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13_ncr:1_{EEB733B7-EB8A-4B3E-A3DD-59580127E11A}" xr6:coauthVersionLast="44" xr6:coauthVersionMax="44" xr10:uidLastSave="{00000000-0000-0000-0000-000000000000}"/>
  <bookViews>
    <workbookView xWindow="-120" yWindow="-120" windowWidth="29040" windowHeight="15840" tabRatio="879" firstSheet="1" activeTab="2"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N78" i="273" s="1"/>
  <c r="N41"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293" l="1"/>
  <c r="N41" i="293" s="1"/>
  <c r="N43" i="293" s="1"/>
  <c r="N75" i="325"/>
  <c r="N41" i="325" s="1"/>
  <c r="N77" i="329"/>
  <c r="N41" i="329" s="1"/>
  <c r="N83" i="221"/>
  <c r="N46" i="221" s="1"/>
  <c r="N72" i="227"/>
  <c r="N41" i="227" s="1"/>
  <c r="N76" i="242"/>
  <c r="N40" i="242" s="1"/>
  <c r="N42" i="242" s="1"/>
  <c r="N81" i="282"/>
  <c r="N44" i="282" s="1"/>
  <c r="N75" i="289"/>
  <c r="N41" i="289" s="1"/>
  <c r="N43" i="289" s="1"/>
  <c r="N61" i="221"/>
  <c r="N76" i="95"/>
  <c r="N41" i="95" s="1"/>
  <c r="N76" i="97"/>
  <c r="N41" i="97" s="1"/>
  <c r="N76" i="99"/>
  <c r="N41" i="99" s="1"/>
  <c r="N76" i="103"/>
  <c r="N41" i="103" s="1"/>
  <c r="N43" i="103" s="1"/>
  <c r="N81" i="154"/>
  <c r="N47" i="154" s="1"/>
  <c r="N49" i="154" s="1"/>
  <c r="N43" i="31"/>
  <c r="N76" i="63"/>
  <c r="N41" i="63" s="1"/>
  <c r="N43" i="63" s="1"/>
  <c r="N76" i="26"/>
  <c r="N42" i="26" s="1"/>
  <c r="N79" i="50"/>
  <c r="N42" i="50" s="1"/>
  <c r="N76" i="67"/>
  <c r="N41" i="67" s="1"/>
  <c r="N76" i="68"/>
  <c r="N41" i="68" s="1"/>
  <c r="N75" i="75"/>
  <c r="N41" i="75" s="1"/>
  <c r="N43" i="75" s="1"/>
  <c r="N76" i="80"/>
  <c r="N41" i="80" s="1"/>
  <c r="N43" i="80" s="1"/>
  <c r="N76" i="82"/>
  <c r="N41" i="82" s="1"/>
  <c r="N76" i="84"/>
  <c r="N41" i="84" s="1"/>
  <c r="N76" i="86"/>
  <c r="N41" i="86" s="1"/>
  <c r="N76" i="88"/>
  <c r="N41" i="88" s="1"/>
  <c r="N76" i="90"/>
  <c r="N41" i="90" s="1"/>
  <c r="N76" i="94"/>
  <c r="N41" i="94" s="1"/>
  <c r="N76" i="102"/>
  <c r="N41" i="102" s="1"/>
  <c r="N43" i="102" s="1"/>
  <c r="N76" i="105"/>
  <c r="N41" i="105" s="1"/>
  <c r="N43" i="105" s="1"/>
  <c r="N76" i="108"/>
  <c r="N41" i="108" s="1"/>
  <c r="N80" i="164"/>
  <c r="N46" i="164" s="1"/>
  <c r="N83" i="165"/>
  <c r="N49" i="165" s="1"/>
  <c r="N81" i="170"/>
  <c r="N47" i="170" s="1"/>
  <c r="N81" i="176"/>
  <c r="N47" i="176" s="1"/>
  <c r="N81" i="171"/>
  <c r="N47" i="171" s="1"/>
  <c r="N81" i="178"/>
  <c r="N47" i="178" s="1"/>
  <c r="N49" i="178" s="1"/>
  <c r="N80" i="179"/>
  <c r="N46" i="179" s="1"/>
  <c r="N48" i="179" s="1"/>
  <c r="N80" i="180"/>
  <c r="N46" i="180" s="1"/>
  <c r="N80" i="177"/>
  <c r="N46" i="177" s="1"/>
  <c r="N80" i="181"/>
  <c r="N46" i="181" s="1"/>
  <c r="N80" i="183"/>
  <c r="N46" i="183" s="1"/>
  <c r="N80" i="184"/>
  <c r="N46" i="184" s="1"/>
  <c r="N81" i="185"/>
  <c r="N47" i="185" s="1"/>
  <c r="N81" i="186"/>
  <c r="N47" i="186" s="1"/>
  <c r="N80" i="188"/>
  <c r="N46" i="188" s="1"/>
  <c r="N48" i="188" s="1"/>
  <c r="N81" i="187"/>
  <c r="N47" i="187" s="1"/>
  <c r="N76" i="231"/>
  <c r="N40" i="231" s="1"/>
  <c r="N77" i="233"/>
  <c r="N41" i="233" s="1"/>
  <c r="N76" i="243"/>
  <c r="N40" i="243" s="1"/>
  <c r="N77" i="259"/>
  <c r="N41" i="259" s="1"/>
  <c r="N81" i="267"/>
  <c r="N41" i="267" s="1"/>
  <c r="N83" i="279"/>
  <c r="N46" i="279" s="1"/>
  <c r="N75" i="283"/>
  <c r="N41" i="283" s="1"/>
  <c r="N43" i="283" s="1"/>
  <c r="N75" i="292"/>
  <c r="N41" i="292" s="1"/>
  <c r="N43" i="292" s="1"/>
  <c r="N75" i="302"/>
  <c r="N41" i="302" s="1"/>
  <c r="N43" i="302" s="1"/>
  <c r="N77" i="308"/>
  <c r="N41" i="308" s="1"/>
  <c r="N77" i="323"/>
  <c r="N77" i="328"/>
  <c r="N41" i="328" s="1"/>
  <c r="N43" i="328" s="1"/>
  <c r="N77" i="333"/>
  <c r="N41" i="333" s="1"/>
  <c r="N77" i="337"/>
  <c r="N41" i="337" s="1"/>
  <c r="N43" i="337" s="1"/>
  <c r="N77" i="362"/>
  <c r="N41" i="362" s="1"/>
  <c r="N53" i="325"/>
  <c r="N76" i="65"/>
  <c r="N41" i="65" s="1"/>
  <c r="N43" i="65" s="1"/>
  <c r="N76" i="92"/>
  <c r="N41" i="92" s="1"/>
  <c r="N76" i="96"/>
  <c r="N41" i="96" s="1"/>
  <c r="N76" i="98"/>
  <c r="N41" i="98" s="1"/>
  <c r="N76" i="101"/>
  <c r="N41" i="101" s="1"/>
  <c r="N76" i="107"/>
  <c r="N41" i="107" s="1"/>
  <c r="N43" i="107" s="1"/>
  <c r="N75" i="133"/>
  <c r="N41" i="133" s="1"/>
  <c r="N43" i="133" s="1"/>
  <c r="N76" i="134"/>
  <c r="N41" i="134" s="1"/>
  <c r="N76" i="135"/>
  <c r="N41" i="135" s="1"/>
  <c r="N76" i="136"/>
  <c r="N41" i="136" s="1"/>
  <c r="N76" i="137"/>
  <c r="N41" i="137" s="1"/>
  <c r="N76" i="146"/>
  <c r="N41" i="146" s="1"/>
  <c r="N76" i="144"/>
  <c r="N41" i="144" s="1"/>
  <c r="N84" i="220"/>
  <c r="N46" i="220" s="1"/>
  <c r="N77" i="295"/>
  <c r="N41" i="295" s="1"/>
  <c r="N43" i="295" s="1"/>
  <c r="N76" i="24"/>
  <c r="N42" i="24" s="1"/>
  <c r="N76" i="25"/>
  <c r="N42" i="25" s="1"/>
  <c r="N76" i="61"/>
  <c r="N42" i="61" s="1"/>
  <c r="N76" i="64"/>
  <c r="N41" i="64" s="1"/>
  <c r="N43" i="64" s="1"/>
  <c r="N75" i="72"/>
  <c r="N41" i="72" s="1"/>
  <c r="N75" i="74"/>
  <c r="N41" i="74" s="1"/>
  <c r="N76" i="79"/>
  <c r="N41" i="79" s="1"/>
  <c r="N43" i="79" s="1"/>
  <c r="N76" i="81"/>
  <c r="N41" i="81" s="1"/>
  <c r="N43" i="81" s="1"/>
  <c r="N76" i="83"/>
  <c r="N41" i="83" s="1"/>
  <c r="N76" i="85"/>
  <c r="N41" i="85" s="1"/>
  <c r="N76" i="87"/>
  <c r="N41" i="87" s="1"/>
  <c r="N76" i="89"/>
  <c r="N41" i="89" s="1"/>
  <c r="N76" i="91"/>
  <c r="N41" i="91" s="1"/>
  <c r="N76" i="100"/>
  <c r="N41" i="100" s="1"/>
  <c r="N76" i="106"/>
  <c r="N41" i="106" s="1"/>
  <c r="N43" i="106" s="1"/>
  <c r="N80" i="160"/>
  <c r="N46" i="160" s="1"/>
  <c r="N48" i="160" s="1"/>
  <c r="N78" i="232"/>
  <c r="N41" i="232" s="1"/>
  <c r="N76" i="234"/>
  <c r="N40" i="234" s="1"/>
  <c r="N81" i="244"/>
  <c r="N45" i="244" s="1"/>
  <c r="N87" i="246"/>
  <c r="N45" i="246" s="1"/>
  <c r="N77" i="250"/>
  <c r="N41" i="250" s="1"/>
  <c r="N77" i="254"/>
  <c r="N41" i="254" s="1"/>
  <c r="N91" i="260"/>
  <c r="N47" i="260" s="1"/>
  <c r="N49" i="260" s="1"/>
  <c r="N81" i="266"/>
  <c r="N41" i="266" s="1"/>
  <c r="N43" i="267"/>
  <c r="N78" i="272"/>
  <c r="N41" i="272" s="1"/>
  <c r="N81" i="280"/>
  <c r="N44" i="280" s="1"/>
  <c r="N75" i="290"/>
  <c r="N41" i="290" s="1"/>
  <c r="N43" i="290" s="1"/>
  <c r="N77" i="294"/>
  <c r="N41" i="294" s="1"/>
  <c r="N75" i="299"/>
  <c r="N41" i="299" s="1"/>
  <c r="N43" i="299" s="1"/>
  <c r="N77" i="321"/>
  <c r="N77" i="342"/>
  <c r="N41" i="342" s="1"/>
  <c r="N43" i="342" s="1"/>
  <c r="N77" i="347"/>
  <c r="N41" i="347" s="1"/>
  <c r="N43" i="347" s="1"/>
  <c r="N77" i="364"/>
  <c r="N41" i="364" s="1"/>
  <c r="N73" i="229"/>
  <c r="N40" i="229" s="1"/>
  <c r="N77" i="258"/>
  <c r="N41"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77" i="365"/>
  <c r="N41" i="365" s="1"/>
  <c r="N76" i="56"/>
  <c r="N42" i="56" s="1"/>
  <c r="N43" i="56" s="1"/>
  <c r="N43" i="306"/>
  <c r="N76" i="19"/>
  <c r="N42" i="19" s="1"/>
  <c r="N43" i="22"/>
  <c r="N43" i="50"/>
  <c r="N43" i="29"/>
  <c r="N43" i="236"/>
  <c r="N43" i="238"/>
  <c r="N43" i="27"/>
  <c r="N43" i="30"/>
  <c r="N43" i="235"/>
  <c r="L84" i="11"/>
  <c r="L57" i="227"/>
  <c r="L61" i="150"/>
  <c r="L64" i="188"/>
  <c r="L58" i="75"/>
  <c r="N58" i="75" s="1"/>
  <c r="N64" i="75" s="1"/>
  <c r="L65" i="155"/>
  <c r="N65" i="155" s="1"/>
  <c r="L65" i="186"/>
  <c r="L65" i="187"/>
  <c r="N65" i="187" s="1"/>
  <c r="L65" i="154"/>
  <c r="N65" i="154" s="1"/>
  <c r="L65" i="170"/>
  <c r="L64" i="160"/>
  <c r="N64" i="160" s="1"/>
  <c r="L65" i="182"/>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43" i="139"/>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5" i="67" s="1"/>
  <c r="I70" i="67"/>
  <c r="I71" i="67"/>
  <c r="N43" i="68"/>
  <c r="N43" i="74"/>
  <c r="N77" i="74" s="1"/>
  <c r="L84"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9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2"/>
  <c r="N43" i="94"/>
  <c r="N43" i="96"/>
  <c r="I70" i="96"/>
  <c r="I71" i="96"/>
  <c r="N43" i="100"/>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0"/>
  <c r="N49" i="171"/>
  <c r="N48" i="177"/>
  <c r="N75" i="182"/>
  <c r="I75" i="182"/>
  <c r="N76" i="182"/>
  <c r="I76" i="182"/>
  <c r="N77" i="182"/>
  <c r="I77" i="182"/>
  <c r="N48" i="164"/>
  <c r="I74" i="164"/>
  <c r="I75" i="164"/>
  <c r="I76" i="164"/>
  <c r="N65" i="170"/>
  <c r="I75" i="170"/>
  <c r="I76" i="170"/>
  <c r="I77" i="170"/>
  <c r="N65" i="182"/>
  <c r="N64"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85"/>
  <c r="N43" i="88"/>
  <c r="N43" i="90"/>
  <c r="N43" i="91"/>
  <c r="N43" i="95"/>
  <c r="N43" i="98"/>
  <c r="N43" i="101"/>
  <c r="N43" i="108"/>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8" i="180"/>
  <c r="N48" i="181"/>
  <c r="N48" i="183"/>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44"/>
  <c r="N43" i="254"/>
  <c r="N65" i="186"/>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3" i="272"/>
  <c r="N46" i="280"/>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78" i="42" s="1"/>
  <c r="L85" i="42" s="1"/>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3" i="78"/>
  <c r="L85" i="77"/>
  <c r="L83" i="77"/>
  <c r="L84" i="77"/>
  <c r="N78" i="76"/>
  <c r="L85" i="76" s="1"/>
  <c r="N78" i="73"/>
  <c r="L85" i="73" s="1"/>
  <c r="N78" i="70"/>
  <c r="L85" i="70" s="1"/>
  <c r="N78" i="56"/>
  <c r="L85" i="56" s="1"/>
  <c r="I70" i="38"/>
  <c r="N43" i="38"/>
  <c r="L84" i="28"/>
  <c r="L83" i="28"/>
  <c r="L85" i="28"/>
  <c r="I70" i="15"/>
  <c r="N76" i="12"/>
  <c r="N42" i="12" s="1"/>
  <c r="N43" i="12" s="1"/>
  <c r="I70" i="12"/>
  <c r="N78" i="22" l="1"/>
  <c r="N78" i="31"/>
  <c r="L83" i="31" s="1"/>
  <c r="L83" i="47"/>
  <c r="L86" i="323"/>
  <c r="L84" i="67"/>
  <c r="N79" i="333"/>
  <c r="L84" i="333" s="1"/>
  <c r="N78" i="37"/>
  <c r="L85" i="37" s="1"/>
  <c r="N81" i="248"/>
  <c r="N43" i="248" s="1"/>
  <c r="N45" i="248" s="1"/>
  <c r="N83" i="248" s="1"/>
  <c r="L88" i="248" s="1"/>
  <c r="L83" i="7"/>
  <c r="L85" i="51"/>
  <c r="N78" i="39"/>
  <c r="L85" i="39" s="1"/>
  <c r="L83" i="51"/>
  <c r="N93" i="260"/>
  <c r="N79" i="306"/>
  <c r="L86" i="306" s="1"/>
  <c r="L86" i="333"/>
  <c r="L86" i="356"/>
  <c r="L83" i="67"/>
  <c r="N78" i="25"/>
  <c r="L85" i="25" s="1"/>
  <c r="L84" i="65"/>
  <c r="L82" i="74"/>
  <c r="L84" i="78"/>
  <c r="L82" i="289"/>
  <c r="L84" i="226"/>
  <c r="N86" i="226" s="1"/>
  <c r="N88" i="226" s="1"/>
  <c r="D187" i="5" s="1"/>
  <c r="L84" i="208"/>
  <c r="N78" i="43"/>
  <c r="L85" i="43" s="1"/>
  <c r="N78" i="34"/>
  <c r="L83" i="34" s="1"/>
  <c r="N81" i="50"/>
  <c r="L87" i="50" s="1"/>
  <c r="L84" i="63"/>
  <c r="N78" i="21"/>
  <c r="L86" i="253"/>
  <c r="L84" i="253"/>
  <c r="L83" i="65"/>
  <c r="L83" i="74"/>
  <c r="N79" i="364"/>
  <c r="L86" i="364" s="1"/>
  <c r="L83" i="289"/>
  <c r="N80" i="275"/>
  <c r="L85" i="275" s="1"/>
  <c r="L85" i="46"/>
  <c r="L83" i="46"/>
  <c r="N78" i="38"/>
  <c r="L85" i="38" s="1"/>
  <c r="L85" i="63"/>
  <c r="L82" i="72"/>
  <c r="N79" i="363"/>
  <c r="L86" i="363" s="1"/>
  <c r="L86" i="340"/>
  <c r="L86" i="327"/>
  <c r="L84" i="303"/>
  <c r="N77" i="75"/>
  <c r="L83" i="75" s="1"/>
  <c r="N79" i="296"/>
  <c r="L84" i="340"/>
  <c r="L86" i="339"/>
  <c r="L84" i="327"/>
  <c r="N87" i="327" s="1"/>
  <c r="N89" i="327" s="1"/>
  <c r="D281" i="5" s="1"/>
  <c r="L82" i="303"/>
  <c r="L84" i="123"/>
  <c r="N79" i="365"/>
  <c r="L85" i="365" s="1"/>
  <c r="L89" i="218"/>
  <c r="L85" i="356"/>
  <c r="N87" i="356" s="1"/>
  <c r="N89" i="356" s="1"/>
  <c r="D308" i="5" s="1"/>
  <c r="L85" i="226"/>
  <c r="L84" i="224"/>
  <c r="N79" i="254"/>
  <c r="L84" i="254" s="1"/>
  <c r="L83" i="121"/>
  <c r="N86" i="121" s="1"/>
  <c r="N88" i="121" s="1"/>
  <c r="D111" i="5" s="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L59" i="92"/>
  <c r="N59" i="92" s="1"/>
  <c r="N65" i="92" s="1"/>
  <c r="N78" i="92" s="1"/>
  <c r="L59" i="287"/>
  <c r="N59" i="287" s="1"/>
  <c r="N64" i="287" s="1"/>
  <c r="L59" i="286"/>
  <c r="N59" i="286" s="1"/>
  <c r="N6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N82" i="217" s="1"/>
  <c r="L89" i="217" s="1"/>
  <c r="L64" i="177"/>
  <c r="N64" i="177" s="1"/>
  <c r="L64" i="180"/>
  <c r="N64" i="180" s="1"/>
  <c r="N69" i="180" s="1"/>
  <c r="N82" i="180" s="1"/>
  <c r="L65" i="171"/>
  <c r="N65" i="171" s="1"/>
  <c r="L65" i="176"/>
  <c r="N65" i="176" s="1"/>
  <c r="L59" i="30"/>
  <c r="N59" i="30" s="1"/>
  <c r="N65" i="30" s="1"/>
  <c r="N78" i="30" s="1"/>
  <c r="L85" i="30" s="1"/>
  <c r="L59" i="29"/>
  <c r="N59" i="29" s="1"/>
  <c r="N65" i="29" s="1"/>
  <c r="N78" i="29" s="1"/>
  <c r="L58" i="144"/>
  <c r="N58" i="144" s="1"/>
  <c r="N64" i="144" s="1"/>
  <c r="N78" i="144" s="1"/>
  <c r="L85"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L58" i="301"/>
  <c r="N58" i="301" s="1"/>
  <c r="N64" i="301" s="1"/>
  <c r="N77" i="301" s="1"/>
  <c r="L82" i="301" s="1"/>
  <c r="L60" i="295"/>
  <c r="N60" i="295" s="1"/>
  <c r="N66" i="295" s="1"/>
  <c r="L61" i="271"/>
  <c r="N61" i="271" s="1"/>
  <c r="N67" i="271" s="1"/>
  <c r="L60" i="265"/>
  <c r="N60" i="265" s="1"/>
  <c r="N66" i="265" s="1"/>
  <c r="N79" i="265" s="1"/>
  <c r="L86" i="265" s="1"/>
  <c r="L60" i="264"/>
  <c r="N60" i="264" s="1"/>
  <c r="N66" i="264" s="1"/>
  <c r="L60" i="263"/>
  <c r="N60" i="263" s="1"/>
  <c r="N66" i="263" s="1"/>
  <c r="N79" i="263" s="1"/>
  <c r="L85"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N69" i="172" s="1"/>
  <c r="L67" i="165"/>
  <c r="N67" i="165" s="1"/>
  <c r="L58" i="143"/>
  <c r="N58" i="143" s="1"/>
  <c r="N64" i="143" s="1"/>
  <c r="L58" i="147"/>
  <c r="N58" i="147" s="1"/>
  <c r="N64" i="147" s="1"/>
  <c r="N78" i="147" s="1"/>
  <c r="L83"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L85" i="360"/>
  <c r="N79" i="336"/>
  <c r="L86" i="336" s="1"/>
  <c r="L85" i="347"/>
  <c r="L88" i="219"/>
  <c r="L89" i="219"/>
  <c r="L87" i="219"/>
  <c r="L83" i="21"/>
  <c r="L85" i="21"/>
  <c r="L84" i="21"/>
  <c r="L85" i="7"/>
  <c r="L84" i="46"/>
  <c r="L84" i="339"/>
  <c r="N83" i="282"/>
  <c r="L89" i="282" s="1"/>
  <c r="N79" i="256"/>
  <c r="L84" i="256" s="1"/>
  <c r="N78" i="35"/>
  <c r="N77" i="284"/>
  <c r="L84" i="284" s="1"/>
  <c r="L88" i="218"/>
  <c r="L85" i="253"/>
  <c r="N78" i="33"/>
  <c r="L83" i="33" s="1"/>
  <c r="L84" i="64"/>
  <c r="N86" i="64" s="1"/>
  <c r="N88" i="64" s="1"/>
  <c r="D55" i="5" s="1"/>
  <c r="N78" i="53"/>
  <c r="L85" i="53" s="1"/>
  <c r="N78" i="215"/>
  <c r="L84" i="215" s="1"/>
  <c r="L84" i="348"/>
  <c r="L86" i="328"/>
  <c r="N80" i="272"/>
  <c r="L85" i="272" s="1"/>
  <c r="N79" i="257"/>
  <c r="L86" i="257" s="1"/>
  <c r="L85" i="32"/>
  <c r="L84" i="31"/>
  <c r="L84" i="32"/>
  <c r="L83" i="30"/>
  <c r="L85" i="31"/>
  <c r="N79" i="264"/>
  <c r="L86" i="264" s="1"/>
  <c r="N74" i="227"/>
  <c r="L79" i="227" s="1"/>
  <c r="N70" i="266"/>
  <c r="N83" i="266" s="1"/>
  <c r="N69" i="188"/>
  <c r="N82" i="188" s="1"/>
  <c r="L87" i="188" s="1"/>
  <c r="N70" i="186"/>
  <c r="N83" i="186" s="1"/>
  <c r="L88" i="186" s="1"/>
  <c r="N69" i="160"/>
  <c r="N82" i="160" s="1"/>
  <c r="N79" i="261"/>
  <c r="L84" i="261" s="1"/>
  <c r="L82" i="305"/>
  <c r="L83" i="305"/>
  <c r="N79" i="295"/>
  <c r="L86" i="295" s="1"/>
  <c r="L87" i="281"/>
  <c r="N78" i="243"/>
  <c r="L83" i="243" s="1"/>
  <c r="N78" i="94"/>
  <c r="L85" i="94" s="1"/>
  <c r="L85" i="128"/>
  <c r="N78" i="138"/>
  <c r="L83" i="138" s="1"/>
  <c r="L84" i="92"/>
  <c r="L85" i="92"/>
  <c r="N78" i="231"/>
  <c r="L84" i="231" s="1"/>
  <c r="L84" i="29"/>
  <c r="N79" i="332"/>
  <c r="L84" i="332" s="1"/>
  <c r="N78" i="9"/>
  <c r="L84" i="9" s="1"/>
  <c r="N80" i="273"/>
  <c r="L86" i="273" s="1"/>
  <c r="N78" i="19"/>
  <c r="L85" i="19" s="1"/>
  <c r="N79" i="334"/>
  <c r="L84" i="334" s="1"/>
  <c r="L83" i="132"/>
  <c r="L85" i="132"/>
  <c r="L84" i="127"/>
  <c r="L82" i="127"/>
  <c r="L83" i="22"/>
  <c r="L85" i="22"/>
  <c r="L84" i="22"/>
  <c r="L83" i="130"/>
  <c r="L85" i="130"/>
  <c r="L85" i="58"/>
  <c r="L84" i="58"/>
  <c r="L85" i="47"/>
  <c r="N86" i="47" s="1"/>
  <c r="N88" i="47" s="1"/>
  <c r="D39" i="5" s="1"/>
  <c r="L83" i="72"/>
  <c r="L83" i="92"/>
  <c r="L86" i="360"/>
  <c r="L86" i="348"/>
  <c r="L85" i="131"/>
  <c r="N78" i="79"/>
  <c r="L83" i="79" s="1"/>
  <c r="N78" i="68"/>
  <c r="L84" i="130"/>
  <c r="L85" i="208"/>
  <c r="N79" i="342"/>
  <c r="L85" i="342" s="1"/>
  <c r="L99" i="260"/>
  <c r="L100" i="260"/>
  <c r="N78" i="40"/>
  <c r="L84" i="40" s="1"/>
  <c r="L85" i="105"/>
  <c r="L83" i="105"/>
  <c r="L83" i="26"/>
  <c r="N77" i="309"/>
  <c r="L84" i="309" s="1"/>
  <c r="L87" i="277"/>
  <c r="L86" i="277"/>
  <c r="L85" i="250"/>
  <c r="L84" i="250"/>
  <c r="N78" i="96"/>
  <c r="L85" i="96" s="1"/>
  <c r="N78" i="45"/>
  <c r="L85" i="45" s="1"/>
  <c r="N78" i="36"/>
  <c r="N80" i="274"/>
  <c r="L86" i="274" s="1"/>
  <c r="N79" i="259"/>
  <c r="L84" i="259" s="1"/>
  <c r="N78" i="143"/>
  <c r="L84" i="143" s="1"/>
  <c r="N78" i="90"/>
  <c r="L85" i="90" s="1"/>
  <c r="N78" i="82"/>
  <c r="L85" i="82" s="1"/>
  <c r="N77" i="283"/>
  <c r="N85" i="279"/>
  <c r="N83" i="244"/>
  <c r="L90" i="244" s="1"/>
  <c r="N79" i="346"/>
  <c r="L86" i="346" s="1"/>
  <c r="N78" i="17"/>
  <c r="N78" i="23"/>
  <c r="L85" i="367"/>
  <c r="L83" i="367"/>
  <c r="L84" i="367"/>
  <c r="N78" i="20"/>
  <c r="L83" i="20" s="1"/>
  <c r="L84" i="42"/>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0" i="271"/>
  <c r="L87" i="271" s="1"/>
  <c r="N88" i="252"/>
  <c r="L93" i="252" s="1"/>
  <c r="L83" i="42"/>
  <c r="L84" i="57"/>
  <c r="L86" i="347"/>
  <c r="L85" i="371"/>
  <c r="L86" i="343"/>
  <c r="L86" i="321"/>
  <c r="L85" i="328"/>
  <c r="L84" i="323"/>
  <c r="N87" i="323" s="1"/>
  <c r="N89" i="323" s="1"/>
  <c r="D279" i="5" s="1"/>
  <c r="L86" i="250"/>
  <c r="L85" i="224"/>
  <c r="L84" i="132"/>
  <c r="L83" i="131"/>
  <c r="L83" i="127"/>
  <c r="L83" i="129"/>
  <c r="L84" i="129"/>
  <c r="L85" i="129"/>
  <c r="L84" i="52"/>
  <c r="L85" i="52"/>
  <c r="L83" i="52"/>
  <c r="N79" i="337"/>
  <c r="L84" i="26"/>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9"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N87" i="343" s="1"/>
  <c r="N89" i="343" s="1"/>
  <c r="D296" i="5" s="1"/>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3"/>
  <c r="N88" i="123" s="1"/>
  <c r="D114"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N86" i="28"/>
  <c r="N88" i="28" s="1"/>
  <c r="D20" i="5" s="1"/>
  <c r="L85" i="18"/>
  <c r="L83" i="18"/>
  <c r="L85" i="15"/>
  <c r="L83" i="15"/>
  <c r="N78" i="12"/>
  <c r="L85" i="12" s="1"/>
  <c r="N87" i="333" l="1"/>
  <c r="N89" i="333" s="1"/>
  <c r="D287" i="5" s="1"/>
  <c r="N87" i="340"/>
  <c r="N89" i="340" s="1"/>
  <c r="D294" i="5" s="1"/>
  <c r="L87" i="232"/>
  <c r="L86" i="232"/>
  <c r="N70" i="168"/>
  <c r="N79" i="313"/>
  <c r="N64" i="297"/>
  <c r="N77" i="297" s="1"/>
  <c r="L82" i="297" s="1"/>
  <c r="N69" i="164"/>
  <c r="N82" i="164" s="1"/>
  <c r="L87" i="164" s="1"/>
  <c r="N70" i="178"/>
  <c r="N83" i="178" s="1"/>
  <c r="L90" i="178" s="1"/>
  <c r="N70" i="176"/>
  <c r="N83" i="176" s="1"/>
  <c r="L88" i="176" s="1"/>
  <c r="N79" i="316"/>
  <c r="L83" i="286"/>
  <c r="L83" i="38"/>
  <c r="L84" i="38"/>
  <c r="L84" i="37"/>
  <c r="L83" i="37"/>
  <c r="N86" i="37" s="1"/>
  <c r="N88" i="37" s="1"/>
  <c r="D28" i="5" s="1"/>
  <c r="N86" i="51"/>
  <c r="N88" i="51" s="1"/>
  <c r="D43" i="5" s="1"/>
  <c r="N85" i="74"/>
  <c r="N87" i="74" s="1"/>
  <c r="D65" i="5" s="1"/>
  <c r="L88" i="50"/>
  <c r="L84" i="39"/>
  <c r="L83" i="39"/>
  <c r="L86" i="50"/>
  <c r="L85" i="241"/>
  <c r="N83" i="155"/>
  <c r="L88" i="155" s="1"/>
  <c r="N86" i="224"/>
  <c r="N88" i="224" s="1"/>
  <c r="D185" i="5" s="1"/>
  <c r="N87" i="328"/>
  <c r="N89" i="328" s="1"/>
  <c r="D282" i="5" s="1"/>
  <c r="L84" i="135"/>
  <c r="L85" i="336"/>
  <c r="L84" i="364"/>
  <c r="L92" i="221"/>
  <c r="N85" i="72"/>
  <c r="N87" i="72" s="1"/>
  <c r="D63" i="5" s="1"/>
  <c r="N86" i="7"/>
  <c r="N88" i="7" s="1"/>
  <c r="D3" i="5" s="1"/>
  <c r="L86" i="256"/>
  <c r="L86" i="254"/>
  <c r="L85" i="254"/>
  <c r="L84" i="43"/>
  <c r="L91" i="221"/>
  <c r="L83" i="43"/>
  <c r="N87" i="371"/>
  <c r="N89" i="371" s="1"/>
  <c r="D293" i="5" s="1"/>
  <c r="L84" i="306"/>
  <c r="L84" i="102"/>
  <c r="N90" i="218"/>
  <c r="N92" i="218" s="1"/>
  <c r="D180" i="5" s="1"/>
  <c r="L82" i="75"/>
  <c r="L84" i="75"/>
  <c r="N85" i="75" s="1"/>
  <c r="N87" i="75" s="1"/>
  <c r="D66" i="5" s="1"/>
  <c r="L82" i="302"/>
  <c r="L83" i="302"/>
  <c r="L83" i="102"/>
  <c r="N86" i="65"/>
  <c r="N88" i="65" s="1"/>
  <c r="D56" i="5" s="1"/>
  <c r="L85" i="306"/>
  <c r="L82" i="286"/>
  <c r="N85" i="286" s="1"/>
  <c r="N87" i="286" s="1"/>
  <c r="D243" i="5" s="1"/>
  <c r="L90" i="282"/>
  <c r="L86" i="241"/>
  <c r="N87" i="241" s="1"/>
  <c r="N89" i="241" s="1"/>
  <c r="D201" i="5" s="1"/>
  <c r="N86" i="21"/>
  <c r="N88" i="21" s="1"/>
  <c r="D13" i="5" s="1"/>
  <c r="N85" i="303"/>
  <c r="N87" i="303" s="1"/>
  <c r="D259" i="5" s="1"/>
  <c r="N87" i="321"/>
  <c r="N89" i="321" s="1"/>
  <c r="D277" i="5" s="1"/>
  <c r="N86" i="58"/>
  <c r="N88" i="58" s="1"/>
  <c r="D49" i="5" s="1"/>
  <c r="L87" i="274"/>
  <c r="L85" i="41"/>
  <c r="N79" i="311"/>
  <c r="L84" i="311" s="1"/>
  <c r="L86" i="332"/>
  <c r="L84" i="342"/>
  <c r="N86" i="131"/>
  <c r="N88" i="131" s="1"/>
  <c r="D122" i="5" s="1"/>
  <c r="L83" i="59"/>
  <c r="L85" i="332"/>
  <c r="N87" i="339"/>
  <c r="N89" i="339" s="1"/>
  <c r="D292" i="5" s="1"/>
  <c r="N86" i="63"/>
  <c r="N88" i="63" s="1"/>
  <c r="D54" i="5" s="1"/>
  <c r="N85" i="289"/>
  <c r="N87" i="289" s="1"/>
  <c r="D245" i="5" s="1"/>
  <c r="L83" i="298"/>
  <c r="L84" i="298"/>
  <c r="L83" i="103"/>
  <c r="L84" i="103"/>
  <c r="N86" i="130"/>
  <c r="N88" i="130" s="1"/>
  <c r="D121" i="5" s="1"/>
  <c r="N72" i="165"/>
  <c r="N85" i="165" s="1"/>
  <c r="L91" i="165" s="1"/>
  <c r="N70" i="171"/>
  <c r="N83" i="171" s="1"/>
  <c r="L90" i="171" s="1"/>
  <c r="N86" i="46"/>
  <c r="N88" i="46" s="1"/>
  <c r="D38" i="5" s="1"/>
  <c r="L84" i="363"/>
  <c r="L85" i="138"/>
  <c r="L82" i="284"/>
  <c r="N86" i="208"/>
  <c r="N88" i="208" s="1"/>
  <c r="D119" i="5" s="1"/>
  <c r="L83" i="284"/>
  <c r="L84" i="25"/>
  <c r="L85" i="240"/>
  <c r="L83" i="25"/>
  <c r="N90" i="219"/>
  <c r="N92" i="219" s="1"/>
  <c r="D181" i="5" s="1"/>
  <c r="L84" i="24"/>
  <c r="L85" i="69"/>
  <c r="N86" i="124"/>
  <c r="N88" i="124" s="1"/>
  <c r="D113" i="5" s="1"/>
  <c r="L85" i="147"/>
  <c r="L86" i="251"/>
  <c r="L85" i="215"/>
  <c r="L84" i="346"/>
  <c r="N79" i="314"/>
  <c r="L84" i="314" s="1"/>
  <c r="N79" i="318"/>
  <c r="N77" i="287"/>
  <c r="L83" i="287" s="1"/>
  <c r="L84" i="34"/>
  <c r="L84" i="30"/>
  <c r="N86" i="30" s="1"/>
  <c r="N88" i="30" s="1"/>
  <c r="D22" i="5" s="1"/>
  <c r="L84" i="27"/>
  <c r="L85" i="34"/>
  <c r="N86" i="34" s="1"/>
  <c r="N88" i="34" s="1"/>
  <c r="D26" i="5" s="1"/>
  <c r="N69" i="179"/>
  <c r="N82" i="179" s="1"/>
  <c r="L87" i="179" s="1"/>
  <c r="N69" i="177"/>
  <c r="N82" i="177" s="1"/>
  <c r="L89" i="177" s="1"/>
  <c r="N70" i="268"/>
  <c r="N83" i="268" s="1"/>
  <c r="L90" i="268" s="1"/>
  <c r="L84" i="100"/>
  <c r="L83" i="142"/>
  <c r="L84" i="142"/>
  <c r="L85" i="142"/>
  <c r="L84" i="262"/>
  <c r="L86" i="262"/>
  <c r="L85" i="262"/>
  <c r="L83" i="24"/>
  <c r="L88" i="282"/>
  <c r="L85" i="363"/>
  <c r="L85" i="364"/>
  <c r="N87" i="364" s="1"/>
  <c r="N89" i="364" s="1"/>
  <c r="D314" i="5" s="1"/>
  <c r="L85" i="232"/>
  <c r="N88" i="232" s="1"/>
  <c r="N90" i="232" s="1"/>
  <c r="D192" i="5" s="1"/>
  <c r="L85" i="213"/>
  <c r="L84" i="147"/>
  <c r="L83" i="215"/>
  <c r="L84" i="19"/>
  <c r="L83" i="19"/>
  <c r="N79" i="239"/>
  <c r="L86" i="239" s="1"/>
  <c r="N77" i="285"/>
  <c r="L83" i="285" s="1"/>
  <c r="L84" i="365"/>
  <c r="N86" i="132"/>
  <c r="N88" i="132" s="1"/>
  <c r="D123" i="5" s="1"/>
  <c r="L86" i="240"/>
  <c r="L86" i="365"/>
  <c r="L85" i="135"/>
  <c r="L82" i="298"/>
  <c r="L84" i="251"/>
  <c r="L85" i="27"/>
  <c r="N87" i="253"/>
  <c r="N89" i="253" s="1"/>
  <c r="D213" i="5" s="1"/>
  <c r="N66" i="294"/>
  <c r="N79" i="294" s="1"/>
  <c r="L85" i="294" s="1"/>
  <c r="N70" i="157"/>
  <c r="N83" i="157" s="1"/>
  <c r="L90" i="157" s="1"/>
  <c r="L82" i="325"/>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N86" i="59" s="1"/>
  <c r="N88" i="59" s="1"/>
  <c r="D50" i="5" s="1"/>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N82" i="172"/>
  <c r="L88" i="172" s="1"/>
  <c r="L84" i="94"/>
  <c r="L84" i="85"/>
  <c r="L83" i="290"/>
  <c r="L84" i="98"/>
  <c r="L89" i="244"/>
  <c r="L84" i="139"/>
  <c r="L85" i="85"/>
  <c r="L82" i="290"/>
  <c r="L85" i="295"/>
  <c r="L85" i="79"/>
  <c r="L88" i="217"/>
  <c r="L83" i="291"/>
  <c r="L82" i="190"/>
  <c r="N83" i="182"/>
  <c r="L89" i="182" s="1"/>
  <c r="L84" i="209"/>
  <c r="L85" i="84"/>
  <c r="L85" i="265"/>
  <c r="N86" i="92"/>
  <c r="N88" i="92" s="1"/>
  <c r="D83" i="5" s="1"/>
  <c r="L85" i="87"/>
  <c r="L83" i="106"/>
  <c r="L89" i="268"/>
  <c r="L87" i="273"/>
  <c r="L84" i="312"/>
  <c r="L84" i="83"/>
  <c r="L82" i="292"/>
  <c r="L85" i="139"/>
  <c r="L82" i="299"/>
  <c r="L90" i="154"/>
  <c r="L85" i="233"/>
  <c r="N86" i="105"/>
  <c r="N88" i="105" s="1"/>
  <c r="D95" i="5" s="1"/>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N86" i="138" s="1"/>
  <c r="N88" i="138" s="1"/>
  <c r="D129" i="5" s="1"/>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84" i="212"/>
  <c r="L84" i="86"/>
  <c r="L85" i="97"/>
  <c r="L90" i="245"/>
  <c r="L89" i="154"/>
  <c r="L84" i="297"/>
  <c r="L85" i="264"/>
  <c r="L84" i="264"/>
  <c r="L86" i="261"/>
  <c r="L84" i="257"/>
  <c r="L85" i="257"/>
  <c r="L83" i="136"/>
  <c r="L82" i="293"/>
  <c r="L83" i="99"/>
  <c r="N86" i="26"/>
  <c r="N88" i="26" s="1"/>
  <c r="D18" i="5" s="1"/>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0"/>
  <c r="L88" i="170"/>
  <c r="L88"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N87" i="342"/>
  <c r="N89" i="342" s="1"/>
  <c r="D295"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6" i="318"/>
  <c r="L84" i="318"/>
  <c r="L85" i="48"/>
  <c r="L87" i="48"/>
  <c r="L86" i="48"/>
  <c r="L83" i="60"/>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239"/>
  <c r="L84" i="351"/>
  <c r="L86" i="351"/>
  <c r="L85" i="351"/>
  <c r="L85" i="313"/>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38"/>
  <c r="N88" i="38" s="1"/>
  <c r="D29" i="5" s="1"/>
  <c r="N86" i="24"/>
  <c r="N88" i="24" s="1"/>
  <c r="D16" i="5" s="1"/>
  <c r="N86" i="15"/>
  <c r="N88" i="15" s="1"/>
  <c r="D7" i="5" s="1"/>
  <c r="L83" i="12"/>
  <c r="L84" i="12"/>
  <c r="L82" i="285" l="1"/>
  <c r="N85" i="302"/>
  <c r="N87" i="302" s="1"/>
  <c r="L88" i="164"/>
  <c r="L89" i="164"/>
  <c r="N86" i="39"/>
  <c r="N88" i="39" s="1"/>
  <c r="D30" i="5" s="1"/>
  <c r="L89" i="178"/>
  <c r="N86" i="27"/>
  <c r="N88" i="27" s="1"/>
  <c r="D19" i="5" s="1"/>
  <c r="L90" i="176"/>
  <c r="N91" i="176" s="1"/>
  <c r="N93" i="176" s="1"/>
  <c r="D155" i="5" s="1"/>
  <c r="L89" i="176"/>
  <c r="N86" i="25"/>
  <c r="N88" i="25" s="1"/>
  <c r="D17" i="5" s="1"/>
  <c r="N87" i="254"/>
  <c r="N89" i="254" s="1"/>
  <c r="D214" i="5" s="1"/>
  <c r="N87" i="336"/>
  <c r="N89" i="336" s="1"/>
  <c r="D290" i="5" s="1"/>
  <c r="N87" i="365"/>
  <c r="N89" i="365" s="1"/>
  <c r="D315" i="5" s="1"/>
  <c r="L85" i="311"/>
  <c r="L88" i="179"/>
  <c r="N90" i="179" s="1"/>
  <c r="N92" i="179" s="1"/>
  <c r="D158" i="5" s="1"/>
  <c r="L86" i="311"/>
  <c r="L89" i="179"/>
  <c r="N91" i="282"/>
  <c r="N93" i="282" s="1"/>
  <c r="D239" i="5" s="1"/>
  <c r="N93" i="221"/>
  <c r="N95" i="221" s="1"/>
  <c r="D184" i="5" s="1"/>
  <c r="N89" i="50"/>
  <c r="N91" i="50" s="1"/>
  <c r="D42" i="5" s="1"/>
  <c r="N86" i="96"/>
  <c r="N88" i="96" s="1"/>
  <c r="D86" i="5" s="1"/>
  <c r="N86" i="135"/>
  <c r="N88" i="135" s="1"/>
  <c r="D126" i="5" s="1"/>
  <c r="L84" i="285"/>
  <c r="N85" i="285" s="1"/>
  <c r="N87" i="285" s="1"/>
  <c r="D242" i="5" s="1"/>
  <c r="L89" i="155"/>
  <c r="N87" i="306"/>
  <c r="N89" i="306" s="1"/>
  <c r="D262" i="5" s="1"/>
  <c r="N86" i="102"/>
  <c r="N88" i="102" s="1"/>
  <c r="D92" i="5" s="1"/>
  <c r="N87" i="256"/>
  <c r="N89" i="256" s="1"/>
  <c r="D215" i="5" s="1"/>
  <c r="N87" i="235"/>
  <c r="N89" i="235" s="1"/>
  <c r="D195" i="5" s="1"/>
  <c r="L90" i="155"/>
  <c r="N87" i="251"/>
  <c r="N89" i="251" s="1"/>
  <c r="D211" i="5" s="1"/>
  <c r="L92" i="165"/>
  <c r="N88" i="274"/>
  <c r="N90" i="274" s="1"/>
  <c r="D232" i="5" s="1"/>
  <c r="N86" i="213"/>
  <c r="N88" i="213" s="1"/>
  <c r="D175" i="5" s="1"/>
  <c r="N86" i="100"/>
  <c r="N88" i="100" s="1"/>
  <c r="D90" i="5" s="1"/>
  <c r="L90" i="165"/>
  <c r="L88" i="157"/>
  <c r="N86" i="99"/>
  <c r="N88" i="99" s="1"/>
  <c r="D89" i="5" s="1"/>
  <c r="L82" i="287"/>
  <c r="N85" i="325"/>
  <c r="N87" i="325" s="1"/>
  <c r="D280" i="5" s="1"/>
  <c r="N86" i="149"/>
  <c r="N88" i="149" s="1"/>
  <c r="D135" i="5" s="1"/>
  <c r="L84" i="287"/>
  <c r="L89" i="189"/>
  <c r="L89" i="157"/>
  <c r="L87" i="189"/>
  <c r="N87" i="363"/>
  <c r="N89" i="363" s="1"/>
  <c r="D313" i="5" s="1"/>
  <c r="N87" i="332"/>
  <c r="N89" i="332" s="1"/>
  <c r="D286" i="5" s="1"/>
  <c r="N86" i="43"/>
  <c r="N88" i="43" s="1"/>
  <c r="D34" i="5" s="1"/>
  <c r="N87" i="240"/>
  <c r="N89" i="240" s="1"/>
  <c r="D200" i="5" s="1"/>
  <c r="N86" i="147"/>
  <c r="N88" i="147" s="1"/>
  <c r="D137" i="5" s="1"/>
  <c r="N86" i="69"/>
  <c r="N88" i="69" s="1"/>
  <c r="D60" i="5" s="1"/>
  <c r="N86" i="209"/>
  <c r="N88" i="209" s="1"/>
  <c r="D131" i="5" s="1"/>
  <c r="N86" i="215"/>
  <c r="N88" i="215" s="1"/>
  <c r="D177" i="5" s="1"/>
  <c r="N91" i="249"/>
  <c r="N93" i="249" s="1"/>
  <c r="D209" i="5" s="1"/>
  <c r="N86" i="142"/>
  <c r="N88" i="142" s="1"/>
  <c r="D134" i="5" s="1"/>
  <c r="L88" i="171"/>
  <c r="N86" i="41"/>
  <c r="N88" i="41" s="1"/>
  <c r="D32" i="5" s="1"/>
  <c r="L89" i="171"/>
  <c r="N87" i="346"/>
  <c r="N89" i="346" s="1"/>
  <c r="D299" i="5" s="1"/>
  <c r="L87" i="177"/>
  <c r="N85" i="298"/>
  <c r="N87" i="298" s="1"/>
  <c r="D254" i="5" s="1"/>
  <c r="N86" i="140"/>
  <c r="N88" i="140" s="1"/>
  <c r="D132" i="5" s="1"/>
  <c r="N86" i="88"/>
  <c r="N88" i="88" s="1"/>
  <c r="D79" i="5" s="1"/>
  <c r="N86" i="80"/>
  <c r="N88" i="80" s="1"/>
  <c r="D71" i="5" s="1"/>
  <c r="N82" i="227"/>
  <c r="N84" i="227" s="1"/>
  <c r="D188" i="5" s="1"/>
  <c r="N90" i="217"/>
  <c r="N92" i="217" s="1"/>
  <c r="D179" i="5" s="1"/>
  <c r="N86" i="33"/>
  <c r="N88" i="33" s="1"/>
  <c r="D25" i="5" s="1"/>
  <c r="N86" i="83"/>
  <c r="N88" i="83" s="1"/>
  <c r="D74" i="5" s="1"/>
  <c r="N87" i="264"/>
  <c r="N89" i="264" s="1"/>
  <c r="D223" i="5" s="1"/>
  <c r="N87" i="262"/>
  <c r="N89" i="262" s="1"/>
  <c r="D221" i="5" s="1"/>
  <c r="N85" i="284"/>
  <c r="N87" i="284" s="1"/>
  <c r="D241" i="5" s="1"/>
  <c r="N86" i="103"/>
  <c r="N88" i="103" s="1"/>
  <c r="D93" i="5" s="1"/>
  <c r="N87" i="238"/>
  <c r="N89" i="238" s="1"/>
  <c r="D198" i="5" s="1"/>
  <c r="N91" i="268"/>
  <c r="N93" i="268" s="1"/>
  <c r="D227" i="5" s="1"/>
  <c r="L85" i="314"/>
  <c r="L88" i="177"/>
  <c r="L86" i="314"/>
  <c r="L84" i="294"/>
  <c r="L85" i="239"/>
  <c r="N86" i="53"/>
  <c r="N88" i="53" s="1"/>
  <c r="D45" i="5" s="1"/>
  <c r="N86" i="231"/>
  <c r="N88" i="231" s="1"/>
  <c r="D191" i="5" s="1"/>
  <c r="L86" i="294"/>
  <c r="N87" i="295"/>
  <c r="N89" i="295" s="1"/>
  <c r="D251" i="5" s="1"/>
  <c r="N86" i="29"/>
  <c r="N88" i="29" s="1"/>
  <c r="D21" i="5" s="1"/>
  <c r="N86" i="214"/>
  <c r="N88" i="214" s="1"/>
  <c r="D176" i="5" s="1"/>
  <c r="N86" i="9"/>
  <c r="N88" i="9" s="1"/>
  <c r="D4" i="5" s="1"/>
  <c r="N88" i="275"/>
  <c r="N90" i="275" s="1"/>
  <c r="D233"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55" l="1"/>
  <c r="N93" i="155" s="1"/>
  <c r="D144" i="5" s="1"/>
  <c r="N90" i="189"/>
  <c r="N92" i="189" s="1"/>
  <c r="D169" i="5" s="1"/>
  <c r="N91" i="171"/>
  <c r="N93" i="171" s="1"/>
  <c r="D156" i="5" s="1"/>
  <c r="N87" i="311"/>
  <c r="N89" i="311" s="1"/>
  <c r="D267" i="5" s="1"/>
  <c r="N85" i="287"/>
  <c r="N87" i="287" s="1"/>
  <c r="D244" i="5" s="1"/>
  <c r="N93" i="165"/>
  <c r="N95" i="165" s="1"/>
  <c r="D150" i="5" s="1"/>
  <c r="N91" i="157"/>
  <c r="N93" i="157" s="1"/>
  <c r="D145" i="5" s="1"/>
  <c r="N90" i="177"/>
  <c r="N92" i="177" s="1"/>
  <c r="N87" i="314"/>
  <c r="N89" i="314" s="1"/>
  <c r="D270" i="5" s="1"/>
  <c r="N91" i="158"/>
  <c r="N93" i="158" s="1"/>
  <c r="D146" i="5" s="1"/>
  <c r="N87" i="294"/>
  <c r="N89" i="294" s="1"/>
  <c r="D250" i="5" s="1"/>
  <c r="N90" i="172"/>
  <c r="N92" i="172" s="1"/>
  <c r="D153"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<sst xmlns="http://schemas.openxmlformats.org/spreadsheetml/2006/main" count="38555" uniqueCount="2343">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</sst>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2">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166" fontId="7" fillId="25" borderId="6" xfId="11" applyFont="1" applyFill="1" applyBorder="1" applyProtection="1">
      <protection locked="0"/>
    </xf>
    <xf numFmtId="166" fontId="0" fillId="0" borderId="15" xfId="11" applyFont="1" applyFill="1" applyBorder="1" applyProtection="1">
      <protection locked="0"/>
    </xf>
    <xf numFmtId="166" fontId="3" fillId="5" borderId="4" xfId="11" applyFont="1" applyFill="1" applyBorder="1" applyProtection="1">
      <protection locked="0"/>
    </xf>
    <xf numFmtId="166" fontId="3" fillId="16" borderId="63" xfId="11" applyFon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NORTE DE SANTANDER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1"/>
      <c r="B32" s="661"/>
      <c r="C32" s="661"/>
      <c r="D32" s="661"/>
      <c r="E32" s="661"/>
      <c r="F32" s="661"/>
      <c r="G32" s="661"/>
      <c r="H32" s="661"/>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1"/>
      <c r="B33" s="661"/>
      <c r="C33" s="661"/>
      <c r="D33" s="661"/>
      <c r="E33" s="661"/>
      <c r="F33" s="661"/>
      <c r="G33" s="661"/>
      <c r="H33" s="661"/>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1"/>
      <c r="B34" s="661"/>
      <c r="C34" s="661"/>
      <c r="D34" s="661"/>
      <c r="E34" s="661"/>
      <c r="F34" s="661"/>
      <c r="G34" s="661"/>
      <c r="H34" s="661"/>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1"/>
      <c r="B35" s="661"/>
      <c r="C35" s="661"/>
      <c r="D35" s="661"/>
      <c r="E35" s="661"/>
      <c r="F35" s="661"/>
      <c r="G35" s="661"/>
      <c r="H35" s="661"/>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1"/>
      <c r="B36" s="661"/>
      <c r="C36" s="661"/>
      <c r="D36" s="661"/>
      <c r="E36" s="661"/>
      <c r="F36" s="661"/>
      <c r="G36" s="661"/>
      <c r="H36" s="661"/>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1"/>
      <c r="B37" s="661"/>
      <c r="C37" s="661"/>
      <c r="D37" s="661"/>
      <c r="E37" s="661"/>
      <c r="F37" s="661"/>
      <c r="G37" s="661"/>
      <c r="H37" s="661"/>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1"/>
      <c r="B38" s="661"/>
      <c r="C38" s="661"/>
      <c r="D38" s="661"/>
      <c r="E38" s="661"/>
      <c r="F38" s="661"/>
      <c r="G38" s="661"/>
      <c r="H38" s="661"/>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tabSelected="1" zoomScale="60" zoomScaleNormal="60" workbookViewId="0">
      <pane xSplit="2" ySplit="2" topLeftCell="C6"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62" t="s">
        <v>1933</v>
      </c>
      <c r="B1" s="663"/>
      <c r="C1" s="663"/>
      <c r="D1" s="664"/>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3047393.1846281542</v>
      </c>
      <c r="G3" t="s">
        <v>1064</v>
      </c>
      <c r="J3" s="1"/>
    </row>
    <row r="4" spans="1:10" ht="54" thickTop="1" thickBot="1">
      <c r="A4" s="137" t="s">
        <v>1069</v>
      </c>
      <c r="B4" s="138" t="s">
        <v>1253</v>
      </c>
      <c r="C4" s="136" t="s">
        <v>1068</v>
      </c>
      <c r="D4" s="183">
        <f>VLOOKUP('200.2'!A88,'200.2'!A37:N108,14,FALSE)</f>
        <v>210381.82753420784</v>
      </c>
      <c r="J4" s="1"/>
    </row>
    <row r="5" spans="1:10" ht="54" thickTop="1" thickBot="1">
      <c r="A5" s="137" t="s">
        <v>1070</v>
      </c>
      <c r="B5" s="138" t="s">
        <v>1254</v>
      </c>
      <c r="C5" s="139" t="s">
        <v>1071</v>
      </c>
      <c r="D5" s="183">
        <f>VLOOKUP('201.1'!A88,'201.1'!A38:N109,14,FALSE)</f>
        <v>148402.8713923477</v>
      </c>
    </row>
    <row r="6" spans="1:10" ht="54" thickTop="1" thickBot="1">
      <c r="A6" s="137" t="s">
        <v>1072</v>
      </c>
      <c r="B6" s="138" t="s">
        <v>1255</v>
      </c>
      <c r="C6" s="139" t="s">
        <v>1071</v>
      </c>
      <c r="D6" s="183">
        <f>VLOOKUP('201.2'!A88,'201.2'!A39:N110,14,FALSE)</f>
        <v>159526.03490117023</v>
      </c>
    </row>
    <row r="7" spans="1:10" ht="70.5" customHeight="1" thickTop="1" thickBot="1">
      <c r="A7" s="137" t="s">
        <v>1073</v>
      </c>
      <c r="B7" s="138" t="s">
        <v>1256</v>
      </c>
      <c r="C7" s="139" t="s">
        <v>1071</v>
      </c>
      <c r="D7" s="183">
        <f>VLOOKUP('201.3'!A88,'201.3'!A40:N111,14,FALSE)</f>
        <v>35538.038918037339</v>
      </c>
    </row>
    <row r="8" spans="1:10" ht="54" thickTop="1" thickBot="1">
      <c r="A8" s="137" t="s">
        <v>1074</v>
      </c>
      <c r="B8" s="138" t="s">
        <v>1257</v>
      </c>
      <c r="C8" s="139" t="s">
        <v>1071</v>
      </c>
      <c r="D8" s="184">
        <f>VLOOKUP('201.4'!A88,'201.4'!A41:N112,14,FALSE)</f>
        <v>49137.971499691346</v>
      </c>
    </row>
    <row r="9" spans="1:10" ht="54" thickTop="1" thickBot="1">
      <c r="A9" s="137" t="s">
        <v>1075</v>
      </c>
      <c r="B9" s="138" t="s">
        <v>1254</v>
      </c>
      <c r="C9" s="139" t="s">
        <v>1929</v>
      </c>
      <c r="D9" s="184">
        <f>VLOOKUP('201.5'!A88,'201.5'!A42:N113,14,FALSE)</f>
        <v>148402.8713923477</v>
      </c>
    </row>
    <row r="10" spans="1:10" ht="54" thickTop="1" thickBot="1">
      <c r="A10" s="137" t="s">
        <v>1076</v>
      </c>
      <c r="B10" s="138" t="s">
        <v>1255</v>
      </c>
      <c r="C10" s="139" t="s">
        <v>1929</v>
      </c>
      <c r="D10" s="184">
        <f>VLOOKUP('201.6'!A88,'201.6'!A43:N114,14,FALSE)</f>
        <v>159526.03490117023</v>
      </c>
    </row>
    <row r="11" spans="1:10" ht="54" thickTop="1" thickBot="1">
      <c r="A11" s="137" t="s">
        <v>1077</v>
      </c>
      <c r="B11" s="138" t="s">
        <v>1255</v>
      </c>
      <c r="C11" s="139" t="s">
        <v>388</v>
      </c>
      <c r="D11" s="184">
        <f>VLOOKUP('201.7'!A88,'201.7'!A44:N115,14,FALSE)</f>
        <v>156542.78857289467</v>
      </c>
    </row>
    <row r="12" spans="1:10" ht="54" thickTop="1" thickBot="1">
      <c r="A12" s="137" t="s">
        <v>1078</v>
      </c>
      <c r="B12" s="138" t="s">
        <v>1258</v>
      </c>
      <c r="C12" s="139" t="s">
        <v>233</v>
      </c>
      <c r="D12" s="184">
        <f>VLOOKUP('201.8'!A88,'201.8'!A45:N116,14,FALSE)</f>
        <v>14941.672602610144</v>
      </c>
    </row>
    <row r="13" spans="1:10" ht="54" thickTop="1" thickBot="1">
      <c r="A13" s="137" t="s">
        <v>1079</v>
      </c>
      <c r="B13" s="138" t="s">
        <v>1259</v>
      </c>
      <c r="C13" s="139" t="s">
        <v>233</v>
      </c>
      <c r="D13" s="184">
        <f>VLOOKUP('201.9'!A88,'201.9'!A46:N117,14,FALSE)</f>
        <v>14730.355179743483</v>
      </c>
    </row>
    <row r="14" spans="1:10" ht="54" thickTop="1" thickBot="1">
      <c r="A14" s="137" t="s">
        <v>1080</v>
      </c>
      <c r="B14" s="138" t="s">
        <v>1260</v>
      </c>
      <c r="C14" s="139" t="s">
        <v>144</v>
      </c>
      <c r="D14" s="184">
        <f>VLOOKUP('201.10'!A88,'201.10'!A47:N118,14,FALSE)</f>
        <v>5184.1378395023821</v>
      </c>
    </row>
    <row r="15" spans="1:10" ht="54" thickTop="1" thickBot="1">
      <c r="A15" s="137" t="s">
        <v>1081</v>
      </c>
      <c r="B15" s="138" t="s">
        <v>1261</v>
      </c>
      <c r="C15" s="139" t="s">
        <v>1082</v>
      </c>
      <c r="D15" s="184">
        <f>VLOOKUP('201.11'!A88,'201.11'!A48:N119,14,FALSE)</f>
        <v>1398.4115175736733</v>
      </c>
    </row>
    <row r="16" spans="1:10" ht="54" thickTop="1" thickBot="1">
      <c r="A16" s="137" t="s">
        <v>1083</v>
      </c>
      <c r="B16" s="138" t="s">
        <v>1262</v>
      </c>
      <c r="C16" s="139" t="s">
        <v>1929</v>
      </c>
      <c r="D16" s="184">
        <f>VLOOKUP('201.12'!A88,'201.12'!A49:N120,14,FALSE)</f>
        <v>111948.30319022688</v>
      </c>
    </row>
    <row r="17" spans="1:4" ht="64.5" thickTop="1" thickBot="1">
      <c r="A17" s="140" t="s">
        <v>1084</v>
      </c>
      <c r="B17" s="141" t="s">
        <v>1263</v>
      </c>
      <c r="C17" s="139" t="s">
        <v>1929</v>
      </c>
      <c r="D17" s="184">
        <f>VLOOKUP('201.13'!A88,'201.13'!A50:N121,14,FALSE)</f>
        <v>96431.620680792985</v>
      </c>
    </row>
    <row r="18" spans="1:4" ht="54" thickTop="1" thickBot="1">
      <c r="A18" s="137" t="s">
        <v>1085</v>
      </c>
      <c r="B18" s="138" t="s">
        <v>1264</v>
      </c>
      <c r="C18" s="139" t="s">
        <v>144</v>
      </c>
      <c r="D18" s="184">
        <f>VLOOKUP('201.14'!A88,'201.14'!A51:N122,14,FALSE)</f>
        <v>39414.349669795134</v>
      </c>
    </row>
    <row r="19" spans="1:4" ht="54" thickTop="1" thickBot="1">
      <c r="A19" s="137" t="s">
        <v>1086</v>
      </c>
      <c r="B19" s="138" t="s">
        <v>1265</v>
      </c>
      <c r="C19" s="139" t="s">
        <v>144</v>
      </c>
      <c r="D19" s="184">
        <f>VLOOKUP('201.15'!A88,'201.15'!A52:N123,14,FALSE)</f>
        <v>47795.566030263828</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92725.596747819538</v>
      </c>
    </row>
    <row r="22" spans="1:4" ht="54" thickTop="1" thickBot="1">
      <c r="A22" s="137" t="s">
        <v>1089</v>
      </c>
      <c r="B22" s="138" t="s">
        <v>1268</v>
      </c>
      <c r="C22" s="139" t="s">
        <v>1929</v>
      </c>
      <c r="D22" s="184">
        <f>VLOOKUP('201.18'!A88,'201.18'!A55:N126,14,FALSE)</f>
        <v>92725.596747819538</v>
      </c>
    </row>
    <row r="23" spans="1:4" ht="54" thickTop="1" thickBot="1">
      <c r="A23" s="137" t="s">
        <v>1090</v>
      </c>
      <c r="B23" s="138" t="s">
        <v>1269</v>
      </c>
      <c r="C23" s="139" t="s">
        <v>144</v>
      </c>
      <c r="D23" s="184">
        <f>VLOOKUP('201.19'!A88,'201.19'!A56:N127,14,FALSE)</f>
        <v>76198.018539222569</v>
      </c>
    </row>
    <row r="24" spans="1:4" ht="54" thickTop="1" thickBot="1">
      <c r="A24" s="137" t="s">
        <v>1091</v>
      </c>
      <c r="B24" s="138" t="s">
        <v>1270</v>
      </c>
      <c r="C24" s="139" t="s">
        <v>144</v>
      </c>
      <c r="D24" s="184">
        <f>VLOOKUP('201.20'!A88,'201.20'!A57:N128,14,FALSE)</f>
        <v>21032.150042055975</v>
      </c>
    </row>
    <row r="25" spans="1:4" ht="54" thickTop="1" thickBot="1">
      <c r="A25" s="137" t="s">
        <v>1092</v>
      </c>
      <c r="B25" s="138" t="s">
        <v>1271</v>
      </c>
      <c r="C25" s="139" t="s">
        <v>144</v>
      </c>
      <c r="D25" s="184">
        <f>VLOOKUP('201.21'!A88,'201.21'!A58:N129,14,FALSE)</f>
        <v>6875.716619512601</v>
      </c>
    </row>
    <row r="26" spans="1:4" ht="54" thickTop="1" thickBot="1">
      <c r="A26" s="137" t="s">
        <v>1509</v>
      </c>
      <c r="B26" s="138" t="s">
        <v>1497</v>
      </c>
      <c r="C26" s="139" t="s">
        <v>1929</v>
      </c>
      <c r="D26" s="184">
        <f>VLOOKUP('203.1'!A88,'203.1'!A59:N130,14,FALSE)</f>
        <v>801321.75611079996</v>
      </c>
    </row>
    <row r="27" spans="1:4" ht="54" thickTop="1" thickBot="1">
      <c r="A27" s="137" t="s">
        <v>1510</v>
      </c>
      <c r="B27" s="138" t="s">
        <v>1501</v>
      </c>
      <c r="C27" s="139" t="s">
        <v>1929</v>
      </c>
      <c r="D27" s="184">
        <f>VLOOKUP('203.2'!A88,'203.2'!A60:N131,14,FALSE)</f>
        <v>972103.86786211259</v>
      </c>
    </row>
    <row r="28" spans="1:4" ht="54" thickTop="1" thickBot="1">
      <c r="A28" s="137" t="s">
        <v>1511</v>
      </c>
      <c r="B28" s="138" t="s">
        <v>1502</v>
      </c>
      <c r="C28" s="139" t="s">
        <v>1929</v>
      </c>
      <c r="D28" s="184">
        <f>VLOOKUP('203.3'!A88,'203.3'!A61:N132,14,FALSE)</f>
        <v>1094091.0905416219</v>
      </c>
    </row>
    <row r="29" spans="1:4" ht="54" thickTop="1" thickBot="1">
      <c r="A29" s="137" t="s">
        <v>1512</v>
      </c>
      <c r="B29" s="138" t="s">
        <v>1503</v>
      </c>
      <c r="C29" s="139" t="s">
        <v>1929</v>
      </c>
      <c r="D29" s="184">
        <f>VLOOKUP('203.4'!A88,'203.4'!A62:N133,14,FALSE)</f>
        <v>514375.01670690841</v>
      </c>
    </row>
    <row r="30" spans="1:4" ht="54" thickTop="1" thickBot="1">
      <c r="A30" s="137" t="s">
        <v>1513</v>
      </c>
      <c r="B30" s="138" t="s">
        <v>1504</v>
      </c>
      <c r="C30" s="139" t="s">
        <v>1929</v>
      </c>
      <c r="D30" s="184">
        <f>VLOOKUP('203.5'!A88,'203.5'!A63:N134,14,FALSE)</f>
        <v>594040.14765738288</v>
      </c>
    </row>
    <row r="31" spans="1:4" ht="54" thickTop="1" thickBot="1">
      <c r="A31" s="137" t="s">
        <v>1514</v>
      </c>
      <c r="B31" s="138" t="s">
        <v>1505</v>
      </c>
      <c r="C31" s="139" t="s">
        <v>1929</v>
      </c>
      <c r="D31" s="184">
        <f>VLOOKUP('203.6'!A88,'203.6'!A64:N135,14,FALSE)</f>
        <v>644736.14008041215</v>
      </c>
    </row>
    <row r="32" spans="1:4" ht="54" thickTop="1" thickBot="1">
      <c r="A32" s="137" t="s">
        <v>1515</v>
      </c>
      <c r="B32" s="138" t="s">
        <v>1506</v>
      </c>
      <c r="C32" s="139" t="s">
        <v>1929</v>
      </c>
      <c r="D32" s="184">
        <f>VLOOKUP('203.7'!A88,'203.7'!A65:N136,14,FALSE)</f>
        <v>208292.95464178914</v>
      </c>
    </row>
    <row r="33" spans="1:4" ht="54" thickTop="1" thickBot="1">
      <c r="A33" s="137" t="s">
        <v>1516</v>
      </c>
      <c r="B33" s="138" t="s">
        <v>1955</v>
      </c>
      <c r="C33" s="139" t="s">
        <v>1929</v>
      </c>
      <c r="D33" s="184">
        <f>VLOOKUP('203.8'!A88,'203.8'!A66:N137,14,FALSE)</f>
        <v>296195.59228316939</v>
      </c>
    </row>
    <row r="34" spans="1:4" ht="54" thickTop="1" thickBot="1">
      <c r="A34" s="137" t="s">
        <v>1517</v>
      </c>
      <c r="B34" s="138" t="s">
        <v>1508</v>
      </c>
      <c r="C34" s="139" t="s">
        <v>1929</v>
      </c>
      <c r="D34" s="184">
        <f>VLOOKUP('203.9'!A88,'203.9'!A67:N138,14,FALSE)</f>
        <v>313516.34970177663</v>
      </c>
    </row>
    <row r="35" spans="1:4" ht="54" thickTop="1" thickBot="1">
      <c r="A35" s="137" t="s">
        <v>1518</v>
      </c>
      <c r="B35" s="138" t="s">
        <v>1498</v>
      </c>
      <c r="C35" s="139" t="s">
        <v>1929</v>
      </c>
      <c r="D35" s="184">
        <f>VLOOKUP('203.10'!A88,'203.10'!A68:N139,14,FALSE)</f>
        <v>165315.77373235708</v>
      </c>
    </row>
    <row r="36" spans="1:4" ht="54" thickTop="1" thickBot="1">
      <c r="A36" s="137" t="s">
        <v>1519</v>
      </c>
      <c r="B36" s="138" t="s">
        <v>1499</v>
      </c>
      <c r="C36" s="139" t="s">
        <v>1929</v>
      </c>
      <c r="D36" s="184">
        <f>VLOOKUP('203.11'!A88,'203.11'!A69:N140,14,FALSE)</f>
        <v>225337.94829795801</v>
      </c>
    </row>
    <row r="37" spans="1:4" ht="54" thickTop="1" thickBot="1">
      <c r="A37" s="137" t="s">
        <v>1520</v>
      </c>
      <c r="B37" s="225" t="s">
        <v>1500</v>
      </c>
      <c r="C37" s="139" t="s">
        <v>1929</v>
      </c>
      <c r="D37" s="184">
        <f>VLOOKUP('203.12'!A88,'203.12'!A70:N141,14,FALSE)</f>
        <v>234335.74435957216</v>
      </c>
    </row>
    <row r="38" spans="1:4" ht="54" thickTop="1" thickBot="1">
      <c r="A38" s="137" t="s">
        <v>1093</v>
      </c>
      <c r="B38" s="138" t="s">
        <v>1272</v>
      </c>
      <c r="C38" s="139" t="s">
        <v>388</v>
      </c>
      <c r="D38" s="184">
        <f>VLOOKUP('210.1.1'!A88,'210.1.1'!A71:N142,14,FALSE)</f>
        <v>11405.989032335689</v>
      </c>
    </row>
    <row r="39" spans="1:4" ht="54" thickTop="1" thickBot="1">
      <c r="A39" s="137" t="s">
        <v>1094</v>
      </c>
      <c r="B39" s="138" t="s">
        <v>1273</v>
      </c>
      <c r="C39" s="139" t="s">
        <v>388</v>
      </c>
      <c r="D39" s="184">
        <f>VLOOKUP('210.1.2'!A88,'210.1.2'!A72:N143,14,FALSE)</f>
        <v>3934.520258894001</v>
      </c>
    </row>
    <row r="40" spans="1:4" ht="54" thickTop="1" thickBot="1">
      <c r="A40" s="137" t="s">
        <v>1095</v>
      </c>
      <c r="B40" s="138" t="s">
        <v>1274</v>
      </c>
      <c r="C40" s="139" t="s">
        <v>388</v>
      </c>
      <c r="D40" s="184">
        <f>VLOOKUP('210.2.1'!A90,'210.2.1'!A73:N144,14,FALSE)</f>
        <v>361914.03694586182</v>
      </c>
    </row>
    <row r="41" spans="1:4" ht="54" thickTop="1" thickBot="1">
      <c r="A41" s="137" t="s">
        <v>1096</v>
      </c>
      <c r="B41" s="138" t="s">
        <v>1275</v>
      </c>
      <c r="C41" s="139" t="s">
        <v>388</v>
      </c>
      <c r="D41" s="184">
        <f>VLOOKUP('210.2.2'!A88,'210.2.2'!A74:N145,14,FALSE)</f>
        <v>11405.989032335689</v>
      </c>
    </row>
    <row r="42" spans="1:4" ht="54" thickTop="1" thickBot="1">
      <c r="A42" s="137" t="s">
        <v>1097</v>
      </c>
      <c r="B42" s="138" t="s">
        <v>1276</v>
      </c>
      <c r="C42" s="139" t="s">
        <v>388</v>
      </c>
      <c r="D42" s="184">
        <f>VLOOKUP('210.2.3'!A91,'210.2.3'!A91:N146,14,FALSE)</f>
        <v>354442.56817242014</v>
      </c>
    </row>
    <row r="43" spans="1:4" ht="54" thickTop="1" thickBot="1">
      <c r="A43" s="137" t="s">
        <v>1098</v>
      </c>
      <c r="B43" s="138" t="s">
        <v>1277</v>
      </c>
      <c r="C43" s="139" t="s">
        <v>388</v>
      </c>
      <c r="D43" s="184">
        <f>VLOOKUP('210.2.4'!A88,'210.2.4'!A88:N147,14,FALSE)</f>
        <v>3934.520258894001</v>
      </c>
    </row>
    <row r="44" spans="1:4" ht="54" thickTop="1" thickBot="1">
      <c r="A44" s="137" t="s">
        <v>1099</v>
      </c>
      <c r="B44" s="138" t="s">
        <v>1278</v>
      </c>
      <c r="C44" s="139" t="s">
        <v>388</v>
      </c>
      <c r="D44" s="184">
        <f>VLOOKUP('211.1'!A88,'211.1'!A88:N148,14,FALSE)</f>
        <v>8758.2276931329998</v>
      </c>
    </row>
    <row r="45" spans="1:4" ht="54" thickTop="1" thickBot="1">
      <c r="A45" s="137" t="s">
        <v>1100</v>
      </c>
      <c r="B45" s="138" t="s">
        <v>1279</v>
      </c>
      <c r="C45" s="139" t="s">
        <v>388</v>
      </c>
      <c r="D45" s="184">
        <f>VLOOKUP('220.1'!A88,'220.1'!A88:N149,14,FALSE)</f>
        <v>14217.075761668919</v>
      </c>
    </row>
    <row r="46" spans="1:4" ht="54" thickTop="1" thickBot="1">
      <c r="A46" s="137" t="s">
        <v>1101</v>
      </c>
      <c r="B46" s="138" t="s">
        <v>1280</v>
      </c>
      <c r="C46" s="139" t="s">
        <v>388</v>
      </c>
      <c r="D46" s="184">
        <f>VLOOKUP('221.1'!A88,'221.1'!A88:N150,14,FALSE)</f>
        <v>10530.815936287278</v>
      </c>
    </row>
    <row r="47" spans="1:4" ht="54" thickTop="1" thickBot="1">
      <c r="A47" s="137" t="s">
        <v>1102</v>
      </c>
      <c r="B47" s="138" t="s">
        <v>1281</v>
      </c>
      <c r="C47" s="139" t="s">
        <v>388</v>
      </c>
      <c r="D47" s="184">
        <f>VLOOKUP('221.2'!A88,'221.2'!A88:N151,14,FALSE)</f>
        <v>5737.5967457435445</v>
      </c>
    </row>
    <row r="48" spans="1:4" ht="64.5" thickTop="1" thickBot="1">
      <c r="A48" s="137" t="s">
        <v>1525</v>
      </c>
      <c r="B48" s="138" t="s">
        <v>1522</v>
      </c>
      <c r="C48" s="139" t="s">
        <v>233</v>
      </c>
      <c r="D48" s="184">
        <f>VLOOKUP('223.1'!A88,'223.1'!A88:N152,14,FALSE)</f>
        <v>9375.7346207237279</v>
      </c>
    </row>
    <row r="49" spans="1:4" ht="54" thickTop="1" thickBot="1">
      <c r="A49" s="137" t="s">
        <v>1526</v>
      </c>
      <c r="B49" s="138" t="s">
        <v>1523</v>
      </c>
      <c r="C49" s="139" t="s">
        <v>233</v>
      </c>
      <c r="D49" s="184">
        <f>VLOOKUP('223.2'!A88,'223.2'!A88:N153,14,FALSE)</f>
        <v>21621.261556761074</v>
      </c>
    </row>
    <row r="50" spans="1:4" ht="54" thickTop="1" thickBot="1">
      <c r="A50" s="137" t="s">
        <v>1527</v>
      </c>
      <c r="B50" s="138" t="s">
        <v>1524</v>
      </c>
      <c r="C50" s="139" t="s">
        <v>388</v>
      </c>
      <c r="D50" s="184">
        <f>VLOOKUP('223.3.1'!A88,'223.3.1'!A88:N154,14,FALSE)</f>
        <v>56132</v>
      </c>
    </row>
    <row r="51" spans="1:4" ht="64.5" thickTop="1" thickBot="1">
      <c r="A51" s="137" t="s">
        <v>1528</v>
      </c>
      <c r="B51" s="138" t="s">
        <v>1530</v>
      </c>
      <c r="C51" s="139" t="s">
        <v>388</v>
      </c>
      <c r="D51" s="184">
        <f>VLOOKUP('223.3.2'!A88,'223.3.2'!A88:N155,14,FALSE)</f>
        <v>66882.027279483256</v>
      </c>
    </row>
    <row r="52" spans="1:4" ht="54" thickTop="1" thickBot="1">
      <c r="A52" s="137" t="s">
        <v>1529</v>
      </c>
      <c r="B52" s="138" t="s">
        <v>1531</v>
      </c>
      <c r="C52" s="139" t="s">
        <v>388</v>
      </c>
      <c r="D52" s="184">
        <f>VLOOKUP('223.3.3'!A88,'223.3.3'!A88:N156,14,FALSE)</f>
        <v>70506.405668202598</v>
      </c>
    </row>
    <row r="53" spans="1:4" ht="54" thickTop="1" thickBot="1">
      <c r="A53" s="143" t="s">
        <v>1103</v>
      </c>
      <c r="B53" s="144" t="s">
        <v>2062</v>
      </c>
      <c r="C53" s="139" t="s">
        <v>233</v>
      </c>
      <c r="D53" s="184">
        <f>VLOOKUP('230.1'!A88,'230.1'!A88:N157,14,FALSE)</f>
        <v>3087.5588947561623</v>
      </c>
    </row>
    <row r="54" spans="1:4" ht="54" thickTop="1" thickBot="1">
      <c r="A54" s="143" t="s">
        <v>1104</v>
      </c>
      <c r="B54" s="144" t="s">
        <v>1282</v>
      </c>
      <c r="C54" s="139" t="s">
        <v>233</v>
      </c>
      <c r="D54" s="184">
        <f>VLOOKUP('231.1'!A88,'231.1'!A88:N159,14,FALSE)</f>
        <v>11415.978409242896</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11453.978550328507</v>
      </c>
    </row>
    <row r="57" spans="1:4" ht="54" thickTop="1" thickBot="1">
      <c r="A57" s="143" t="s">
        <v>1535</v>
      </c>
      <c r="B57" s="144" t="s">
        <v>1536</v>
      </c>
      <c r="C57" s="139" t="s">
        <v>233</v>
      </c>
      <c r="D57" s="184">
        <f>VLOOKUP('233.10'!A88,'233.10'!A88:N162,14,FALSE)</f>
        <v>24373.249561742436</v>
      </c>
    </row>
    <row r="58" spans="1:4" ht="54" thickTop="1" thickBot="1">
      <c r="A58" s="143" t="s">
        <v>1106</v>
      </c>
      <c r="B58" s="144" t="s">
        <v>1537</v>
      </c>
      <c r="C58" s="139" t="s">
        <v>233</v>
      </c>
      <c r="D58" s="184">
        <f>VLOOKUP('234.1'!A88,'234.1'!A88:N163,14,FALSE)</f>
        <v>1003.1563571967862</v>
      </c>
    </row>
    <row r="59" spans="1:4" ht="54" thickTop="1" thickBot="1">
      <c r="A59" s="143" t="s">
        <v>1540</v>
      </c>
      <c r="B59" s="144" t="s">
        <v>1541</v>
      </c>
      <c r="C59" s="139" t="s">
        <v>388</v>
      </c>
      <c r="D59" s="184">
        <f>VLOOKUP('235.1'!A88,'235.1'!A88:N164,14,FALSE)</f>
        <v>65580.272104603457</v>
      </c>
    </row>
    <row r="60" spans="1:4" ht="54" thickTop="1" thickBot="1">
      <c r="A60" s="145" t="s">
        <v>1542</v>
      </c>
      <c r="B60" s="144" t="s">
        <v>1543</v>
      </c>
      <c r="C60" s="139" t="s">
        <v>388</v>
      </c>
      <c r="D60" s="184">
        <f>VLOOKUP('235.10'!A88,'235.10'!A88:N165,14,FALSE)</f>
        <v>16460.93432279327</v>
      </c>
    </row>
    <row r="61" spans="1:4" ht="54" thickTop="1" thickBot="1">
      <c r="A61" s="145" t="s">
        <v>1544</v>
      </c>
      <c r="B61" s="144" t="s">
        <v>1545</v>
      </c>
      <c r="C61" s="139" t="s">
        <v>377</v>
      </c>
      <c r="D61" s="184">
        <f>VLOOKUP('235.11'!A88,'235.11'!A88:N166,14,FALSE)</f>
        <v>613.99172227262738</v>
      </c>
    </row>
    <row r="62" spans="1:4" ht="54" thickTop="1" thickBot="1">
      <c r="A62" s="145" t="s">
        <v>1546</v>
      </c>
      <c r="B62" s="144" t="s">
        <v>1957</v>
      </c>
      <c r="C62" s="139" t="s">
        <v>388</v>
      </c>
      <c r="D62" s="184">
        <f>VLOOKUP('236.1'!A88,'236.1'!A88:N167,14,FALSE)</f>
        <v>273108.05489146919</v>
      </c>
    </row>
    <row r="63" spans="1:4" ht="54" thickTop="1" thickBot="1">
      <c r="A63" s="145" t="s">
        <v>1549</v>
      </c>
      <c r="B63" s="144" t="s">
        <v>1958</v>
      </c>
      <c r="C63" s="139" t="s">
        <v>388</v>
      </c>
      <c r="D63" s="184">
        <f>VLOOKUP('236.10'!A87,'236.10'!A87:N168,14,FALSE)</f>
        <v>16460.93432279327</v>
      </c>
    </row>
    <row r="64" spans="1:4" ht="54" thickTop="1" thickBot="1">
      <c r="A64" s="145" t="s">
        <v>1550</v>
      </c>
      <c r="B64" s="146" t="s">
        <v>1551</v>
      </c>
      <c r="C64" s="180" t="s">
        <v>377</v>
      </c>
      <c r="D64" s="184">
        <f>VLOOKUP('236.11'!A88,'236.11'!A88:N169,14,FALSE)</f>
        <v>3208.0890071084491</v>
      </c>
    </row>
    <row r="65" spans="1:4" ht="54" thickTop="1" thickBot="1">
      <c r="A65" s="143" t="s">
        <v>1107</v>
      </c>
      <c r="B65" s="144" t="s">
        <v>1283</v>
      </c>
      <c r="C65" s="139" t="s">
        <v>233</v>
      </c>
      <c r="D65" s="184">
        <f>VLOOKUP('310.1'!A87,'310.1'!A87:N170,14,FALSE)</f>
        <v>1067.0123865693695</v>
      </c>
    </row>
    <row r="66" spans="1:4" ht="54" thickTop="1" thickBot="1">
      <c r="A66" s="143" t="s">
        <v>1108</v>
      </c>
      <c r="B66" s="144" t="s">
        <v>1284</v>
      </c>
      <c r="C66" s="139" t="s">
        <v>388</v>
      </c>
      <c r="D66" s="184">
        <f>VLOOKUP('311.1'!A87,'311.1'!A87:N171,14,FALSE)</f>
        <v>47630.363227698814</v>
      </c>
    </row>
    <row r="67" spans="1:4" ht="54" thickTop="1" thickBot="1">
      <c r="A67" s="143" t="s">
        <v>1109</v>
      </c>
      <c r="B67" s="144" t="s">
        <v>1285</v>
      </c>
      <c r="C67" s="139" t="s">
        <v>1082</v>
      </c>
      <c r="D67" s="184">
        <f>VLOOKUP('312.1'!A88,'312.1'!A88:N172,14,FALSE)</f>
        <v>6806.8340334022796</v>
      </c>
    </row>
    <row r="68" spans="1:4" ht="54" thickTop="1" thickBot="1">
      <c r="A68" s="143" t="s">
        <v>1110</v>
      </c>
      <c r="B68" s="144" t="s">
        <v>1286</v>
      </c>
      <c r="C68" s="139" t="s">
        <v>1082</v>
      </c>
      <c r="D68" s="184">
        <f>VLOOKUP('312.2'!A88,'312.2'!A88:N173,14,FALSE)</f>
        <v>5361.0271851871385</v>
      </c>
    </row>
    <row r="69" spans="1:4" ht="54" thickTop="1" thickBot="1">
      <c r="A69" s="143" t="s">
        <v>1111</v>
      </c>
      <c r="B69" s="144" t="s">
        <v>1287</v>
      </c>
      <c r="C69" s="139" t="s">
        <v>1548</v>
      </c>
      <c r="D69" s="184">
        <f>VLOOKUP('312.3'!A87,'312.3'!A87:N174,14,FALSE)</f>
        <v>1999.5986163729881</v>
      </c>
    </row>
    <row r="70" spans="1:4" ht="54" thickTop="1" thickBot="1">
      <c r="A70" s="143" t="s">
        <v>1112</v>
      </c>
      <c r="B70" s="144" t="s">
        <v>1288</v>
      </c>
      <c r="C70" s="139" t="s">
        <v>388</v>
      </c>
      <c r="D70" s="185">
        <f>VLOOKUP('312.4'!A88,'312.4'!A88:N175,14,FALSE)</f>
        <v>47622.986853613482</v>
      </c>
    </row>
    <row r="71" spans="1:4" ht="54" thickTop="1" thickBot="1">
      <c r="A71" s="143" t="s">
        <v>1113</v>
      </c>
      <c r="B71" s="144" t="s">
        <v>1553</v>
      </c>
      <c r="C71" s="139" t="s">
        <v>388</v>
      </c>
      <c r="D71" s="185">
        <f>VLOOKUP('320.1'!A88,'320.1'!A88:N176,14,FALSE)</f>
        <v>65939.961150929943</v>
      </c>
    </row>
    <row r="72" spans="1:4" ht="54" thickTop="1" thickBot="1">
      <c r="A72" s="143" t="s">
        <v>1114</v>
      </c>
      <c r="B72" s="144" t="s">
        <v>1554</v>
      </c>
      <c r="C72" s="139" t="s">
        <v>388</v>
      </c>
      <c r="D72" s="185">
        <f>VLOOKUP('320.2'!A88,'320.2'!A88:N177,14,FALSE)</f>
        <v>65939.961150929943</v>
      </c>
    </row>
    <row r="73" spans="1:4" ht="54" thickTop="1" thickBot="1">
      <c r="A73" s="143" t="s">
        <v>1557</v>
      </c>
      <c r="B73" s="144" t="s">
        <v>1558</v>
      </c>
      <c r="C73" s="139" t="s">
        <v>388</v>
      </c>
      <c r="D73" s="185">
        <f>VLOOKUP('320.3'!A88,'320.3'!A88:N178,14,FALSE)</f>
        <v>65939.961150929943</v>
      </c>
    </row>
    <row r="74" spans="1:4" ht="54" thickTop="1" thickBot="1">
      <c r="A74" s="143" t="s">
        <v>1559</v>
      </c>
      <c r="B74" s="144" t="s">
        <v>1560</v>
      </c>
      <c r="C74" s="139" t="s">
        <v>388</v>
      </c>
      <c r="D74" s="185">
        <f>VLOOKUP('320.4'!A88,'320.4'!A88:N179,14,FALSE)</f>
        <v>81264.49464457226</v>
      </c>
    </row>
    <row r="75" spans="1:4" ht="54" thickTop="1" thickBot="1">
      <c r="A75" s="143" t="s">
        <v>1561</v>
      </c>
      <c r="B75" s="144" t="s">
        <v>1562</v>
      </c>
      <c r="C75" s="139" t="s">
        <v>388</v>
      </c>
      <c r="D75" s="185">
        <f>VLOOKUP('320.5'!A88,'320.5'!A88:N180,14,FALSE)</f>
        <v>81264.49464457226</v>
      </c>
    </row>
    <row r="76" spans="1:4" ht="54" thickTop="1" thickBot="1">
      <c r="A76" s="143" t="s">
        <v>1563</v>
      </c>
      <c r="B76" s="144" t="s">
        <v>1564</v>
      </c>
      <c r="C76" s="139" t="s">
        <v>388</v>
      </c>
      <c r="D76" s="185">
        <f>VLOOKUP('320.6'!A88,'320.6'!A88:N181,14,FALSE)</f>
        <v>81264.49464457226</v>
      </c>
    </row>
    <row r="77" spans="1:4" ht="54" thickTop="1" thickBot="1">
      <c r="A77" s="143" t="s">
        <v>1115</v>
      </c>
      <c r="B77" s="144" t="s">
        <v>1565</v>
      </c>
      <c r="C77" s="139" t="s">
        <v>388</v>
      </c>
      <c r="D77" s="185">
        <f>VLOOKUP('330.1'!A88,'330.1'!A88:N182,14,FALSE)</f>
        <v>74144.991736835058</v>
      </c>
    </row>
    <row r="78" spans="1:4" ht="54" thickTop="1" thickBot="1">
      <c r="A78" s="145" t="s">
        <v>1116</v>
      </c>
      <c r="B78" s="144" t="s">
        <v>1566</v>
      </c>
      <c r="C78" s="139" t="s">
        <v>388</v>
      </c>
      <c r="D78" s="185">
        <f>VLOOKUP('330.2'!A88,'330.1'!A88:N183,14,FALSE)</f>
        <v>74144.991736835058</v>
      </c>
    </row>
    <row r="79" spans="1:4" ht="54" thickTop="1" thickBot="1">
      <c r="A79" s="145" t="s">
        <v>1567</v>
      </c>
      <c r="B79" s="146" t="s">
        <v>1568</v>
      </c>
      <c r="C79" s="139" t="s">
        <v>388</v>
      </c>
      <c r="D79" s="185">
        <f>VLOOKUP('330.3'!A88,'330.3'!A88:N184,14,FALSE)</f>
        <v>80305.093173786037</v>
      </c>
    </row>
    <row r="80" spans="1:4" ht="54" thickTop="1" thickBot="1">
      <c r="A80" s="145" t="s">
        <v>1569</v>
      </c>
      <c r="B80" s="146" t="s">
        <v>1570</v>
      </c>
      <c r="C80" s="139" t="s">
        <v>388</v>
      </c>
      <c r="D80" s="185">
        <f>VLOOKUP('330.4'!A88,'330.4'!A88:N185,14,FALSE)</f>
        <v>89469.52523047736</v>
      </c>
    </row>
    <row r="81" spans="1:4" ht="54" thickTop="1" thickBot="1">
      <c r="A81" s="145" t="s">
        <v>1571</v>
      </c>
      <c r="B81" s="146" t="s">
        <v>1572</v>
      </c>
      <c r="C81" s="139" t="s">
        <v>388</v>
      </c>
      <c r="D81" s="185">
        <f>VLOOKUP('330.5'!A88,'330.5'!A88:N186,14,FALSE)</f>
        <v>92989.583194449369</v>
      </c>
    </row>
    <row r="82" spans="1:4" ht="54" thickTop="1" thickBot="1">
      <c r="A82" s="145" t="s">
        <v>1573</v>
      </c>
      <c r="B82" s="146" t="s">
        <v>1574</v>
      </c>
      <c r="C82" s="139" t="s">
        <v>388</v>
      </c>
      <c r="D82" s="185">
        <f>VLOOKUP('330.6'!A88,'330.6'!A88:N187,14,FALSE)</f>
        <v>95629.626667428354</v>
      </c>
    </row>
    <row r="83" spans="1:4" ht="54" thickTop="1" thickBot="1">
      <c r="A83" s="143" t="s">
        <v>1117</v>
      </c>
      <c r="B83" s="144" t="s">
        <v>1575</v>
      </c>
      <c r="C83" s="139" t="s">
        <v>388</v>
      </c>
      <c r="D83" s="185">
        <f>VLOOKUP('340.1'!A88,'340.1'!A88:N188,14,FALSE)</f>
        <v>75566.242356117</v>
      </c>
    </row>
    <row r="84" spans="1:4" ht="54" thickTop="1" thickBot="1">
      <c r="A84" s="143" t="s">
        <v>1118</v>
      </c>
      <c r="B84" s="144" t="s">
        <v>1576</v>
      </c>
      <c r="C84" s="139" t="s">
        <v>388</v>
      </c>
      <c r="D84" s="185">
        <f>VLOOKUP('340.2'!A88,'340.2'!A88:N190,14,FALSE)</f>
        <v>81489.416814723721</v>
      </c>
    </row>
    <row r="85" spans="1:4" ht="54" thickTop="1" thickBot="1">
      <c r="A85" s="143" t="s">
        <v>1119</v>
      </c>
      <c r="B85" s="144" t="s">
        <v>1577</v>
      </c>
      <c r="C85" s="139" t="s">
        <v>388</v>
      </c>
      <c r="D85" s="185">
        <f>VLOOKUP('340.3'!A88,'340.3'!A88:N191,14,FALSE)</f>
        <v>81489.416814723721</v>
      </c>
    </row>
    <row r="86" spans="1:4" ht="54" thickTop="1" thickBot="1">
      <c r="A86" s="143" t="s">
        <v>1578</v>
      </c>
      <c r="B86" s="144" t="s">
        <v>2127</v>
      </c>
      <c r="C86" s="139" t="s">
        <v>388</v>
      </c>
      <c r="D86" s="185">
        <f>VLOOKUP('350.1'!A88,'350.1'!A88:N192,14,FALSE)</f>
        <v>127251.83784711783</v>
      </c>
    </row>
    <row r="87" spans="1:4" ht="54" thickTop="1" thickBot="1">
      <c r="A87" s="203" t="s">
        <v>1579</v>
      </c>
      <c r="B87" s="144" t="s">
        <v>2128</v>
      </c>
      <c r="C87" s="139" t="s">
        <v>388</v>
      </c>
      <c r="D87" s="185">
        <f>VLOOKUP('350.2'!A88,'350.2'!A88:N193,14,FALSE)</f>
        <v>130771.89581108984</v>
      </c>
    </row>
    <row r="88" spans="1:4" ht="54" thickTop="1" thickBot="1">
      <c r="A88" s="145" t="s">
        <v>1580</v>
      </c>
      <c r="B88" s="146" t="s">
        <v>1581</v>
      </c>
      <c r="C88" s="139" t="s">
        <v>388</v>
      </c>
      <c r="D88" s="185">
        <f>VLOOKUP('350.3'!A88,'350.3'!A88:N194,14,FALSE)</f>
        <v>127251.83784711783</v>
      </c>
    </row>
    <row r="89" spans="1:4" ht="54" thickTop="1" thickBot="1">
      <c r="A89" s="143" t="s">
        <v>1582</v>
      </c>
      <c r="B89" s="144" t="s">
        <v>1583</v>
      </c>
      <c r="C89" s="139" t="s">
        <v>388</v>
      </c>
      <c r="D89" s="185">
        <f>VLOOKUP('350.4'!A88,'350.4'!A88:N195,14,FALSE)</f>
        <v>130771.89581108984</v>
      </c>
    </row>
    <row r="90" spans="1:4" ht="54" thickTop="1" thickBot="1">
      <c r="A90" s="145" t="s">
        <v>1584</v>
      </c>
      <c r="B90" s="146" t="s">
        <v>1585</v>
      </c>
      <c r="C90" s="139" t="s">
        <v>388</v>
      </c>
      <c r="D90" s="185">
        <f>VLOOKUP('350.10'!A88,'350.10'!A88:N196,14,FALSE)</f>
        <v>71992.582842581352</v>
      </c>
    </row>
    <row r="91" spans="1:4" ht="54" thickTop="1" thickBot="1">
      <c r="A91" s="145" t="s">
        <v>1586</v>
      </c>
      <c r="B91" s="146" t="s">
        <v>1587</v>
      </c>
      <c r="C91" s="139" t="s">
        <v>388</v>
      </c>
      <c r="D91" s="185">
        <f>VLOOKUP('350.11'!A88,'350.11'!A88:N197,14,FALSE)</f>
        <v>75512.640806553361</v>
      </c>
    </row>
    <row r="92" spans="1:4" ht="54" thickTop="1" thickBot="1">
      <c r="A92" s="145" t="s">
        <v>1588</v>
      </c>
      <c r="B92" s="146" t="s">
        <v>1589</v>
      </c>
      <c r="C92" s="139" t="s">
        <v>388</v>
      </c>
      <c r="D92" s="185">
        <f>VLOOKUP('350.12'!A88,'350.12'!A88:N198,14,FALSE)</f>
        <v>71992.582842581352</v>
      </c>
    </row>
    <row r="93" spans="1:4" ht="54" thickTop="1" thickBot="1">
      <c r="A93" s="145" t="s">
        <v>1590</v>
      </c>
      <c r="B93" s="146" t="s">
        <v>1591</v>
      </c>
      <c r="C93" s="139" t="s">
        <v>388</v>
      </c>
      <c r="D93" s="185">
        <f>VLOOKUP('350.13'!A88,'350.13'!A88:N199,14,FALSE)</f>
        <v>75512.640806553361</v>
      </c>
    </row>
    <row r="94" spans="1:4" ht="54" thickTop="1" thickBot="1">
      <c r="A94" s="143" t="s">
        <v>1592</v>
      </c>
      <c r="B94" s="144" t="s">
        <v>1593</v>
      </c>
      <c r="C94" s="139" t="s">
        <v>1082</v>
      </c>
      <c r="D94" s="185">
        <f>VLOOKUP('350.14'!A88,'350.14'!A88:N200,14,FALSE)</f>
        <v>613.99172227262738</v>
      </c>
    </row>
    <row r="95" spans="1:4" ht="54" thickTop="1" thickBot="1">
      <c r="A95" s="145" t="s">
        <v>1594</v>
      </c>
      <c r="B95" s="146" t="s">
        <v>1595</v>
      </c>
      <c r="C95" s="139" t="s">
        <v>388</v>
      </c>
      <c r="D95" s="185">
        <f>VLOOKUP('351.1'!A88,'351.1'!A88:N201,14,FALSE)</f>
        <v>130771.89581108984</v>
      </c>
    </row>
    <row r="96" spans="1:4" ht="54" thickTop="1" thickBot="1">
      <c r="A96" s="145" t="s">
        <v>1596</v>
      </c>
      <c r="B96" s="146" t="s">
        <v>1597</v>
      </c>
      <c r="C96" s="139" t="s">
        <v>388</v>
      </c>
      <c r="D96" s="185">
        <f>VLOOKUP('351.2'!A88,'351.2'!A88:N202,14,FALSE)</f>
        <v>130771.89581108984</v>
      </c>
    </row>
    <row r="97" spans="1:4" ht="54" thickTop="1" thickBot="1">
      <c r="A97" s="145" t="s">
        <v>1598</v>
      </c>
      <c r="B97" s="146" t="s">
        <v>1599</v>
      </c>
      <c r="C97" s="139" t="s">
        <v>388</v>
      </c>
      <c r="D97" s="185">
        <f>VLOOKUP('351.10'!A88,'351.10'!A88:N203,14,FALSE)</f>
        <v>75512.640806553361</v>
      </c>
    </row>
    <row r="98" spans="1:4" ht="54" thickTop="1" thickBot="1">
      <c r="A98" s="145" t="s">
        <v>1600</v>
      </c>
      <c r="B98" s="146" t="s">
        <v>1601</v>
      </c>
      <c r="C98" s="139" t="s">
        <v>388</v>
      </c>
      <c r="D98" s="185">
        <f>VLOOKUP('351.11'!A88,'351.11'!A88:N204,14,FALSE)</f>
        <v>75512.640806553361</v>
      </c>
    </row>
    <row r="99" spans="1:4" ht="54" thickTop="1" thickBot="1">
      <c r="A99" s="145" t="s">
        <v>1602</v>
      </c>
      <c r="B99" s="146" t="s">
        <v>1603</v>
      </c>
      <c r="C99" s="139" t="s">
        <v>1082</v>
      </c>
      <c r="D99" s="185">
        <f>VLOOKUP('351.12'!A88,'351.12'!A88:N205,14,FALSE)</f>
        <v>613.99172227262738</v>
      </c>
    </row>
    <row r="100" spans="1:4" ht="54" thickTop="1" thickBot="1">
      <c r="A100" s="145" t="s">
        <v>1606</v>
      </c>
      <c r="B100" s="146" t="s">
        <v>1604</v>
      </c>
      <c r="C100" s="139" t="s">
        <v>1082</v>
      </c>
      <c r="D100" s="185">
        <f>VLOOKUP('410.1'!A88,'410.1'!A88:N206,14,FALSE)</f>
        <v>1895.7451666795384</v>
      </c>
    </row>
    <row r="101" spans="1:4" ht="54" thickTop="1" thickBot="1">
      <c r="A101" s="145" t="s">
        <v>1607</v>
      </c>
      <c r="B101" s="146" t="s">
        <v>1605</v>
      </c>
      <c r="C101" s="139" t="s">
        <v>1082</v>
      </c>
      <c r="D101" s="185">
        <f>VLOOKUP('410.2'!A88,'410.2'!A88:N207,14,FALSE)</f>
        <v>2106.42675443498</v>
      </c>
    </row>
    <row r="102" spans="1:4" ht="54" thickTop="1" thickBot="1">
      <c r="A102" s="145" t="s">
        <v>1609</v>
      </c>
      <c r="B102" s="146" t="s">
        <v>1608</v>
      </c>
      <c r="C102" s="139" t="s">
        <v>377</v>
      </c>
      <c r="D102" s="185">
        <f>VLOOKUP('410.3'!A88,'410.3'!A88:N208,14,FALSE)</f>
        <v>1946.8236027838323</v>
      </c>
    </row>
    <row r="103" spans="1:4" ht="54" thickTop="1" thickBot="1">
      <c r="A103" s="145" t="s">
        <v>1611</v>
      </c>
      <c r="B103" s="146" t="s">
        <v>1610</v>
      </c>
      <c r="C103" s="139" t="s">
        <v>1548</v>
      </c>
      <c r="D103" s="185">
        <f>VLOOKUP('411.1'!A88,'411.1'!A88:N209,14,FALSE)</f>
        <v>1881.3789772710131</v>
      </c>
    </row>
    <row r="104" spans="1:4" ht="54" thickTop="1" thickBot="1">
      <c r="A104" s="143" t="s">
        <v>1120</v>
      </c>
      <c r="B104" s="144" t="s">
        <v>2064</v>
      </c>
      <c r="C104" s="139" t="s">
        <v>1548</v>
      </c>
      <c r="D104" s="185">
        <f>VLOOKUP('411.2'!A88,'411.2'!A88:N210,14,FALSE)</f>
        <v>1711.8033989302762</v>
      </c>
    </row>
    <row r="105" spans="1:4" ht="54" thickTop="1" thickBot="1">
      <c r="A105" s="143" t="s">
        <v>1121</v>
      </c>
      <c r="B105" s="144" t="s">
        <v>2160</v>
      </c>
      <c r="C105" s="139" t="s">
        <v>1548</v>
      </c>
      <c r="D105" s="185">
        <f>VLOOKUP('411.3'!A88,'411.3'!A88:N211,14,FALSE)</f>
        <v>2183.5266298264737</v>
      </c>
    </row>
    <row r="106" spans="1:4" ht="54" thickTop="1" thickBot="1">
      <c r="A106" s="143" t="s">
        <v>1612</v>
      </c>
      <c r="B106" s="144" t="s">
        <v>2161</v>
      </c>
      <c r="C106" s="139" t="s">
        <v>1548</v>
      </c>
      <c r="D106" s="185">
        <f>VLOOKUP('411.4'!A88,'411.4'!A88:N212,14,FALSE)</f>
        <v>1695.0752497975327</v>
      </c>
    </row>
    <row r="107" spans="1:4" ht="54" thickTop="1" thickBot="1">
      <c r="A107" s="143" t="s">
        <v>1619</v>
      </c>
      <c r="B107" s="199" t="s">
        <v>1690</v>
      </c>
      <c r="C107" s="139" t="s">
        <v>1082</v>
      </c>
      <c r="D107" s="185">
        <f>VLOOKUP('413.1'!A88,'413.1'!A88:N213,14,FALSE)</f>
        <v>2711.6062737218999</v>
      </c>
    </row>
    <row r="108" spans="1:4" ht="54" thickTop="1" thickBot="1">
      <c r="A108" s="143" t="s">
        <v>1621</v>
      </c>
      <c r="B108" s="144" t="s">
        <v>1691</v>
      </c>
      <c r="C108" s="139" t="s">
        <v>1082</v>
      </c>
      <c r="D108" s="185">
        <f>VLOOKUP('413.2'!A88,'413.2'!A88:N214,14,FALSE)</f>
        <v>2732.2228505723319</v>
      </c>
    </row>
    <row r="109" spans="1:4" ht="54" thickTop="1" thickBot="1">
      <c r="A109" s="143" t="s">
        <v>1623</v>
      </c>
      <c r="B109" s="144" t="s">
        <v>1692</v>
      </c>
      <c r="C109" s="139" t="s">
        <v>1082</v>
      </c>
      <c r="D109" s="185">
        <f>VLOOKUP('413.3'!A88,'413.3'!A88:N215,14,FALSE)</f>
        <v>2749.0909589045041</v>
      </c>
    </row>
    <row r="110" spans="1:4" ht="54" thickTop="1" thickBot="1">
      <c r="A110" s="143" t="s">
        <v>1122</v>
      </c>
      <c r="B110" s="144" t="s">
        <v>1289</v>
      </c>
      <c r="C110" s="139" t="s">
        <v>1082</v>
      </c>
      <c r="D110" s="185">
        <f>VLOOKUP('414.1'!A88,'414.1'!A88:N216,14,FALSE)</f>
        <v>2789.1739645632279</v>
      </c>
    </row>
    <row r="111" spans="1:4" ht="54" thickTop="1" thickBot="1">
      <c r="A111" s="143" t="s">
        <v>1123</v>
      </c>
      <c r="B111" s="144" t="s">
        <v>2065</v>
      </c>
      <c r="C111" s="139" t="s">
        <v>1082</v>
      </c>
      <c r="D111" s="185">
        <f>VLOOKUP('414.2'!A88,'414.2'!A88:N217,14,FALSE)</f>
        <v>2789.1739645632279</v>
      </c>
    </row>
    <row r="112" spans="1:4" ht="54" thickTop="1" thickBot="1">
      <c r="A112" s="143" t="s">
        <v>1124</v>
      </c>
      <c r="B112" s="144" t="s">
        <v>2066</v>
      </c>
      <c r="C112" s="139" t="s">
        <v>1082</v>
      </c>
      <c r="D112" s="185">
        <f>VLOOKUP('414.3'!A88,'414.3'!A88:N218,14,FALSE)</f>
        <v>2789.1739645632279</v>
      </c>
    </row>
    <row r="113" spans="1:4" ht="54" thickTop="1" thickBot="1">
      <c r="A113" s="143" t="s">
        <v>1125</v>
      </c>
      <c r="B113" s="144" t="s">
        <v>1290</v>
      </c>
      <c r="C113" s="139" t="s">
        <v>1082</v>
      </c>
      <c r="D113" s="185">
        <f>VLOOKUP('414.4'!A88,'414.4'!A88:N219,14,FALSE)</f>
        <v>2808.1568463685207</v>
      </c>
    </row>
    <row r="114" spans="1:4" ht="54" thickTop="1" thickBot="1">
      <c r="A114" s="143" t="s">
        <v>1126</v>
      </c>
      <c r="B114" s="144" t="s">
        <v>1291</v>
      </c>
      <c r="C114" s="139" t="s">
        <v>1082</v>
      </c>
      <c r="D114" s="185">
        <f>VLOOKUP('414.5'!A88,'414.5'!A88:N220,14,FALSE)</f>
        <v>2808.1568463685207</v>
      </c>
    </row>
    <row r="115" spans="1:4" ht="54" thickTop="1" thickBot="1">
      <c r="A115" s="143" t="s">
        <v>1630</v>
      </c>
      <c r="B115" s="144" t="s">
        <v>2162</v>
      </c>
      <c r="C115" s="139" t="s">
        <v>1082</v>
      </c>
      <c r="D115" s="185">
        <f>VLOOKUP('414.6'!A88,'414.6'!A88:N221,14,FALSE)</f>
        <v>2812.0568463685204</v>
      </c>
    </row>
    <row r="116" spans="1:4" ht="54" thickTop="1" thickBot="1">
      <c r="A116" s="143" t="s">
        <v>1127</v>
      </c>
      <c r="B116" s="144" t="s">
        <v>2067</v>
      </c>
      <c r="C116" s="139" t="s">
        <v>1548</v>
      </c>
      <c r="D116" s="185">
        <f>VLOOKUP('415.1'!A88,'415.1'!A88:N222,14,FALSE)</f>
        <v>2174.4852959375276</v>
      </c>
    </row>
    <row r="117" spans="1:4" ht="54" thickTop="1" thickBot="1">
      <c r="A117" s="143" t="s">
        <v>1128</v>
      </c>
      <c r="B117" s="144" t="s">
        <v>2164</v>
      </c>
      <c r="C117" s="139" t="s">
        <v>233</v>
      </c>
      <c r="D117" s="185">
        <f>VLOOKUP('420.1'!A87,'420.1'!A87:N223,14,FALSE)</f>
        <v>2073.0105705349129</v>
      </c>
    </row>
    <row r="118" spans="1:4" ht="54" thickTop="1" thickBot="1">
      <c r="A118" s="143" t="s">
        <v>1129</v>
      </c>
      <c r="B118" s="144" t="s">
        <v>2163</v>
      </c>
      <c r="C118" s="148" t="s">
        <v>233</v>
      </c>
      <c r="D118" s="185">
        <f>VLOOKUP('420.2 '!A88,'420.2 '!A59:N107,14,FALSE)</f>
        <v>4430.9905167030101</v>
      </c>
    </row>
    <row r="119" spans="1:4" ht="54" thickTop="1" thickBot="1">
      <c r="A119" s="143" t="s">
        <v>1635</v>
      </c>
      <c r="B119" s="144" t="s">
        <v>1636</v>
      </c>
      <c r="C119" s="139" t="s">
        <v>233</v>
      </c>
      <c r="D119" s="185">
        <f>VLOOKUP('420.3'!A88,'420.3'!A88:N225,14,FALSE)</f>
        <v>3219.8333919037223</v>
      </c>
    </row>
    <row r="120" spans="1:4" ht="54" thickTop="1" thickBot="1">
      <c r="A120" s="143" t="s">
        <v>1130</v>
      </c>
      <c r="B120" s="144" t="s">
        <v>1292</v>
      </c>
      <c r="C120" s="139" t="s">
        <v>233</v>
      </c>
      <c r="D120" s="185">
        <f>VLOOKUP('421.1'!A88,'421.1'!A88:N226,14,FALSE)</f>
        <v>1087.7380924390002</v>
      </c>
    </row>
    <row r="121" spans="1:4" ht="54" thickTop="1" thickBot="1">
      <c r="A121" s="143" t="s">
        <v>1131</v>
      </c>
      <c r="B121" s="144" t="s">
        <v>1293</v>
      </c>
      <c r="C121" s="139" t="s">
        <v>233</v>
      </c>
      <c r="D121" s="185">
        <f>VLOOKUP('421.2'!A88,'421.2'!A88:N227,14,FALSE)</f>
        <v>1135.5674308054429</v>
      </c>
    </row>
    <row r="122" spans="1:4" ht="54" thickTop="1" thickBot="1">
      <c r="A122" s="143" t="s">
        <v>1132</v>
      </c>
      <c r="B122" s="144" t="s">
        <v>2068</v>
      </c>
      <c r="C122" s="139" t="s">
        <v>233</v>
      </c>
      <c r="D122" s="185">
        <f>VLOOKUP('421.3'!A88,'421.3'!A88:N228,14,FALSE)</f>
        <v>1276.8981710865457</v>
      </c>
    </row>
    <row r="123" spans="1:4" ht="54" thickTop="1" thickBot="1">
      <c r="A123" s="143" t="s">
        <v>1133</v>
      </c>
      <c r="B123" s="144" t="s">
        <v>2069</v>
      </c>
      <c r="C123" s="139" t="s">
        <v>233</v>
      </c>
      <c r="D123" s="185">
        <f>VLOOKUP('421.4'!A88,'421.4'!A88:N229,14,FALSE)</f>
        <v>1310.4665627249262</v>
      </c>
    </row>
    <row r="124" spans="1:4" ht="54" thickTop="1" thickBot="1">
      <c r="A124" s="143" t="s">
        <v>1640</v>
      </c>
      <c r="B124" s="146" t="s">
        <v>1641</v>
      </c>
      <c r="C124" s="139" t="s">
        <v>233</v>
      </c>
      <c r="D124" s="185">
        <f>VLOOKUP('430.1.1'!A87,'430.1.1'!A87:N230,14,FALSE)</f>
        <v>5507.3551480912174</v>
      </c>
    </row>
    <row r="125" spans="1:4" ht="54" thickTop="1" thickBot="1">
      <c r="A125" s="143" t="s">
        <v>1642</v>
      </c>
      <c r="B125" s="144" t="s">
        <v>1643</v>
      </c>
      <c r="C125" s="139" t="s">
        <v>233</v>
      </c>
      <c r="D125" s="185">
        <f>VLOOKUP('430.1.2'!A88,'430.1.2'!A88:N231,14,FALSE)</f>
        <v>4669.9088132457346</v>
      </c>
    </row>
    <row r="126" spans="1:4" ht="54" thickTop="1" thickBot="1">
      <c r="A126" s="143" t="s">
        <v>1644</v>
      </c>
      <c r="B126" s="144" t="s">
        <v>1693</v>
      </c>
      <c r="C126" s="139" t="s">
        <v>233</v>
      </c>
      <c r="D126" s="185">
        <f>VLOOKUP('430.2.1'!A88,'430.2.1'!A88:N232,14,FALSE)</f>
        <v>5507.3551480912174</v>
      </c>
    </row>
    <row r="127" spans="1:4" ht="54" thickTop="1" thickBot="1">
      <c r="A127" s="143" t="s">
        <v>1646</v>
      </c>
      <c r="B127" s="144" t="s">
        <v>1694</v>
      </c>
      <c r="C127" s="139" t="s">
        <v>233</v>
      </c>
      <c r="D127" s="185">
        <f>VLOOKUP('430.2.2'!A88,'430.2.2'!A88:N233,14,FALSE)</f>
        <v>4669.9088132457346</v>
      </c>
    </row>
    <row r="128" spans="1:4" ht="54" thickTop="1" thickBot="1">
      <c r="A128" s="143" t="s">
        <v>1647</v>
      </c>
      <c r="B128" s="144" t="s">
        <v>1695</v>
      </c>
      <c r="C128" s="139" t="s">
        <v>233</v>
      </c>
      <c r="D128" s="185">
        <f>VLOOKUP('431.1.1'!A88,'431.1.1'!A88:N234,14,FALSE)</f>
        <v>11026.900574481762</v>
      </c>
    </row>
    <row r="129" spans="1:4" ht="54" thickTop="1" thickBot="1">
      <c r="A129" s="143" t="s">
        <v>1649</v>
      </c>
      <c r="B129" s="144" t="s">
        <v>1696</v>
      </c>
      <c r="C129" s="139" t="s">
        <v>233</v>
      </c>
      <c r="D129" s="185">
        <f>VLOOKUP('431.1.2'!A88,'431.1.2'!A88:N235,14,FALSE)</f>
        <v>8993.6334105318183</v>
      </c>
    </row>
    <row r="130" spans="1:4" ht="54" thickTop="1" thickBot="1">
      <c r="A130" s="143" t="s">
        <v>1652</v>
      </c>
      <c r="B130" s="144" t="s">
        <v>1697</v>
      </c>
      <c r="C130" s="139" t="s">
        <v>233</v>
      </c>
      <c r="D130" s="185">
        <f>VLOOKUP('431.2.1'!A88,'431.2.1'!A88:N236,14,FALSE)</f>
        <v>12674.839061900893</v>
      </c>
    </row>
    <row r="131" spans="1:4" ht="54" thickTop="1" thickBot="1">
      <c r="A131" s="143" t="s">
        <v>1653</v>
      </c>
      <c r="B131" s="144" t="s">
        <v>1698</v>
      </c>
      <c r="C131" s="139" t="s">
        <v>233</v>
      </c>
      <c r="D131" s="185">
        <f>VLOOKUP('431.2.2'!A88,'431.2.2'!A88:N237,14,FALSE)</f>
        <v>10252.907160352099</v>
      </c>
    </row>
    <row r="132" spans="1:4" ht="54" thickTop="1" thickBot="1">
      <c r="A132" s="143" t="s">
        <v>1134</v>
      </c>
      <c r="B132" s="144" t="s">
        <v>1294</v>
      </c>
      <c r="C132" s="139" t="s">
        <v>233</v>
      </c>
      <c r="D132" s="185">
        <f>VLOOKUP('432.1'!A88,'432.1'!A88:N238,14,FALSE)</f>
        <v>3783.1942394838024</v>
      </c>
    </row>
    <row r="133" spans="1:4" ht="54" thickTop="1" thickBot="1">
      <c r="A133" s="143" t="s">
        <v>1135</v>
      </c>
      <c r="B133" s="144" t="s">
        <v>2070</v>
      </c>
      <c r="C133" s="139" t="s">
        <v>233</v>
      </c>
      <c r="D133" s="185">
        <f>VLOOKUP('432.2'!A88,'432.2'!A88:N239,14,FALSE)</f>
        <v>3650.334966243684</v>
      </c>
    </row>
    <row r="134" spans="1:4" ht="54" thickTop="1" thickBot="1">
      <c r="A134" s="143" t="s">
        <v>1136</v>
      </c>
      <c r="B134" s="144" t="s">
        <v>2071</v>
      </c>
      <c r="C134" s="139" t="s">
        <v>233</v>
      </c>
      <c r="D134" s="185">
        <f>VLOOKUP('433.1'!A88,'433.1'!A88:N240,14,FALSE)</f>
        <v>3867.3210273889526</v>
      </c>
    </row>
    <row r="135" spans="1:4" ht="54" thickTop="1" thickBot="1">
      <c r="A135" s="143" t="s">
        <v>1137</v>
      </c>
      <c r="B135" s="144" t="s">
        <v>2072</v>
      </c>
      <c r="C135" s="139" t="s">
        <v>233</v>
      </c>
      <c r="D135" s="185">
        <f>VLOOKUP('433.2'!A88,'433.2'!A88:N241,14,FALSE)</f>
        <v>3596.0935251295887</v>
      </c>
    </row>
    <row r="136" spans="1:4" ht="54" thickTop="1" thickBot="1">
      <c r="A136" s="143" t="s">
        <v>1138</v>
      </c>
      <c r="B136" s="144" t="s">
        <v>2073</v>
      </c>
      <c r="C136" s="139" t="s">
        <v>233</v>
      </c>
      <c r="D136" s="185">
        <f>VLOOKUP('433.3'!A88,'433.3'!A88:N242,14,FALSE)</f>
        <v>4103.3447936315006</v>
      </c>
    </row>
    <row r="137" spans="1:4" ht="54" thickTop="1" thickBot="1">
      <c r="A137" s="143" t="s">
        <v>1139</v>
      </c>
      <c r="B137" s="144" t="s">
        <v>1295</v>
      </c>
      <c r="C137" s="139" t="s">
        <v>233</v>
      </c>
      <c r="D137" s="185">
        <f>VLOOKUP('433.4'!A88,'433.4'!A88:N243,14,FALSE)</f>
        <v>2732.2553478616119</v>
      </c>
    </row>
    <row r="138" spans="1:4" ht="54" thickTop="1" thickBot="1">
      <c r="A138" s="143" t="s">
        <v>1140</v>
      </c>
      <c r="B138" s="144" t="s">
        <v>2074</v>
      </c>
      <c r="C138" s="139" t="s">
        <v>233</v>
      </c>
      <c r="D138" s="185">
        <f>VLOOKUP('433.5'!A88,'433.5'!A88:N244,14,FALSE)</f>
        <v>4581.6811706812796</v>
      </c>
    </row>
    <row r="139" spans="1:4" ht="54" thickTop="1" thickBot="1">
      <c r="A139" s="143" t="s">
        <v>1141</v>
      </c>
      <c r="B139" s="144" t="s">
        <v>2075</v>
      </c>
      <c r="C139" s="139" t="s">
        <v>233</v>
      </c>
      <c r="D139" s="185">
        <f>VLOOKUP('433.6'!A88,'433.6'!A88:N245,14,FALSE)</f>
        <v>4285.1763095054166</v>
      </c>
    </row>
    <row r="140" spans="1:4" ht="54" thickTop="1" thickBot="1">
      <c r="A140" s="143" t="s">
        <v>1142</v>
      </c>
      <c r="B140" s="144" t="s">
        <v>2076</v>
      </c>
      <c r="C140" s="139" t="s">
        <v>233</v>
      </c>
      <c r="D140" s="185">
        <f>VLOOKUP('433.7'!A88,'433.7'!A88:N246,14,FALSE)</f>
        <v>4938.5966534809895</v>
      </c>
    </row>
    <row r="141" spans="1:4" ht="54" thickTop="1" thickBot="1">
      <c r="A141" s="143" t="s">
        <v>1143</v>
      </c>
      <c r="B141" s="144" t="s">
        <v>1296</v>
      </c>
      <c r="C141" s="139" t="s">
        <v>233</v>
      </c>
      <c r="D141" s="185">
        <f>VLOOKUP('433.8'!A88,'433.8'!A88:N247,14,FALSE)</f>
        <v>3254.2877602675426</v>
      </c>
    </row>
    <row r="142" spans="1:4" ht="54" thickTop="1" thickBot="1">
      <c r="A142" s="143" t="s">
        <v>1144</v>
      </c>
      <c r="B142" s="144" t="s">
        <v>2077</v>
      </c>
      <c r="C142" s="139" t="s">
        <v>388</v>
      </c>
      <c r="D142" s="185">
        <f>VLOOKUP('440.1'!A89,'440.1'!A89:N248,14,FALSE)</f>
        <v>214506.27971381904</v>
      </c>
    </row>
    <row r="143" spans="1:4" ht="54" thickTop="1" thickBot="1">
      <c r="A143" s="143" t="s">
        <v>1145</v>
      </c>
      <c r="B143" s="144" t="s">
        <v>2078</v>
      </c>
      <c r="C143" s="139" t="s">
        <v>388</v>
      </c>
      <c r="D143" s="185">
        <f>VLOOKUP('440.2'!A93,'440.2'!A93:N250,14,FALSE)</f>
        <v>214506.27971381904</v>
      </c>
    </row>
    <row r="144" spans="1:4" ht="54" thickTop="1" thickBot="1">
      <c r="A144" s="143" t="s">
        <v>1146</v>
      </c>
      <c r="B144" s="144" t="s">
        <v>2079</v>
      </c>
      <c r="C144" s="139" t="s">
        <v>388</v>
      </c>
      <c r="D144" s="185">
        <f>VLOOKUP('440.3'!A93,'440.3'!A93:N252,14,FALSE)</f>
        <v>214506.27971381904</v>
      </c>
    </row>
    <row r="145" spans="1:4" ht="54" thickTop="1" thickBot="1">
      <c r="A145" s="143" t="s">
        <v>1147</v>
      </c>
      <c r="B145" s="144" t="s">
        <v>1297</v>
      </c>
      <c r="C145" s="139" t="s">
        <v>388</v>
      </c>
      <c r="D145" s="185">
        <f>VLOOKUP('440.4'!A93,'440.4'!A93:N254,14,FALSE)</f>
        <v>239686.37874492607</v>
      </c>
    </row>
    <row r="146" spans="1:4" ht="54" thickTop="1" thickBot="1">
      <c r="A146" s="143" t="s">
        <v>1148</v>
      </c>
      <c r="B146" s="144" t="s">
        <v>2080</v>
      </c>
      <c r="C146" s="139" t="s">
        <v>388</v>
      </c>
      <c r="D146" s="185">
        <f>VLOOKUP('441.1'!A93,'441.1'!A93:N256,14,FALSE)</f>
        <v>214506.27971381904</v>
      </c>
    </row>
    <row r="147" spans="1:4" ht="54" thickTop="1" thickBot="1">
      <c r="A147" s="143" t="s">
        <v>1149</v>
      </c>
      <c r="B147" s="144" t="s">
        <v>2081</v>
      </c>
      <c r="C147" s="139" t="s">
        <v>388</v>
      </c>
      <c r="D147" s="185">
        <f>VLOOKUP('441.2'!A92,'441.2'!A92:N258,14,FALSE)</f>
        <v>214506.27971381904</v>
      </c>
    </row>
    <row r="148" spans="1:4" ht="54" thickTop="1" thickBot="1">
      <c r="A148" s="143" t="s">
        <v>1150</v>
      </c>
      <c r="B148" s="144" t="s">
        <v>2082</v>
      </c>
      <c r="C148" s="139" t="s">
        <v>388</v>
      </c>
      <c r="D148" s="185">
        <f>VLOOKUP('441.3'!A93,'441.3'!A93:N260,14,FALSE)</f>
        <v>214506.27971381904</v>
      </c>
    </row>
    <row r="149" spans="1:4" ht="54" thickTop="1" thickBot="1">
      <c r="A149" s="143" t="s">
        <v>1151</v>
      </c>
      <c r="B149" s="144" t="s">
        <v>2083</v>
      </c>
      <c r="C149" s="139" t="s">
        <v>388</v>
      </c>
      <c r="D149" s="185">
        <f>VLOOKUP('441.4'!A92,'441.4'!A92:N262,14,FALSE)</f>
        <v>239615.28499492607</v>
      </c>
    </row>
    <row r="150" spans="1:4" ht="54" thickTop="1" thickBot="1">
      <c r="A150" s="143" t="s">
        <v>1152</v>
      </c>
      <c r="B150" s="144" t="s">
        <v>2063</v>
      </c>
      <c r="C150" s="139" t="s">
        <v>388</v>
      </c>
      <c r="D150" s="185">
        <f>VLOOKUP('450.1'!A95,'450.1'!A95:N264,14,FALSE)</f>
        <v>236297.00666051812</v>
      </c>
    </row>
    <row r="151" spans="1:4" ht="54" thickTop="1" thickBot="1">
      <c r="A151" s="143" t="s">
        <v>1153</v>
      </c>
      <c r="B151" s="144" t="s">
        <v>2084</v>
      </c>
      <c r="C151" s="139" t="s">
        <v>388</v>
      </c>
      <c r="D151" s="185">
        <f>VLOOKUP('450.2'!A93,'450.2'!A93:N266,14,FALSE)</f>
        <v>236297.00666051812</v>
      </c>
    </row>
    <row r="152" spans="1:4" ht="54" thickTop="1" thickBot="1">
      <c r="A152" s="143" t="s">
        <v>1154</v>
      </c>
      <c r="B152" s="144" t="s">
        <v>2085</v>
      </c>
      <c r="C152" s="139" t="s">
        <v>388</v>
      </c>
      <c r="D152" s="185">
        <f>VLOOKUP('450.3'!A93,'450.3'!A93:N268,14,FALSE)</f>
        <v>236297.00666051812</v>
      </c>
    </row>
    <row r="153" spans="1:4" ht="54" thickTop="1" thickBot="1">
      <c r="A153" s="143" t="s">
        <v>1155</v>
      </c>
      <c r="B153" s="144" t="s">
        <v>2086</v>
      </c>
      <c r="C153" s="139" t="s">
        <v>388</v>
      </c>
      <c r="D153" s="185">
        <f>VLOOKUP('450.4'!A92,'450.4'!A92:N270,14,FALSE)</f>
        <v>236297.00666051812</v>
      </c>
    </row>
    <row r="154" spans="1:4" ht="63.75" customHeight="1" thickTop="1" thickBot="1">
      <c r="A154" s="143" t="s">
        <v>1156</v>
      </c>
      <c r="B154" s="144" t="s">
        <v>2087</v>
      </c>
      <c r="C154" s="139" t="s">
        <v>388</v>
      </c>
      <c r="D154" s="185">
        <f>VLOOKUP('450.5'!A92,'450.5'!A92:N272,14,FALSE)</f>
        <v>236297.00666051812</v>
      </c>
    </row>
    <row r="155" spans="1:4" ht="54" thickTop="1" thickBot="1">
      <c r="A155" s="143" t="s">
        <v>1157</v>
      </c>
      <c r="B155" s="144" t="s">
        <v>2088</v>
      </c>
      <c r="C155" s="139" t="s">
        <v>388</v>
      </c>
      <c r="D155" s="185">
        <f>VLOOKUP('450.6'!A93,'450.6'!A93:N274,14,FALSE)</f>
        <v>236297.00666051812</v>
      </c>
    </row>
    <row r="156" spans="1:4" ht="54" thickTop="1" thickBot="1">
      <c r="A156" s="143" t="s">
        <v>1158</v>
      </c>
      <c r="B156" s="144" t="s">
        <v>2089</v>
      </c>
      <c r="C156" s="139" t="s">
        <v>388</v>
      </c>
      <c r="D156" s="185">
        <f>VLOOKUP('450.7'!A93,'450.7'!A93:N275,14,FALSE)</f>
        <v>236297.00666051812</v>
      </c>
    </row>
    <row r="157" spans="1:4" ht="54" thickTop="1" thickBot="1">
      <c r="A157" s="143" t="s">
        <v>1159</v>
      </c>
      <c r="B157" s="144" t="s">
        <v>2090</v>
      </c>
      <c r="C157" s="139" t="s">
        <v>388</v>
      </c>
      <c r="D157" s="185">
        <f>VLOOKUP('450.8'!A93,'450.8'!A93:N276,14,FALSE)</f>
        <v>236297.00666051812</v>
      </c>
    </row>
    <row r="158" spans="1:4" ht="54" thickTop="1" thickBot="1">
      <c r="A158" s="143" t="s">
        <v>1668</v>
      </c>
      <c r="B158" s="144" t="s">
        <v>1699</v>
      </c>
      <c r="C158" s="139" t="s">
        <v>388</v>
      </c>
      <c r="D158" s="185">
        <f>VLOOKUP('450.10'!A92,'450.10'!A92:N277,14,FALSE)</f>
        <v>274235.41624072898</v>
      </c>
    </row>
    <row r="159" spans="1:4" ht="54" thickTop="1" thickBot="1">
      <c r="A159" s="143" t="s">
        <v>1670</v>
      </c>
      <c r="B159" s="144" t="s">
        <v>1700</v>
      </c>
      <c r="C159" s="139" t="s">
        <v>388</v>
      </c>
      <c r="D159" s="185">
        <f>VLOOKUP('450.11'!A92,'450.11'!A92:N278,14,FALSE)</f>
        <v>274235.41624072898</v>
      </c>
    </row>
    <row r="160" spans="1:4" ht="54" thickTop="1" thickBot="1">
      <c r="A160" s="143" t="s">
        <v>1672</v>
      </c>
      <c r="B160" s="144" t="s">
        <v>1701</v>
      </c>
      <c r="C160" s="139" t="s">
        <v>388</v>
      </c>
      <c r="D160" s="185">
        <f>VLOOKUP('450.12'!A92,'450.11'!A92:N279,14,FALSE)</f>
        <v>274235.41624072898</v>
      </c>
    </row>
    <row r="161" spans="1:4" ht="54" thickTop="1" thickBot="1">
      <c r="A161" s="143" t="s">
        <v>1160</v>
      </c>
      <c r="B161" s="144" t="s">
        <v>2091</v>
      </c>
      <c r="C161" s="139" t="s">
        <v>388</v>
      </c>
      <c r="D161" s="185">
        <f>VLOOKUP('451.1'!A92,'451.1'!A92:N280,14,FALSE)</f>
        <v>236297.00666051812</v>
      </c>
    </row>
    <row r="162" spans="1:4" ht="54" thickTop="1" thickBot="1">
      <c r="A162" s="143" t="s">
        <v>1161</v>
      </c>
      <c r="B162" s="144" t="s">
        <v>2092</v>
      </c>
      <c r="C162" s="139" t="s">
        <v>388</v>
      </c>
      <c r="D162" s="185">
        <f>VLOOKUP('451.2'!A93,'451.2'!A93:N281,14,FALSE)</f>
        <v>236297.00666051812</v>
      </c>
    </row>
    <row r="163" spans="1:4" ht="54" thickTop="1" thickBot="1">
      <c r="A163" s="143" t="s">
        <v>1162</v>
      </c>
      <c r="B163" s="144" t="s">
        <v>2093</v>
      </c>
      <c r="C163" s="139" t="s">
        <v>388</v>
      </c>
      <c r="D163" s="185">
        <f>VLOOKUP('451.3'!A92,'451.3'!A92:N282,14,FALSE)</f>
        <v>236297.00666051812</v>
      </c>
    </row>
    <row r="164" spans="1:4" ht="54" thickTop="1" thickBot="1">
      <c r="A164" s="143" t="s">
        <v>1163</v>
      </c>
      <c r="B164" s="144" t="s">
        <v>2094</v>
      </c>
      <c r="C164" s="139" t="s">
        <v>388</v>
      </c>
      <c r="D164" s="185">
        <f>VLOOKUP('451.4'!A92,'451.4'!A92:N283,14,FALSE)</f>
        <v>274235.41624072898</v>
      </c>
    </row>
    <row r="165" spans="1:4" ht="54" thickTop="1" thickBot="1">
      <c r="A165" s="143" t="s">
        <v>1164</v>
      </c>
      <c r="B165" s="144" t="s">
        <v>2095</v>
      </c>
      <c r="C165" s="139" t="s">
        <v>388</v>
      </c>
      <c r="D165" s="185">
        <f>VLOOKUP('452.1'!A93,'452.1'!A93:N284,14,FALSE)</f>
        <v>236297.00666051812</v>
      </c>
    </row>
    <row r="166" spans="1:4" ht="54" thickTop="1" thickBot="1">
      <c r="A166" s="143" t="s">
        <v>1165</v>
      </c>
      <c r="B166" s="144" t="s">
        <v>2096</v>
      </c>
      <c r="C166" s="139" t="s">
        <v>388</v>
      </c>
      <c r="D166" s="185">
        <f>VLOOKUP('452.2'!A93,'452.2'!A93:N285,14,FALSE)</f>
        <v>236297.00666051812</v>
      </c>
    </row>
    <row r="167" spans="1:4" ht="54" thickTop="1" thickBot="1">
      <c r="A167" s="143" t="s">
        <v>1166</v>
      </c>
      <c r="B167" s="144" t="s">
        <v>2097</v>
      </c>
      <c r="C167" s="139" t="s">
        <v>388</v>
      </c>
      <c r="D167" s="185">
        <f>VLOOKUP('452.3'!A92,'452.3'!A92:N286,14,FALSE)</f>
        <v>236297.00666051812</v>
      </c>
    </row>
    <row r="168" spans="1:4" ht="54" thickTop="1" thickBot="1">
      <c r="A168" s="143" t="s">
        <v>1167</v>
      </c>
      <c r="B168" s="144" t="s">
        <v>2098</v>
      </c>
      <c r="C168" s="139" t="s">
        <v>388</v>
      </c>
      <c r="D168" s="185">
        <f>VLOOKUP('452.4'!A93,'452.4'!A93:N287,14,FALSE)</f>
        <v>236297.00666051812</v>
      </c>
    </row>
    <row r="169" spans="1:4" ht="54" thickTop="1" thickBot="1">
      <c r="A169" s="143" t="s">
        <v>1168</v>
      </c>
      <c r="B169" s="144" t="s">
        <v>1298</v>
      </c>
      <c r="C169" s="139" t="s">
        <v>388</v>
      </c>
      <c r="D169" s="185">
        <f>VLOOKUP('453.1'!A92,'453.1'!A92:N288,14,FALSE)</f>
        <v>238398.63683967321</v>
      </c>
    </row>
    <row r="170" spans="1:4" ht="54" thickTop="1" thickBot="1">
      <c r="A170" s="143" t="s">
        <v>1169</v>
      </c>
      <c r="B170" s="144" t="s">
        <v>2099</v>
      </c>
      <c r="C170" s="139" t="s">
        <v>233</v>
      </c>
      <c r="D170" s="185">
        <f>VLOOKUP('460.1'!A87,'460.1'!A87:N289,14,FALSE)</f>
        <v>3789.5586047678535</v>
      </c>
    </row>
    <row r="171" spans="1:4" ht="54" thickTop="1" thickBot="1">
      <c r="A171" s="204" t="s">
        <v>2123</v>
      </c>
      <c r="B171" s="144" t="s">
        <v>2179</v>
      </c>
      <c r="C171" s="139" t="s">
        <v>233</v>
      </c>
      <c r="D171" s="185">
        <f>VLOOKUP('460.2'!A87,'460.2'!A87:N290,14,FALSE)</f>
        <v>1894.7793023839267</v>
      </c>
    </row>
    <row r="172" spans="1:4" ht="51.75" customHeight="1" thickTop="1" thickBot="1">
      <c r="A172" s="143" t="s">
        <v>1170</v>
      </c>
      <c r="B172" s="144" t="s">
        <v>1299</v>
      </c>
      <c r="C172" s="139" t="s">
        <v>388</v>
      </c>
      <c r="D172" s="185">
        <f>VLOOKUP('461.1'!A87,'461.1'!A87:N291,14,FALSE)</f>
        <v>85575.067111594806</v>
      </c>
    </row>
    <row r="173" spans="1:4" ht="54" thickTop="1" thickBot="1">
      <c r="A173" s="143" t="s">
        <v>1171</v>
      </c>
      <c r="B173" s="144" t="s">
        <v>1300</v>
      </c>
      <c r="C173" s="139" t="s">
        <v>388</v>
      </c>
      <c r="D173" s="185">
        <f>VLOOKUP('461.2'!A89,'461.2'!A89:N294,14,FALSE)</f>
        <v>113003.02301934245</v>
      </c>
    </row>
    <row r="174" spans="1:4" ht="54" thickTop="1" thickBot="1">
      <c r="A174" s="143" t="s">
        <v>1682</v>
      </c>
      <c r="B174" s="144" t="s">
        <v>2184</v>
      </c>
      <c r="C174" s="139" t="s">
        <v>388</v>
      </c>
      <c r="D174" s="185">
        <f>VLOOKUP('462.1.1'!A88,'462.1.1'!A88:N293,14,FALSE)</f>
        <v>149133.43971625547</v>
      </c>
    </row>
    <row r="175" spans="1:4" ht="54" thickTop="1" thickBot="1">
      <c r="A175" s="143" t="s">
        <v>1683</v>
      </c>
      <c r="B175" s="144" t="s">
        <v>2185</v>
      </c>
      <c r="C175" s="139" t="s">
        <v>388</v>
      </c>
      <c r="D175" s="185">
        <f>VLOOKUP('462.1.2'!A88,'462.1.2'!A88:N294,14,FALSE)</f>
        <v>147700.15911607546</v>
      </c>
    </row>
    <row r="176" spans="1:4" ht="54" thickTop="1" thickBot="1">
      <c r="A176" s="143" t="s">
        <v>1684</v>
      </c>
      <c r="B176" s="144" t="s">
        <v>2188</v>
      </c>
      <c r="C176" s="139" t="s">
        <v>388</v>
      </c>
      <c r="D176" s="185">
        <f>VLOOKUP('462.2.1'!A88,'462.2.1'!A88:N295,14,FALSE)</f>
        <v>163088.99987931896</v>
      </c>
    </row>
    <row r="177" spans="1:4" ht="54" thickTop="1" thickBot="1">
      <c r="A177" s="143" t="s">
        <v>1685</v>
      </c>
      <c r="B177" s="144" t="s">
        <v>2189</v>
      </c>
      <c r="C177" s="139" t="s">
        <v>388</v>
      </c>
      <c r="D177" s="185">
        <f>VLOOKUP('462.2.2'!A88,'462.2.2'!A88:N296,14,FALSE)</f>
        <v>161655.71927913895</v>
      </c>
    </row>
    <row r="178" spans="1:4" ht="54" thickTop="1" thickBot="1">
      <c r="A178" s="143" t="s">
        <v>1172</v>
      </c>
      <c r="B178" s="144" t="s">
        <v>1702</v>
      </c>
      <c r="C178" s="139" t="s">
        <v>233</v>
      </c>
      <c r="D178" s="185">
        <f>VLOOKUP('464.1'!A88,'464.1'!A88:N297,14,FALSE)</f>
        <v>7181.2183586955452</v>
      </c>
    </row>
    <row r="179" spans="1:4" ht="54" thickTop="1" thickBot="1">
      <c r="A179" s="143" t="s">
        <v>1173</v>
      </c>
      <c r="B179" s="144" t="s">
        <v>1703</v>
      </c>
      <c r="C179" s="139" t="s">
        <v>388</v>
      </c>
      <c r="D179" s="185">
        <f>VLOOKUP('465.1'!A92,'465.1'!A92:N298,14,FALSE)</f>
        <v>75857.064880206541</v>
      </c>
    </row>
    <row r="180" spans="1:4" ht="54" thickTop="1" thickBot="1">
      <c r="A180" s="143" t="s">
        <v>1686</v>
      </c>
      <c r="B180" s="144" t="s">
        <v>1704</v>
      </c>
      <c r="C180" s="139" t="s">
        <v>388</v>
      </c>
      <c r="D180" s="185">
        <f>VLOOKUP('465.2'!A92,'465.2'!A92:N299,14,FALSE)</f>
        <v>26414.916713432838</v>
      </c>
    </row>
    <row r="181" spans="1:4" ht="54" thickTop="1" thickBot="1">
      <c r="A181" s="143" t="s">
        <v>1174</v>
      </c>
      <c r="B181" s="144" t="s">
        <v>1705</v>
      </c>
      <c r="C181" s="139" t="s">
        <v>144</v>
      </c>
      <c r="D181" s="185">
        <f>VLOOKUP('466.1'!A92,'466.1'!A92:N300,14,FALSE)</f>
        <v>3265.5425859609904</v>
      </c>
    </row>
    <row r="182" spans="1:4" ht="54" thickTop="1" thickBot="1">
      <c r="A182" s="143" t="s">
        <v>1175</v>
      </c>
      <c r="B182" s="144" t="s">
        <v>1706</v>
      </c>
      <c r="C182" s="139" t="s">
        <v>144</v>
      </c>
      <c r="D182" s="185">
        <f>VLOOKUP('466.2'!A96,'466.2'!A96:N301,14,FALSE)</f>
        <v>3810.8028036420974</v>
      </c>
    </row>
    <row r="183" spans="1:4" ht="54" thickTop="1" thickBot="1">
      <c r="A183" s="145" t="s">
        <v>1176</v>
      </c>
      <c r="B183" s="146" t="s">
        <v>1819</v>
      </c>
      <c r="C183" s="139" t="s">
        <v>388</v>
      </c>
      <c r="D183" s="185">
        <f>VLOOKUP('500.1'!A95,'500.1'!A95:N302,14,FALSE)</f>
        <v>577604.59460461955</v>
      </c>
    </row>
    <row r="184" spans="1:4" ht="54" thickTop="1" thickBot="1">
      <c r="A184" s="143" t="s">
        <v>1708</v>
      </c>
      <c r="B184" s="144" t="s">
        <v>1820</v>
      </c>
      <c r="C184" s="139" t="s">
        <v>388</v>
      </c>
      <c r="D184" s="185">
        <f>VLOOKUP('500.2'!A95,'500.2'!A95:N303,14,FALSE)</f>
        <v>596395.75359969633</v>
      </c>
    </row>
    <row r="185" spans="1:4" ht="57.75" thickTop="1" thickBot="1">
      <c r="A185" s="143" t="s">
        <v>1177</v>
      </c>
      <c r="B185" s="144" t="s">
        <v>1959</v>
      </c>
      <c r="C185" s="139" t="s">
        <v>377</v>
      </c>
      <c r="D185" s="185">
        <f>VLOOKUP('501.1'!A88,'501.1'!A88:N304,14,FALSE)</f>
        <v>984.75531359774141</v>
      </c>
    </row>
    <row r="186" spans="1:4" ht="57.75" thickTop="1" thickBot="1">
      <c r="A186" s="143" t="s">
        <v>1710</v>
      </c>
      <c r="B186" s="144" t="s">
        <v>1960</v>
      </c>
      <c r="C186" s="139" t="s">
        <v>377</v>
      </c>
      <c r="D186" s="185">
        <f>VLOOKUP('501.10'!A88,'501.10'!A88:N305,14,FALSE)</f>
        <v>1033.7559727275643</v>
      </c>
    </row>
    <row r="187" spans="1:4" ht="57.75" thickTop="1" thickBot="1">
      <c r="A187" s="143" t="s">
        <v>1711</v>
      </c>
      <c r="B187" s="144" t="s">
        <v>1961</v>
      </c>
      <c r="C187" s="139" t="s">
        <v>377</v>
      </c>
      <c r="D187" s="185">
        <f>VLOOKUP('501.20'!A88,'501.20'!A88:N306,14,FALSE)</f>
        <v>613.99172227262738</v>
      </c>
    </row>
    <row r="188" spans="1:4" ht="54" thickTop="1" thickBot="1">
      <c r="A188" s="143" t="s">
        <v>1712</v>
      </c>
      <c r="B188" s="144" t="s">
        <v>1821</v>
      </c>
      <c r="C188" s="139" t="s">
        <v>388</v>
      </c>
      <c r="D188" s="185">
        <f>VLOOKUP('505.1'!A84,'505.1'!A84:N307,14,FALSE)</f>
        <v>520383.7369682531</v>
      </c>
    </row>
    <row r="189" spans="1:4" ht="54" thickTop="1" thickBot="1">
      <c r="A189" s="143" t="s">
        <v>1178</v>
      </c>
      <c r="B189" s="144" t="s">
        <v>1822</v>
      </c>
      <c r="C189" s="139" t="s">
        <v>233</v>
      </c>
      <c r="D189" s="185">
        <f>VLOOKUP('510.1'!A84,'510.1'!A84:N308,14,FALSE)</f>
        <v>92637.168529844494</v>
      </c>
    </row>
    <row r="190" spans="1:4" ht="54" thickTop="1" thickBot="1">
      <c r="A190" s="143" t="s">
        <v>1716</v>
      </c>
      <c r="B190" s="144" t="s">
        <v>1301</v>
      </c>
      <c r="C190" s="139" t="s">
        <v>388</v>
      </c>
      <c r="D190" s="185">
        <f>VLOOKUP('600.1.1'!A85,'600.1.1'!A85:N311,14,FALSE)</f>
        <v>19252.325504003271</v>
      </c>
    </row>
    <row r="191" spans="1:4" ht="54" thickTop="1" thickBot="1">
      <c r="A191" s="143" t="s">
        <v>1717</v>
      </c>
      <c r="B191" s="144" t="s">
        <v>1823</v>
      </c>
      <c r="C191" s="139" t="s">
        <v>388</v>
      </c>
      <c r="D191" s="185">
        <f>VLOOKUP('600.2.1'!A88,'600.2.1'!A88:N310,14,FALSE)</f>
        <v>416393.12111778336</v>
      </c>
    </row>
    <row r="192" spans="1:4" ht="54" thickTop="1" thickBot="1">
      <c r="A192" s="143" t="s">
        <v>1718</v>
      </c>
      <c r="B192" s="144" t="s">
        <v>1824</v>
      </c>
      <c r="C192" s="139" t="s">
        <v>388</v>
      </c>
      <c r="D192" s="185">
        <f>VLOOKUP('600.2.2'!A90,'600.2.2'!A90:N312,14,FALSE)</f>
        <v>456992.62557414279</v>
      </c>
    </row>
    <row r="193" spans="1:4" ht="54" thickTop="1" thickBot="1">
      <c r="A193" s="143" t="s">
        <v>1719</v>
      </c>
      <c r="B193" s="144" t="s">
        <v>1825</v>
      </c>
      <c r="C193" s="139" t="s">
        <v>388</v>
      </c>
      <c r="D193" s="185">
        <f>VLOOKUP('600.2.3'!A89,'600.2.3'!A89:N312,14,FALSE)</f>
        <v>18903.663193454908</v>
      </c>
    </row>
    <row r="194" spans="1:4" ht="54" thickTop="1" thickBot="1">
      <c r="A194" s="143" t="s">
        <v>1720</v>
      </c>
      <c r="B194" s="144" t="s">
        <v>1826</v>
      </c>
      <c r="C194" s="139" t="s">
        <v>388</v>
      </c>
      <c r="D194" s="185">
        <f>VLOOKUP('600.2.4'!A88,'600.2.4'!A88:N312,14,FALSE)</f>
        <v>24791.396381877705</v>
      </c>
    </row>
    <row r="195" spans="1:4" ht="54" thickTop="1" thickBot="1">
      <c r="A195" s="143" t="s">
        <v>1179</v>
      </c>
      <c r="B195" s="144" t="s">
        <v>2200</v>
      </c>
      <c r="C195" s="139" t="s">
        <v>388</v>
      </c>
      <c r="D195" s="185">
        <f>VLOOKUP('610.1'!A89,'610.1'!A89:N314,14,FALSE)</f>
        <v>60140.187701319737</v>
      </c>
    </row>
    <row r="196" spans="1:4" ht="54" thickTop="1" thickBot="1">
      <c r="A196" s="143" t="s">
        <v>1180</v>
      </c>
      <c r="B196" s="144" t="s">
        <v>1827</v>
      </c>
      <c r="C196" s="139" t="s">
        <v>388</v>
      </c>
      <c r="D196" s="185">
        <f>VLOOKUP('610.2'!A89,'610.2'!A89:N315,14,FALSE)</f>
        <v>63819.972080156673</v>
      </c>
    </row>
    <row r="197" spans="1:4" ht="54" thickTop="1" thickBot="1">
      <c r="A197" s="143" t="s">
        <v>1722</v>
      </c>
      <c r="B197" s="144" t="s">
        <v>1828</v>
      </c>
      <c r="C197" s="139" t="s">
        <v>388</v>
      </c>
      <c r="D197" s="185">
        <f>VLOOKUP('610.3'!A89,'610.3'!A89:N316,14,FALSE)</f>
        <v>74396.120844699035</v>
      </c>
    </row>
    <row r="198" spans="1:4" ht="54" thickTop="1" thickBot="1">
      <c r="A198" s="143" t="s">
        <v>1724</v>
      </c>
      <c r="B198" s="144" t="s">
        <v>1829</v>
      </c>
      <c r="C198" s="139" t="s">
        <v>388</v>
      </c>
      <c r="D198" s="185">
        <f>VLOOKUP('610.4'!A89,'610.4'!A89:N317,14,FALSE)</f>
        <v>80762.40229888598</v>
      </c>
    </row>
    <row r="199" spans="1:4" ht="54" thickTop="1" thickBot="1">
      <c r="A199" s="143" t="s">
        <v>1726</v>
      </c>
      <c r="B199" s="144" t="s">
        <v>1302</v>
      </c>
      <c r="C199" s="139" t="s">
        <v>388</v>
      </c>
      <c r="D199" s="185">
        <f>VLOOKUP('610.5'!A89,'610.5'!A89:N318,14,FALSE)</f>
        <v>74127.072098693607</v>
      </c>
    </row>
    <row r="200" spans="1:4" ht="54" thickTop="1" thickBot="1">
      <c r="A200" s="143" t="s">
        <v>1728</v>
      </c>
      <c r="B200" s="144" t="s">
        <v>1830</v>
      </c>
      <c r="C200" s="139" t="s">
        <v>388</v>
      </c>
      <c r="D200" s="185">
        <f>VLOOKUP('610.6'!A89,'610.6'!A89:N319,14,FALSE)</f>
        <v>83754.762861411713</v>
      </c>
    </row>
    <row r="201" spans="1:4" ht="54" thickTop="1" thickBot="1">
      <c r="A201" s="143" t="s">
        <v>1730</v>
      </c>
      <c r="B201" s="144" t="s">
        <v>1831</v>
      </c>
      <c r="C201" s="139" t="s">
        <v>388</v>
      </c>
      <c r="D201" s="185">
        <f>VLOOKUP('610.7'!A89,'610.7'!A89:N320,14,FALSE)</f>
        <v>80995.921319637084</v>
      </c>
    </row>
    <row r="202" spans="1:4" ht="54" thickTop="1" thickBot="1">
      <c r="A202" s="143" t="s">
        <v>1181</v>
      </c>
      <c r="B202" s="144" t="s">
        <v>1832</v>
      </c>
      <c r="C202" s="139" t="s">
        <v>144</v>
      </c>
      <c r="D202" s="185">
        <f>VLOOKUP('620.1'!A88,'620.1'!A88:N321,14,FALSE)</f>
        <v>329848.93009351427</v>
      </c>
    </row>
    <row r="203" spans="1:4" ht="54" thickTop="1" thickBot="1">
      <c r="A203" s="143" t="s">
        <v>1182</v>
      </c>
      <c r="B203" s="144" t="s">
        <v>1962</v>
      </c>
      <c r="C203" s="139" t="s">
        <v>144</v>
      </c>
      <c r="D203" s="185">
        <f>VLOOKUP('620.2'!A88,'620.2'!A88:N322,14,FALSE)</f>
        <v>329848.93009351427</v>
      </c>
    </row>
    <row r="204" spans="1:4" ht="54" thickTop="1" thickBot="1">
      <c r="A204" s="143" t="s">
        <v>1183</v>
      </c>
      <c r="B204" s="144" t="s">
        <v>1833</v>
      </c>
      <c r="C204" s="139" t="s">
        <v>1929</v>
      </c>
      <c r="D204" s="185">
        <f>VLOOKUP('620.3'!A93,'620.3'!A93:N323,14,FALSE)</f>
        <v>67808090.880308717</v>
      </c>
    </row>
    <row r="205" spans="1:4" ht="54" thickTop="1" thickBot="1">
      <c r="A205" s="143" t="s">
        <v>1734</v>
      </c>
      <c r="B205" s="144" t="s">
        <v>1834</v>
      </c>
      <c r="C205" s="139" t="s">
        <v>144</v>
      </c>
      <c r="D205" s="185">
        <f>VLOOKUP('621.1.1'!A95,'621.1.1'!A95:N325,14,FALSE)</f>
        <v>2291526.6050726385</v>
      </c>
    </row>
    <row r="206" spans="1:4" ht="54" thickTop="1" thickBot="1">
      <c r="A206" s="143" t="s">
        <v>1736</v>
      </c>
      <c r="B206" s="144" t="s">
        <v>1835</v>
      </c>
      <c r="C206" s="139" t="s">
        <v>144</v>
      </c>
      <c r="D206" s="185">
        <f>VLOOKUP('621.1.2'!A99,'621.1.2'!A99:N326,14,FALSE)</f>
        <v>3926682.0310705695</v>
      </c>
    </row>
    <row r="207" spans="1:4" ht="54" thickTop="1" thickBot="1">
      <c r="A207" s="143" t="s">
        <v>1184</v>
      </c>
      <c r="B207" s="144" t="s">
        <v>1836</v>
      </c>
      <c r="C207" s="139" t="s">
        <v>388</v>
      </c>
      <c r="D207" s="185">
        <f>VLOOKUP('621.2'!A89,'621.2'!A89:N326,14,FALSE)</f>
        <v>1974220.1455111632</v>
      </c>
    </row>
    <row r="208" spans="1:4" ht="54" thickTop="1" thickBot="1">
      <c r="A208" s="143" t="s">
        <v>1185</v>
      </c>
      <c r="B208" s="144" t="s">
        <v>1837</v>
      </c>
      <c r="C208" s="139" t="s">
        <v>144</v>
      </c>
      <c r="D208" s="185">
        <f>VLOOKUP('621.3'!A93,'621.3'!A93:N327,14,FALSE)</f>
        <v>70458006.796591401</v>
      </c>
    </row>
    <row r="209" spans="1:4" ht="54" thickTop="1" thickBot="1">
      <c r="A209" s="143" t="s">
        <v>1186</v>
      </c>
      <c r="B209" s="144" t="s">
        <v>1838</v>
      </c>
      <c r="C209" s="139" t="s">
        <v>388</v>
      </c>
      <c r="D209" s="185">
        <f>VLOOKUP('621.4'!A93,'621.4'!A93:N328,14,FALSE)</f>
        <v>63079281.015020043</v>
      </c>
    </row>
    <row r="210" spans="1:4" ht="54" thickTop="1" thickBot="1">
      <c r="A210" s="143" t="s">
        <v>1187</v>
      </c>
      <c r="B210" s="144" t="s">
        <v>1839</v>
      </c>
      <c r="C210" s="139" t="s">
        <v>144</v>
      </c>
      <c r="D210" s="185">
        <f>VLOOKUP('621.5'!A89,'621.5'!A89:N329,14,FALSE)</f>
        <v>3608056.514346628</v>
      </c>
    </row>
    <row r="211" spans="1:4" ht="54" thickTop="1" thickBot="1">
      <c r="A211" s="143" t="s">
        <v>1740</v>
      </c>
      <c r="B211" s="144" t="s">
        <v>1840</v>
      </c>
      <c r="C211" s="139" t="s">
        <v>144</v>
      </c>
      <c r="D211" s="185">
        <f>VLOOKUP('621.5.1'!A89,'621.5.1'!A89:N330,14,FALSE)</f>
        <v>505657.52608244406</v>
      </c>
    </row>
    <row r="212" spans="1:4" ht="54" thickTop="1" thickBot="1">
      <c r="A212" s="143" t="s">
        <v>1188</v>
      </c>
      <c r="B212" s="144" t="s">
        <v>1841</v>
      </c>
      <c r="C212" s="139" t="s">
        <v>1929</v>
      </c>
      <c r="D212" s="185">
        <f>VLOOKUP('621.6'!A98,'621.6'!A98:N331,14,FALSE)</f>
        <v>70526420.867757574</v>
      </c>
    </row>
    <row r="213" spans="1:4" ht="54" thickTop="1" thickBot="1">
      <c r="A213" s="143" t="s">
        <v>1815</v>
      </c>
      <c r="B213" s="144" t="s">
        <v>1842</v>
      </c>
      <c r="C213" s="139" t="s">
        <v>1929</v>
      </c>
      <c r="D213" s="185">
        <f>VLOOKUP('621.7'!A89,'621.7'!A89:N332,14,FALSE)</f>
        <v>2634096.482508311</v>
      </c>
    </row>
    <row r="214" spans="1:4" ht="54" thickTop="1" thickBot="1">
      <c r="A214" s="143" t="s">
        <v>1189</v>
      </c>
      <c r="B214" s="144" t="s">
        <v>2100</v>
      </c>
      <c r="C214" s="139" t="s">
        <v>233</v>
      </c>
      <c r="D214" s="185">
        <f>VLOOKUP('622.1'!A89,'622.1'!A89:N333,14,FALSE)</f>
        <v>107601.0810952438</v>
      </c>
    </row>
    <row r="215" spans="1:4" ht="54" thickTop="1" thickBot="1">
      <c r="A215" s="143" t="s">
        <v>1190</v>
      </c>
      <c r="B215" s="144" t="s">
        <v>1843</v>
      </c>
      <c r="C215" s="139" t="s">
        <v>233</v>
      </c>
      <c r="D215" s="185">
        <f>VLOOKUP('622.2'!A89,'622.2'!A89:N335,14,FALSE)</f>
        <v>392686.79291367182</v>
      </c>
    </row>
    <row r="216" spans="1:4" ht="54" thickTop="1" thickBot="1">
      <c r="A216" s="143" t="s">
        <v>1191</v>
      </c>
      <c r="B216" s="144" t="s">
        <v>1844</v>
      </c>
      <c r="C216" s="139" t="s">
        <v>233</v>
      </c>
      <c r="D216" s="185">
        <f>VLOOKUP('622.3'!A89,'622.3'!A89:N336,14,FALSE)</f>
        <v>790092.20608198107</v>
      </c>
    </row>
    <row r="217" spans="1:4" ht="54" thickTop="1" thickBot="1">
      <c r="A217" s="143" t="s">
        <v>1192</v>
      </c>
      <c r="B217" s="144" t="s">
        <v>1845</v>
      </c>
      <c r="C217" s="139" t="s">
        <v>233</v>
      </c>
      <c r="D217" s="185">
        <f>VLOOKUP('622.4'!A89,'622.4'!A89:N337,14,FALSE)</f>
        <v>779760.33553716261</v>
      </c>
    </row>
    <row r="218" spans="1:4" ht="54" thickTop="1" thickBot="1">
      <c r="A218" s="143" t="s">
        <v>1193</v>
      </c>
      <c r="B218" s="144" t="s">
        <v>1846</v>
      </c>
      <c r="C218" s="139" t="s">
        <v>144</v>
      </c>
      <c r="D218" s="185">
        <f>VLOOKUP('622.5'!A89,'622.5'!A89:N338,14,FALSE)</f>
        <v>87297.218150555651</v>
      </c>
    </row>
    <row r="219" spans="1:4" ht="54" thickTop="1" thickBot="1">
      <c r="A219" s="143" t="s">
        <v>1194</v>
      </c>
      <c r="B219" s="144" t="s">
        <v>1847</v>
      </c>
      <c r="C219" s="139" t="s">
        <v>144</v>
      </c>
      <c r="D219" s="185">
        <f>VLOOKUP('623.1'!A103,'623.1'!A103:N339,14,FALSE)</f>
        <v>423465.66785566631</v>
      </c>
    </row>
    <row r="220" spans="1:4" ht="54" thickTop="1" thickBot="1">
      <c r="A220" s="143" t="s">
        <v>1195</v>
      </c>
      <c r="B220" s="144" t="s">
        <v>1303</v>
      </c>
      <c r="C220" s="139" t="s">
        <v>2101</v>
      </c>
      <c r="D220" s="185">
        <f>VLOOKUP('623.2'!A89,'623.2'!A89:N340,14,FALSE)</f>
        <v>2917090.8520343322</v>
      </c>
    </row>
    <row r="221" spans="1:4" ht="54" thickTop="1" thickBot="1">
      <c r="A221" s="143" t="s">
        <v>1196</v>
      </c>
      <c r="B221" s="144" t="s">
        <v>2220</v>
      </c>
      <c r="C221" s="139" t="s">
        <v>388</v>
      </c>
      <c r="D221" s="185">
        <f>VLOOKUP('630.1'!A89,'630.1'!A89:N341,14,FALSE)</f>
        <v>779585.93407922692</v>
      </c>
    </row>
    <row r="222" spans="1:4" ht="54" thickTop="1" thickBot="1">
      <c r="A222" s="143" t="s">
        <v>1197</v>
      </c>
      <c r="B222" s="144" t="s">
        <v>2221</v>
      </c>
      <c r="C222" s="139" t="s">
        <v>388</v>
      </c>
      <c r="D222" s="185">
        <f>VLOOKUP('630.2'!A89,'630.2'!A89:N342,14,FALSE)</f>
        <v>748744.65208026627</v>
      </c>
    </row>
    <row r="223" spans="1:4" ht="54" thickTop="1" thickBot="1">
      <c r="A223" s="143" t="s">
        <v>1198</v>
      </c>
      <c r="B223" s="144" t="s">
        <v>2222</v>
      </c>
      <c r="C223" s="139" t="s">
        <v>388</v>
      </c>
      <c r="D223" s="185">
        <f>VLOOKUP('630.3'!A89,'630.3'!A89:N343,14,FALSE)</f>
        <v>610392.91195810016</v>
      </c>
    </row>
    <row r="224" spans="1:4" ht="54" thickTop="1" thickBot="1">
      <c r="A224" s="143" t="s">
        <v>1199</v>
      </c>
      <c r="B224" s="144" t="s">
        <v>2223</v>
      </c>
      <c r="C224" s="139" t="s">
        <v>388</v>
      </c>
      <c r="D224" s="185">
        <f>VLOOKUP('630.4'!A89,'630.4'!A89:N344,14,FALSE)</f>
        <v>537977.02281879459</v>
      </c>
    </row>
    <row r="225" spans="1:4" ht="54" thickTop="1" thickBot="1">
      <c r="A225" s="143" t="s">
        <v>1200</v>
      </c>
      <c r="B225" s="144" t="s">
        <v>2224</v>
      </c>
      <c r="C225" s="139" t="s">
        <v>388</v>
      </c>
      <c r="D225" s="185">
        <f>VLOOKUP('630.5'!A93,'630.5'!A93:N345,14,FALSE)</f>
        <v>409418.7564738525</v>
      </c>
    </row>
    <row r="226" spans="1:4" ht="54" thickTop="1" thickBot="1">
      <c r="A226" s="143" t="s">
        <v>1201</v>
      </c>
      <c r="B226" s="144" t="s">
        <v>2225</v>
      </c>
      <c r="C226" s="139" t="s">
        <v>388</v>
      </c>
      <c r="D226" s="185">
        <f>VLOOKUP('630.6'!A93,'630.6'!A89:N346,14,FALSE)</f>
        <v>344616.60809315142</v>
      </c>
    </row>
    <row r="227" spans="1:4" ht="54" thickTop="1" thickBot="1">
      <c r="A227" s="143" t="s">
        <v>1202</v>
      </c>
      <c r="B227" s="144" t="s">
        <v>2226</v>
      </c>
      <c r="C227" s="139" t="s">
        <v>388</v>
      </c>
      <c r="D227" s="185">
        <f>VLOOKUP('630.7'!A93,'630.7'!A90:N347,14,FALSE)</f>
        <v>248149.82511286717</v>
      </c>
    </row>
    <row r="228" spans="1:4" ht="54" thickTop="1" thickBot="1">
      <c r="A228" s="143" t="s">
        <v>1203</v>
      </c>
      <c r="B228" s="144" t="s">
        <v>1848</v>
      </c>
      <c r="C228" s="139" t="s">
        <v>144</v>
      </c>
      <c r="D228" s="185">
        <f>VLOOKUP('632.1'!A90,'632.1'!A90:N349,14,FALSE)</f>
        <v>331077.23627847095</v>
      </c>
    </row>
    <row r="229" spans="1:4" ht="54" thickTop="1" thickBot="1">
      <c r="A229" s="143" t="s">
        <v>1743</v>
      </c>
      <c r="B229" s="144" t="s">
        <v>1849</v>
      </c>
      <c r="C229" s="139" t="s">
        <v>144</v>
      </c>
      <c r="D229" s="185">
        <f>VLOOKUP('632.2'!A90,'632.2'!A90:N350,14,FALSE)</f>
        <v>333780.04509641998</v>
      </c>
    </row>
    <row r="230" spans="1:4" ht="54" thickTop="1" thickBot="1">
      <c r="A230" s="143" t="s">
        <v>1746</v>
      </c>
      <c r="B230" s="144" t="s">
        <v>1850</v>
      </c>
      <c r="C230" s="139" t="s">
        <v>377</v>
      </c>
      <c r="D230" s="185">
        <f>VLOOKUP('640.1'!A90,'640.1'!A90:N351,14,FALSE)</f>
        <v>5447.2373486263104</v>
      </c>
    </row>
    <row r="231" spans="1:4" ht="54" thickTop="1" thickBot="1">
      <c r="A231" s="143" t="s">
        <v>1747</v>
      </c>
      <c r="B231" s="144" t="s">
        <v>1851</v>
      </c>
      <c r="C231" s="139" t="s">
        <v>377</v>
      </c>
      <c r="D231" s="185">
        <f>VLOOKUP('640.2'!A90,'640.2'!A90:N352,14,FALSE)</f>
        <v>5413.9452936970119</v>
      </c>
    </row>
    <row r="232" spans="1:4" ht="54" thickTop="1" thickBot="1">
      <c r="A232" s="143" t="s">
        <v>1204</v>
      </c>
      <c r="B232" s="144" t="s">
        <v>1852</v>
      </c>
      <c r="C232" s="139" t="s">
        <v>1748</v>
      </c>
      <c r="D232" s="185">
        <f>VLOOKUP('641.1'!A90,'641.1'!A90:N353,14,FALSE)</f>
        <v>1519.2424663340046</v>
      </c>
    </row>
    <row r="233" spans="1:4" ht="54" thickTop="1" thickBot="1">
      <c r="A233" s="143" t="s">
        <v>1205</v>
      </c>
      <c r="B233" s="144" t="s">
        <v>1852</v>
      </c>
      <c r="C233" s="139" t="s">
        <v>377</v>
      </c>
      <c r="D233" s="185">
        <f>VLOOKUP('641.2'!A90,'641.2'!A90:N354,14,FALSE)</f>
        <v>18103.001700806861</v>
      </c>
    </row>
    <row r="234" spans="1:4" ht="54" thickTop="1" thickBot="1">
      <c r="A234" s="143" t="s">
        <v>1206</v>
      </c>
      <c r="B234" s="144" t="s">
        <v>1853</v>
      </c>
      <c r="C234" s="139" t="s">
        <v>1929</v>
      </c>
      <c r="D234" s="185">
        <f>VLOOKUP('642.1'!A90,'642.1'!A90:N355,14,FALSE)</f>
        <v>479059.61636680155</v>
      </c>
    </row>
    <row r="235" spans="1:4" ht="54" thickTop="1" thickBot="1">
      <c r="A235" s="143" t="s">
        <v>1207</v>
      </c>
      <c r="B235" s="144" t="s">
        <v>1854</v>
      </c>
      <c r="C235" s="139" t="s">
        <v>144</v>
      </c>
      <c r="D235" s="185">
        <f>VLOOKUP('642.2'!A90,'642.2'!A90:N356,14,FALSE)</f>
        <v>42601.072104711871</v>
      </c>
    </row>
    <row r="236" spans="1:4" ht="54" thickTop="1" thickBot="1">
      <c r="A236" s="143" t="s">
        <v>1208</v>
      </c>
      <c r="B236" s="144" t="s">
        <v>1855</v>
      </c>
      <c r="C236" s="139" t="s">
        <v>377</v>
      </c>
      <c r="D236" s="185">
        <f>VLOOKUP('650.1'!A95,'650.1'!A95:N358,14,FALSE)</f>
        <v>12662.526525063615</v>
      </c>
    </row>
    <row r="237" spans="1:4" ht="54" thickTop="1" thickBot="1">
      <c r="A237" s="143" t="s">
        <v>1209</v>
      </c>
      <c r="B237" s="144" t="s">
        <v>2233</v>
      </c>
      <c r="C237" s="139" t="s">
        <v>377</v>
      </c>
      <c r="D237" s="185">
        <f>VLOOKUP('650.2'!A93,'650.2'!A93:N359,14,FALSE)</f>
        <v>10714.943426864331</v>
      </c>
    </row>
    <row r="238" spans="1:4" ht="54" thickTop="1" thickBot="1">
      <c r="A238" s="143" t="s">
        <v>1210</v>
      </c>
      <c r="B238" s="144" t="s">
        <v>1856</v>
      </c>
      <c r="C238" s="139" t="s">
        <v>377</v>
      </c>
      <c r="D238" s="210">
        <f>VLOOKUP('650.3'!A90,'650.3'!A90:N360,14,FALSE)</f>
        <v>1972.7559895287964</v>
      </c>
    </row>
    <row r="239" spans="1:4" ht="54" thickTop="1" thickBot="1">
      <c r="A239" s="143" t="s">
        <v>1211</v>
      </c>
      <c r="B239" s="144" t="s">
        <v>2237</v>
      </c>
      <c r="C239" s="139" t="s">
        <v>377</v>
      </c>
      <c r="D239" s="185">
        <f>VLOOKUP('650.4'!A93,'650.4'!A93:N361,14,FALSE)</f>
        <v>4202.4318648875023</v>
      </c>
    </row>
    <row r="240" spans="1:4" ht="57.75" thickTop="1" thickBot="1">
      <c r="A240" s="143" t="s">
        <v>1212</v>
      </c>
      <c r="B240" s="144" t="s">
        <v>1857</v>
      </c>
      <c r="C240" s="139" t="s">
        <v>233</v>
      </c>
      <c r="D240" s="185">
        <f>VLOOKUP('660.1'!A87,'660.1'!A87:N362,14,FALSE)</f>
        <v>336968.32033276779</v>
      </c>
    </row>
    <row r="241" spans="1:4" ht="76.5" thickTop="1" thickBot="1">
      <c r="A241" s="143" t="s">
        <v>1213</v>
      </c>
      <c r="B241" s="144" t="s">
        <v>1964</v>
      </c>
      <c r="C241" s="139" t="s">
        <v>144</v>
      </c>
      <c r="D241" s="185">
        <f>VLOOKUP('660.2'!A87,'660.2'!A87:N363,14,FALSE)</f>
        <v>382456.9958680087</v>
      </c>
    </row>
    <row r="242" spans="1:4" ht="54" thickTop="1" thickBot="1">
      <c r="A242" s="143" t="s">
        <v>1761</v>
      </c>
      <c r="B242" s="144" t="s">
        <v>1858</v>
      </c>
      <c r="C242" s="139" t="s">
        <v>144</v>
      </c>
      <c r="D242" s="185">
        <f>VLOOKUP('661.1'!A87,'661.1'!A87:N364,14,FALSE)</f>
        <v>635193.49325031356</v>
      </c>
    </row>
    <row r="243" spans="1:4" ht="54" thickTop="1" thickBot="1">
      <c r="A243" s="143" t="s">
        <v>1214</v>
      </c>
      <c r="B243" s="144" t="s">
        <v>1859</v>
      </c>
      <c r="C243" s="139" t="s">
        <v>144</v>
      </c>
      <c r="D243" s="185">
        <f>VLOOKUP('662.1'!A87,'662.1'!A87:N365,14,FALSE)</f>
        <v>415848.36971140013</v>
      </c>
    </row>
    <row r="244" spans="1:4" ht="54" thickTop="1" thickBot="1">
      <c r="A244" s="143" t="s">
        <v>1215</v>
      </c>
      <c r="B244" s="144" t="s">
        <v>1860</v>
      </c>
      <c r="C244" s="139" t="s">
        <v>144</v>
      </c>
      <c r="D244" s="185">
        <f>VLOOKUP('662.2'!A87,'662.2'!A87:N366,14,FALSE)</f>
        <v>419321.71828289633</v>
      </c>
    </row>
    <row r="245" spans="1:4" ht="54" thickTop="1" thickBot="1">
      <c r="A245" s="143" t="s">
        <v>1762</v>
      </c>
      <c r="B245" s="144" t="s">
        <v>1861</v>
      </c>
      <c r="C245" s="139" t="s">
        <v>144</v>
      </c>
      <c r="D245" s="185">
        <f>VLOOKUP('663.1'!A87,'663.1'!A87:N367,14,FALSE)</f>
        <v>28158.71302923749</v>
      </c>
    </row>
    <row r="246" spans="1:4" ht="54" thickTop="1" thickBot="1">
      <c r="A246" s="143" t="s">
        <v>1216</v>
      </c>
      <c r="B246" s="144" t="s">
        <v>1862</v>
      </c>
      <c r="C246" s="139" t="s">
        <v>388</v>
      </c>
      <c r="D246" s="185">
        <f>VLOOKUP('670.1'!A87,'670.1'!A87:N368,14,FALSE)</f>
        <v>300337.43637711206</v>
      </c>
    </row>
    <row r="247" spans="1:4" ht="54" thickTop="1" thickBot="1">
      <c r="A247" s="143" t="s">
        <v>1217</v>
      </c>
      <c r="B247" s="144" t="s">
        <v>1863</v>
      </c>
      <c r="C247" s="139" t="s">
        <v>388</v>
      </c>
      <c r="D247" s="185">
        <f>VLOOKUP('670.2'!A87,'670.2'!A87:N369,14,FALSE)</f>
        <v>319266.67090031301</v>
      </c>
    </row>
    <row r="248" spans="1:4" ht="54" thickTop="1" thickBot="1">
      <c r="A248" s="143" t="s">
        <v>1764</v>
      </c>
      <c r="B248" s="144" t="s">
        <v>1864</v>
      </c>
      <c r="C248" s="139" t="s">
        <v>388</v>
      </c>
      <c r="D248" s="185">
        <f>VLOOKUP('670.3'!A87,'670.3'!A87:N370,14,FALSE)</f>
        <v>326675.83713698824</v>
      </c>
    </row>
    <row r="249" spans="1:4" ht="54" thickTop="1" thickBot="1">
      <c r="A249" s="143" t="s">
        <v>1765</v>
      </c>
      <c r="B249" s="144" t="s">
        <v>1865</v>
      </c>
      <c r="C249" s="139" t="s">
        <v>388</v>
      </c>
      <c r="D249" s="185">
        <f>VLOOKUP('670.4'!A87,'670.4'!A87:N371,14,FALSE)</f>
        <v>324941.56840569904</v>
      </c>
    </row>
    <row r="250" spans="1:4" ht="54" thickTop="1" thickBot="1">
      <c r="A250" s="143" t="s">
        <v>1766</v>
      </c>
      <c r="B250" s="144" t="s">
        <v>1866</v>
      </c>
      <c r="C250" s="139" t="s">
        <v>388</v>
      </c>
      <c r="D250" s="185">
        <f>VLOOKUP('670.5'!A89,'670.5'!A89:N372,14,FALSE)</f>
        <v>284825.70373685751</v>
      </c>
    </row>
    <row r="251" spans="1:4" ht="54" thickTop="1" thickBot="1">
      <c r="A251" s="143" t="s">
        <v>1218</v>
      </c>
      <c r="B251" s="144" t="s">
        <v>1867</v>
      </c>
      <c r="C251" s="139" t="s">
        <v>388</v>
      </c>
      <c r="D251" s="185">
        <f>VLOOKUP('671.1'!A89,'671.1'!A89:N373,14,FALSE)</f>
        <v>463625.22665382072</v>
      </c>
    </row>
    <row r="252" spans="1:4" ht="54" thickTop="1" thickBot="1">
      <c r="A252" s="143" t="s">
        <v>1219</v>
      </c>
      <c r="B252" s="144" t="s">
        <v>1868</v>
      </c>
      <c r="C252" s="139" t="s">
        <v>144</v>
      </c>
      <c r="D252" s="185">
        <f>VLOOKUP('671.2'!A89,'671.2'!A89:N374,14,FALSE)</f>
        <v>56683.402611329475</v>
      </c>
    </row>
    <row r="253" spans="1:4" ht="54" thickTop="1" thickBot="1">
      <c r="A253" s="143" t="s">
        <v>1767</v>
      </c>
      <c r="B253" s="144" t="s">
        <v>1869</v>
      </c>
      <c r="C253" s="139" t="s">
        <v>388</v>
      </c>
      <c r="D253" s="185">
        <f>VLOOKUP('671.3'!A87,'671.3'!A87:N375,14,FALSE)</f>
        <v>500808.17215843557</v>
      </c>
    </row>
    <row r="254" spans="1:4" ht="54" thickTop="1" thickBot="1">
      <c r="A254" s="143" t="s">
        <v>1768</v>
      </c>
      <c r="B254" s="144" t="s">
        <v>1870</v>
      </c>
      <c r="C254" s="139" t="s">
        <v>144</v>
      </c>
      <c r="D254" s="185">
        <f>VLOOKUP('671.4'!A87,'671.4'!A87:N376,14,FALSE)</f>
        <v>59697.408221249418</v>
      </c>
    </row>
    <row r="255" spans="1:4" ht="54" thickTop="1" thickBot="1">
      <c r="A255" s="143" t="s">
        <v>1220</v>
      </c>
      <c r="B255" s="144" t="s">
        <v>1871</v>
      </c>
      <c r="C255" s="139" t="s">
        <v>144</v>
      </c>
      <c r="D255" s="185">
        <f>VLOOKUP('672.1'!A87,'672.1'!A87:N377,14,FALSE)</f>
        <v>35816.467125737545</v>
      </c>
    </row>
    <row r="256" spans="1:4" ht="54" thickTop="1" thickBot="1">
      <c r="A256" s="143" t="s">
        <v>1769</v>
      </c>
      <c r="B256" s="144" t="s">
        <v>1872</v>
      </c>
      <c r="C256" s="139" t="s">
        <v>144</v>
      </c>
      <c r="D256" s="185">
        <f>VLOOKUP('672.2'!A87,'672.2'!A87:N378,14,FALSE)</f>
        <v>77196.057251037797</v>
      </c>
    </row>
    <row r="257" spans="1:4" ht="54" thickTop="1" thickBot="1">
      <c r="A257" s="143" t="s">
        <v>1770</v>
      </c>
      <c r="B257" s="144" t="s">
        <v>1873</v>
      </c>
      <c r="C257" s="139" t="s">
        <v>144</v>
      </c>
      <c r="D257" s="185">
        <f>VLOOKUP('672.3'!A87,'672.3'!A87:N379,14,FALSE)</f>
        <v>37650.652146908411</v>
      </c>
    </row>
    <row r="258" spans="1:4" ht="54" thickTop="1" thickBot="1">
      <c r="A258" s="143" t="s">
        <v>1771</v>
      </c>
      <c r="B258" s="144" t="s">
        <v>1874</v>
      </c>
      <c r="C258" s="139" t="s">
        <v>144</v>
      </c>
      <c r="D258" s="185">
        <f>VLOOKUP('672.4'!A87,'672.3'!A87:N380,14,FALSE)</f>
        <v>37650.652146908411</v>
      </c>
    </row>
    <row r="259" spans="1:4" ht="54" thickTop="1" thickBot="1">
      <c r="A259" s="143" t="s">
        <v>1816</v>
      </c>
      <c r="B259" s="144" t="s">
        <v>1875</v>
      </c>
      <c r="C259" s="139" t="s">
        <v>233</v>
      </c>
      <c r="D259" s="185">
        <f>VLOOKUP('673.1.1'!A87,'673.1.1'!A87:N381,14,FALSE)</f>
        <v>8287.2607091266345</v>
      </c>
    </row>
    <row r="260" spans="1:4" ht="54" thickTop="1" thickBot="1">
      <c r="A260" s="143" t="s">
        <v>1817</v>
      </c>
      <c r="B260" s="144" t="s">
        <v>2152</v>
      </c>
      <c r="C260" s="139" t="s">
        <v>233</v>
      </c>
      <c r="D260" s="185">
        <f>VLOOKUP('673.1.2'!A87,'673.1.2'!A87:N382,14,FALSE)</f>
        <v>10799.68178609481</v>
      </c>
    </row>
    <row r="261" spans="1:4" ht="54" thickTop="1" thickBot="1">
      <c r="A261" s="143" t="s">
        <v>1221</v>
      </c>
      <c r="B261" s="144" t="s">
        <v>1876</v>
      </c>
      <c r="C261" s="139" t="s">
        <v>388</v>
      </c>
      <c r="D261" s="185">
        <f>VLOOKUP('673.2'!A87,'673.2'!A87:N383,14,FALSE)</f>
        <v>62240.322071235409</v>
      </c>
    </row>
    <row r="262" spans="1:4" ht="54" thickTop="1" thickBot="1">
      <c r="A262" s="143" t="s">
        <v>1222</v>
      </c>
      <c r="B262" s="144" t="s">
        <v>1877</v>
      </c>
      <c r="C262" s="139" t="s">
        <v>388</v>
      </c>
      <c r="D262" s="185">
        <f>VLOOKUP('673.3'!A89,'673.3'!A89:N384,14,FALSE)</f>
        <v>59987.32011698345</v>
      </c>
    </row>
    <row r="263" spans="1:4" ht="54" thickTop="1" thickBot="1">
      <c r="A263" s="143" t="s">
        <v>1223</v>
      </c>
      <c r="B263" s="144" t="s">
        <v>2102</v>
      </c>
      <c r="C263" s="139" t="s">
        <v>144</v>
      </c>
      <c r="D263" s="185">
        <f>VLOOKUP('674.1'!A89,'674.1'!A89:N385,14,FALSE)</f>
        <v>110208.1547580185</v>
      </c>
    </row>
    <row r="264" spans="1:4" ht="54" thickTop="1" thickBot="1">
      <c r="A264" s="143" t="s">
        <v>1224</v>
      </c>
      <c r="B264" s="144" t="s">
        <v>1878</v>
      </c>
      <c r="C264" s="139" t="s">
        <v>144</v>
      </c>
      <c r="D264" s="185">
        <f>VLOOKUP('674.2'!A89,'674.2'!A89:N386,14,FALSE)</f>
        <v>201701.30271261572</v>
      </c>
    </row>
    <row r="265" spans="1:4" ht="54" thickTop="1" thickBot="1">
      <c r="A265" s="143" t="s">
        <v>1225</v>
      </c>
      <c r="B265" s="144" t="s">
        <v>1879</v>
      </c>
      <c r="C265" s="139" t="s">
        <v>233</v>
      </c>
      <c r="D265" s="185">
        <f>VLOOKUP('680.1'!A87,'680.1'!A87:N387,14,FALSE)</f>
        <v>144306.4855294025</v>
      </c>
    </row>
    <row r="266" spans="1:4" ht="54" thickTop="1" thickBot="1">
      <c r="A266" s="143" t="s">
        <v>1226</v>
      </c>
      <c r="B266" s="144" t="s">
        <v>1880</v>
      </c>
      <c r="C266" s="139" t="s">
        <v>144</v>
      </c>
      <c r="D266" s="185">
        <f>VLOOKUP('680.2'!A87,'680.2'!A87:N388,14,FALSE)</f>
        <v>10571.210295511826</v>
      </c>
    </row>
    <row r="267" spans="1:4" ht="54" thickTop="1" thickBot="1">
      <c r="A267" s="143" t="s">
        <v>1227</v>
      </c>
      <c r="B267" s="144" t="s">
        <v>1881</v>
      </c>
      <c r="C267" s="139" t="s">
        <v>388</v>
      </c>
      <c r="D267" s="185">
        <f>VLOOKUP('680.3'!A89,'680.3'!A89:N389,14,FALSE)</f>
        <v>65506.827316084804</v>
      </c>
    </row>
    <row r="268" spans="1:4" ht="54" thickTop="1" thickBot="1">
      <c r="A268" s="143" t="s">
        <v>1228</v>
      </c>
      <c r="B268" s="144" t="s">
        <v>1882</v>
      </c>
      <c r="C268" s="139" t="s">
        <v>388</v>
      </c>
      <c r="D268" s="185">
        <f>VLOOKUP('681.1'!A89,'681.1'!A89:N390,14,FALSE)</f>
        <v>198875.55099385744</v>
      </c>
    </row>
    <row r="269" spans="1:4" ht="54" thickTop="1" thickBot="1">
      <c r="A269" s="143" t="s">
        <v>1776</v>
      </c>
      <c r="B269" s="144" t="s">
        <v>1883</v>
      </c>
      <c r="C269" s="139" t="s">
        <v>388</v>
      </c>
      <c r="D269" s="185">
        <f>VLOOKUP('681.2'!A89,'681.2'!A89:N391,14,FALSE)</f>
        <v>217804.78551705834</v>
      </c>
    </row>
    <row r="270" spans="1:4" ht="54" thickTop="1" thickBot="1">
      <c r="A270" s="143" t="s">
        <v>1777</v>
      </c>
      <c r="B270" s="144" t="s">
        <v>1884</v>
      </c>
      <c r="C270" s="139" t="s">
        <v>388</v>
      </c>
      <c r="D270" s="185">
        <f>VLOOKUP('681.3'!A89,'681.3'!A89:N392,14,FALSE)</f>
        <v>225213.95175373362</v>
      </c>
    </row>
    <row r="271" spans="1:4" ht="54" thickTop="1" thickBot="1">
      <c r="A271" s="143" t="s">
        <v>1778</v>
      </c>
      <c r="B271" s="144" t="s">
        <v>1885</v>
      </c>
      <c r="C271" s="139" t="s">
        <v>388</v>
      </c>
      <c r="D271" s="185">
        <f>VLOOKUP('681.4'!A89,'681.4'!A89:N393,14,FALSE)</f>
        <v>223479.6830224444</v>
      </c>
    </row>
    <row r="272" spans="1:4" ht="54" thickTop="1" thickBot="1">
      <c r="A272" s="143" t="s">
        <v>1229</v>
      </c>
      <c r="B272" s="144" t="s">
        <v>1886</v>
      </c>
      <c r="C272" s="139" t="s">
        <v>388</v>
      </c>
      <c r="D272" s="185">
        <f>VLOOKUP('682.1'!A89,'682.1'!A89:N394,14,FALSE)</f>
        <v>271255.88476115104</v>
      </c>
    </row>
    <row r="273" spans="1:4" ht="54" thickTop="1" thickBot="1">
      <c r="A273" s="143" t="s">
        <v>1779</v>
      </c>
      <c r="B273" s="144" t="s">
        <v>1887</v>
      </c>
      <c r="C273" s="139" t="s">
        <v>388</v>
      </c>
      <c r="D273" s="185">
        <f>VLOOKUP('682.2'!A89,'682.2'!A89:N395,14,FALSE)</f>
        <v>271255.88476115104</v>
      </c>
    </row>
    <row r="274" spans="1:4" ht="54" thickTop="1" thickBot="1">
      <c r="A274" s="143" t="s">
        <v>1781</v>
      </c>
      <c r="B274" s="144" t="s">
        <v>1888</v>
      </c>
      <c r="C274" s="139" t="s">
        <v>388</v>
      </c>
      <c r="D274" s="185">
        <f>VLOOKUP('682.3'!A89,'682.3'!A89:N396,14,FALSE)</f>
        <v>271255.88476115104</v>
      </c>
    </row>
    <row r="275" spans="1:4" ht="54" thickTop="1" thickBot="1">
      <c r="A275" s="143" t="s">
        <v>1783</v>
      </c>
      <c r="B275" s="144" t="s">
        <v>2103</v>
      </c>
      <c r="C275" s="139" t="s">
        <v>388</v>
      </c>
      <c r="D275" s="185">
        <f>VLOOKUP('682.4'!A89,'682.4'!A89:N397,14,FALSE)</f>
        <v>271255.88476115104</v>
      </c>
    </row>
    <row r="276" spans="1:4" ht="54" thickTop="1" thickBot="1">
      <c r="A276" s="143" t="s">
        <v>1785</v>
      </c>
      <c r="B276" s="144" t="s">
        <v>1889</v>
      </c>
      <c r="C276" s="139" t="s">
        <v>233</v>
      </c>
      <c r="D276" s="185">
        <f>VLOOKUP('683.1'!A89,'683.1'!A89:N398,14,FALSE)</f>
        <v>13502.689552855931</v>
      </c>
    </row>
    <row r="277" spans="1:4" ht="54" thickTop="1" thickBot="1">
      <c r="A277" s="143" t="s">
        <v>1787</v>
      </c>
      <c r="B277" s="144" t="s">
        <v>1890</v>
      </c>
      <c r="C277" s="139" t="s">
        <v>233</v>
      </c>
      <c r="D277" s="185">
        <f>VLOOKUP('683.2'!A89,'683.2'!A89:N399,14,FALSE)</f>
        <v>26096.665603037902</v>
      </c>
    </row>
    <row r="278" spans="1:4" ht="54" thickTop="1" thickBot="1">
      <c r="A278" s="143" t="s">
        <v>1789</v>
      </c>
      <c r="B278" s="144" t="s">
        <v>1891</v>
      </c>
      <c r="C278" s="139" t="s">
        <v>233</v>
      </c>
      <c r="D278" s="185">
        <f>VLOOKUP('683.3'!A89,'683.3'!A89:N400,14,FALSE)</f>
        <v>13502.689552855931</v>
      </c>
    </row>
    <row r="279" spans="1:4" ht="54" thickTop="1" thickBot="1">
      <c r="A279" s="143" t="s">
        <v>1790</v>
      </c>
      <c r="B279" s="144" t="s">
        <v>1892</v>
      </c>
      <c r="C279" s="139" t="s">
        <v>233</v>
      </c>
      <c r="D279" s="185">
        <f>VLOOKUP('683.4'!A89,'683.4'!A89:N401,14,FALSE)</f>
        <v>26096.665603037902</v>
      </c>
    </row>
    <row r="280" spans="1:4" ht="54" thickTop="1" thickBot="1">
      <c r="A280" s="143" t="s">
        <v>1791</v>
      </c>
      <c r="B280" s="144" t="s">
        <v>1893</v>
      </c>
      <c r="C280" s="139" t="s">
        <v>233</v>
      </c>
      <c r="D280" s="185">
        <f>VLOOKUP('683.5'!A87,'683.5'!A87:N402,14,FALSE)</f>
        <v>72255.175092491554</v>
      </c>
    </row>
    <row r="281" spans="1:4" ht="54" thickTop="1" thickBot="1">
      <c r="A281" s="143" t="s">
        <v>2153</v>
      </c>
      <c r="B281" s="144" t="s">
        <v>1894</v>
      </c>
      <c r="C281" s="139" t="s">
        <v>233</v>
      </c>
      <c r="D281" s="185">
        <f>VLOOKUP('690.1.1'!A89,'690.1.1'!A89:N403,14,FALSE)</f>
        <v>12581.286859498439</v>
      </c>
    </row>
    <row r="282" spans="1:4" ht="54" thickTop="1" thickBot="1">
      <c r="A282" s="143" t="s">
        <v>1794</v>
      </c>
      <c r="B282" s="144" t="s">
        <v>1895</v>
      </c>
      <c r="C282" s="139" t="s">
        <v>233</v>
      </c>
      <c r="D282" s="185">
        <f>VLOOKUP('690.1.2'!A89,'690.1.2'!A89:N404,14,FALSE)</f>
        <v>27992.627487155358</v>
      </c>
    </row>
    <row r="283" spans="1:4" ht="54" thickTop="1" thickBot="1">
      <c r="A283" s="143" t="s">
        <v>1230</v>
      </c>
      <c r="B283" s="144" t="s">
        <v>1896</v>
      </c>
      <c r="C283" s="139" t="s">
        <v>144</v>
      </c>
      <c r="D283" s="185">
        <f>VLOOKUP('700.1'!A89,'700.1'!A89:N405,14,FALSE)</f>
        <v>1768.7499878672756</v>
      </c>
    </row>
    <row r="284" spans="1:4" ht="54" thickTop="1" thickBot="1">
      <c r="A284" s="143" t="s">
        <v>1231</v>
      </c>
      <c r="B284" s="144" t="s">
        <v>1897</v>
      </c>
      <c r="C284" s="139" t="s">
        <v>144</v>
      </c>
      <c r="D284" s="185">
        <f>VLOOKUP('700.2'!A89,'700.2'!A89:N406,14,FALSE)</f>
        <v>1446.1534387571012</v>
      </c>
    </row>
    <row r="285" spans="1:4" ht="54" thickTop="1" thickBot="1">
      <c r="A285" s="143" t="s">
        <v>1232</v>
      </c>
      <c r="B285" s="144" t="s">
        <v>1898</v>
      </c>
      <c r="C285" s="139" t="s">
        <v>233</v>
      </c>
      <c r="D285" s="185">
        <f>VLOOKUP('700.3'!A89,'700.3'!A89:N407,14,FALSE)</f>
        <v>36495.816306545239</v>
      </c>
    </row>
    <row r="286" spans="1:4" ht="54" thickTop="1" thickBot="1">
      <c r="A286" s="143" t="s">
        <v>1233</v>
      </c>
      <c r="B286" s="144" t="s">
        <v>1899</v>
      </c>
      <c r="C286" s="139" t="s">
        <v>233</v>
      </c>
      <c r="D286" s="185">
        <f>VLOOKUP('700.4'!A89,'700.4'!A89:N408,14,FALSE)</f>
        <v>44417.644041207888</v>
      </c>
    </row>
    <row r="287" spans="1:4" ht="54" thickTop="1" thickBot="1">
      <c r="A287" s="143" t="s">
        <v>1234</v>
      </c>
      <c r="B287" s="144" t="s">
        <v>1900</v>
      </c>
      <c r="C287" s="139" t="s">
        <v>1929</v>
      </c>
      <c r="D287" s="185">
        <f>VLOOKUP('701.1'!A89,'701.1'!A89:N409,14,FALSE)</f>
        <v>9489.1974814279183</v>
      </c>
    </row>
    <row r="288" spans="1:4" ht="54" thickTop="1" thickBot="1">
      <c r="A288" s="143" t="s">
        <v>1797</v>
      </c>
      <c r="B288" s="144" t="s">
        <v>1901</v>
      </c>
      <c r="C288" s="139" t="s">
        <v>1929</v>
      </c>
      <c r="D288" s="185">
        <f>VLOOKUP('710.1'!A89,'710.1'!A89:N410,14,FALSE)</f>
        <v>535710.57146389852</v>
      </c>
    </row>
    <row r="289" spans="1:4" ht="54" thickTop="1" thickBot="1">
      <c r="A289" s="143" t="s">
        <v>1235</v>
      </c>
      <c r="B289" s="144" t="s">
        <v>1902</v>
      </c>
      <c r="C289" s="139" t="s">
        <v>233</v>
      </c>
      <c r="D289" s="185">
        <f>VLOOKUP('710.2'!A89,'710.2'!A89:N411,14,FALSE)</f>
        <v>533792.95721994329</v>
      </c>
    </row>
    <row r="290" spans="1:4" ht="54" thickTop="1" thickBot="1">
      <c r="A290" s="143" t="s">
        <v>1236</v>
      </c>
      <c r="B290" s="144" t="s">
        <v>1903</v>
      </c>
      <c r="C290" s="139" t="s">
        <v>1929</v>
      </c>
      <c r="D290" s="185">
        <f>VLOOKUP('720.1'!A89,'720.1'!A89:N412,14,FALSE)</f>
        <v>304477.18990479095</v>
      </c>
    </row>
    <row r="291" spans="1:4" ht="54" thickTop="1" thickBot="1">
      <c r="A291" s="143" t="s">
        <v>1237</v>
      </c>
      <c r="B291" s="144" t="s">
        <v>1904</v>
      </c>
      <c r="C291" s="139" t="s">
        <v>144</v>
      </c>
      <c r="D291" s="185">
        <f>VLOOKUP('730.1'!A89,'730.1'!A89:N413,14,FALSE)</f>
        <v>93482.780964727892</v>
      </c>
    </row>
    <row r="292" spans="1:4" ht="54" thickTop="1" thickBot="1">
      <c r="A292" s="143" t="s">
        <v>1238</v>
      </c>
      <c r="B292" s="144" t="s">
        <v>1905</v>
      </c>
      <c r="C292" s="139" t="s">
        <v>1929</v>
      </c>
      <c r="D292" s="185">
        <f>VLOOKUP('730.2'!A89,'730.2'!A89:N414,14,FALSE)</f>
        <v>74319.200390848593</v>
      </c>
    </row>
    <row r="293" spans="1:4" ht="54" thickTop="1" thickBot="1">
      <c r="A293" s="143" t="s">
        <v>1239</v>
      </c>
      <c r="B293" s="144" t="s">
        <v>1906</v>
      </c>
      <c r="C293" s="139" t="s">
        <v>1929</v>
      </c>
      <c r="D293" s="185">
        <f>VLOOKUP('730.3'!A89,'730.3'!A89:N415,14,FALSE)</f>
        <v>69351.395163827023</v>
      </c>
    </row>
    <row r="294" spans="1:4" ht="54" thickTop="1" thickBot="1">
      <c r="A294" s="143" t="s">
        <v>1798</v>
      </c>
      <c r="B294" s="144" t="s">
        <v>1907</v>
      </c>
      <c r="C294" s="139" t="s">
        <v>1929</v>
      </c>
      <c r="D294" s="185">
        <f>VLOOKUP('730.4'!A89,'730.4'!A89:N416,14,FALSE)</f>
        <v>40396.562306495165</v>
      </c>
    </row>
    <row r="295" spans="1:4" ht="54" thickTop="1" thickBot="1">
      <c r="A295" s="143" t="s">
        <v>1240</v>
      </c>
      <c r="B295" s="144" t="s">
        <v>1908</v>
      </c>
      <c r="C295" s="139" t="s">
        <v>144</v>
      </c>
      <c r="D295" s="185">
        <f>VLOOKUP('731.1'!A89,'731.1'!A89:N417,14,FALSE)</f>
        <v>145877.98890104581</v>
      </c>
    </row>
    <row r="296" spans="1:4" ht="54" thickTop="1" thickBot="1">
      <c r="A296" s="143" t="s">
        <v>1241</v>
      </c>
      <c r="B296" s="144" t="s">
        <v>1909</v>
      </c>
      <c r="C296" s="139" t="s">
        <v>2101</v>
      </c>
      <c r="D296" s="185">
        <f>VLOOKUP('740.1'!A89,'740.1'!A89:N418,14,FALSE)</f>
        <v>10634.830163614168</v>
      </c>
    </row>
    <row r="297" spans="1:4" ht="54" thickTop="1" thickBot="1">
      <c r="A297" s="143" t="s">
        <v>1801</v>
      </c>
      <c r="B297" s="144" t="s">
        <v>1910</v>
      </c>
      <c r="C297" s="139" t="s">
        <v>1929</v>
      </c>
      <c r="D297" s="185">
        <f>VLOOKUP('741.1'!A89,'741.1'!A89:N419,14,FALSE)</f>
        <v>71896.43744893113</v>
      </c>
    </row>
    <row r="298" spans="1:4" ht="54" thickTop="1" thickBot="1">
      <c r="A298" s="143" t="s">
        <v>1242</v>
      </c>
      <c r="B298" s="144" t="s">
        <v>1911</v>
      </c>
      <c r="C298" s="139" t="s">
        <v>144</v>
      </c>
      <c r="D298" s="185">
        <f>VLOOKUP('800.1'!A89,'800.1'!A89:N420,14,FALSE)</f>
        <v>7196.2010535181489</v>
      </c>
    </row>
    <row r="299" spans="1:4" ht="54" thickTop="1" thickBot="1">
      <c r="A299" s="143" t="s">
        <v>1243</v>
      </c>
      <c r="B299" s="144" t="s">
        <v>1912</v>
      </c>
      <c r="C299" s="139" t="s">
        <v>144</v>
      </c>
      <c r="D299" s="185">
        <f>VLOOKUP('800.2'!A89,'800.2'!A89:N421,14,FALSE)</f>
        <v>19218.038771083342</v>
      </c>
    </row>
    <row r="300" spans="1:4" ht="54" thickTop="1" thickBot="1">
      <c r="A300" s="143" t="s">
        <v>1244</v>
      </c>
      <c r="B300" s="144" t="s">
        <v>1913</v>
      </c>
      <c r="C300" s="139" t="s">
        <v>144</v>
      </c>
      <c r="D300" s="185">
        <f>VLOOKUP('800.3'!A89,'800.3'!A89:N422,14,FALSE)</f>
        <v>44866.187404272045</v>
      </c>
    </row>
    <row r="301" spans="1:4" ht="54" thickTop="1" thickBot="1">
      <c r="A301" s="143" t="s">
        <v>1245</v>
      </c>
      <c r="B301" s="144" t="s">
        <v>1914</v>
      </c>
      <c r="C301" s="139" t="s">
        <v>144</v>
      </c>
      <c r="D301" s="185">
        <f>VLOOKUP('800.4'!A89,'800.4'!A89:N423,14,FALSE)</f>
        <v>56576.601502020763</v>
      </c>
    </row>
    <row r="302" spans="1:4" ht="54" thickTop="1" thickBot="1">
      <c r="A302" s="143" t="s">
        <v>1802</v>
      </c>
      <c r="B302" s="144" t="s">
        <v>1915</v>
      </c>
      <c r="C302" s="139" t="s">
        <v>1929</v>
      </c>
      <c r="D302" s="185">
        <f>VLOOKUP('802.1'!A89,'802.1'!A89:N424,14,FALSE)</f>
        <v>300618.9345035383</v>
      </c>
    </row>
    <row r="303" spans="1:4" ht="54" thickTop="1" thickBot="1">
      <c r="A303" s="143" t="s">
        <v>1803</v>
      </c>
      <c r="B303" s="144" t="s">
        <v>1965</v>
      </c>
      <c r="C303" s="139" t="s">
        <v>1929</v>
      </c>
      <c r="D303" s="185">
        <f>VLOOKUP('802.2'!A89,'802.2'!A89:N425,14,FALSE)</f>
        <v>72630.164092514562</v>
      </c>
    </row>
    <row r="304" spans="1:4" ht="54" thickTop="1" thickBot="1">
      <c r="A304" s="143" t="s">
        <v>1804</v>
      </c>
      <c r="B304" s="144" t="s">
        <v>1916</v>
      </c>
      <c r="C304" s="139" t="s">
        <v>1929</v>
      </c>
      <c r="D304" s="185">
        <f>VLOOKUP('802.3'!A89,'802.3'!A89:N426,14,FALSE)</f>
        <v>48288.129610940232</v>
      </c>
    </row>
    <row r="305" spans="1:4" ht="54" thickTop="1" thickBot="1">
      <c r="A305" s="143" t="s">
        <v>1805</v>
      </c>
      <c r="B305" s="144" t="s">
        <v>1917</v>
      </c>
      <c r="C305" s="139" t="s">
        <v>1929</v>
      </c>
      <c r="D305" s="185">
        <f>VLOOKUP('802.4'!A89,'802.4'!A89:N427,14,FALSE)</f>
        <v>41926.006962346946</v>
      </c>
    </row>
    <row r="306" spans="1:4" ht="54" thickTop="1" thickBot="1">
      <c r="A306" s="143" t="s">
        <v>1806</v>
      </c>
      <c r="B306" s="144" t="s">
        <v>1918</v>
      </c>
      <c r="C306" s="139" t="s">
        <v>1929</v>
      </c>
      <c r="D306" s="185">
        <f>VLOOKUP('802.5'!A89,'802.5'!A89:N428,14,FALSE)</f>
        <v>215665.60209192333</v>
      </c>
    </row>
    <row r="307" spans="1:4" ht="54" thickTop="1" thickBot="1">
      <c r="A307" s="143" t="s">
        <v>1807</v>
      </c>
      <c r="B307" s="144" t="s">
        <v>1919</v>
      </c>
      <c r="C307" s="139" t="s">
        <v>1929</v>
      </c>
      <c r="D307" s="185">
        <f>VLOOKUP('802.6'!A89,'802.6'!A89:N429,14,FALSE)</f>
        <v>211575.14818684896</v>
      </c>
    </row>
    <row r="308" spans="1:4" ht="54" thickTop="1" thickBot="1">
      <c r="A308" s="143" t="s">
        <v>1808</v>
      </c>
      <c r="B308" s="144" t="s">
        <v>1920</v>
      </c>
      <c r="C308" s="139" t="s">
        <v>1929</v>
      </c>
      <c r="D308" s="185">
        <f>VLOOKUP('802.7'!A89,'802.7'!A89:N430,14,FALSE)</f>
        <v>140482.57065086829</v>
      </c>
    </row>
    <row r="309" spans="1:4" ht="54" thickTop="1" thickBot="1">
      <c r="A309" s="143" t="s">
        <v>1809</v>
      </c>
      <c r="B309" s="144" t="s">
        <v>1921</v>
      </c>
      <c r="C309" s="139" t="s">
        <v>1929</v>
      </c>
      <c r="D309" s="185">
        <f>VLOOKUP('802.8'!A89,'802.8'!A89:N431,14,FALSE)</f>
        <v>121530.29626997543</v>
      </c>
    </row>
    <row r="310" spans="1:4" ht="54" thickTop="1" thickBot="1">
      <c r="A310" s="143" t="s">
        <v>1246</v>
      </c>
      <c r="B310" s="144" t="s">
        <v>1922</v>
      </c>
      <c r="C310" s="139" t="s">
        <v>233</v>
      </c>
      <c r="D310" s="185">
        <f>VLOOKUP('810.1'!A89,'810.1'!A89:N432,14,FALSE)</f>
        <v>17138.442510874444</v>
      </c>
    </row>
    <row r="311" spans="1:4" ht="54" thickTop="1" thickBot="1">
      <c r="A311" s="143" t="s">
        <v>1247</v>
      </c>
      <c r="B311" s="144" t="s">
        <v>1923</v>
      </c>
      <c r="C311" s="139" t="s">
        <v>233</v>
      </c>
      <c r="D311" s="185">
        <f>VLOOKUP('810.2'!A89,'810.2'!A89:N433,14,FALSE)</f>
        <v>8352.7057470858199</v>
      </c>
    </row>
    <row r="312" spans="1:4" ht="54" thickTop="1" thickBot="1">
      <c r="A312" s="143" t="s">
        <v>1248</v>
      </c>
      <c r="B312" s="144" t="s">
        <v>1924</v>
      </c>
      <c r="C312" s="139" t="s">
        <v>233</v>
      </c>
      <c r="D312" s="185">
        <f>VLOOKUP('810.3'!A89,'810.3'!A89:N435,14,FALSE)</f>
        <v>6067.0951557713743</v>
      </c>
    </row>
    <row r="313" spans="1:4" ht="57.75" thickTop="1" thickBot="1">
      <c r="A313" s="143" t="s">
        <v>1810</v>
      </c>
      <c r="B313" s="144" t="s">
        <v>2156</v>
      </c>
      <c r="C313" s="139" t="s">
        <v>233</v>
      </c>
      <c r="D313" s="185">
        <f>VLOOKUP('811.1'!A89,'811.1'!A89:N436,14,FALSE)</f>
        <v>13145.865629369289</v>
      </c>
    </row>
    <row r="314" spans="1:4" ht="57.75" thickTop="1" thickBot="1">
      <c r="A314" s="143" t="s">
        <v>1811</v>
      </c>
      <c r="B314" s="144" t="s">
        <v>2157</v>
      </c>
      <c r="C314" s="139" t="s">
        <v>233</v>
      </c>
      <c r="D314" s="185">
        <f>VLOOKUP('811.2'!A89,'811.2'!A89:N437,14,FALSE)</f>
        <v>22613.997727848327</v>
      </c>
    </row>
    <row r="315" spans="1:4" ht="54" thickTop="1" thickBot="1">
      <c r="A315" s="143" t="s">
        <v>1249</v>
      </c>
      <c r="B315" s="144" t="s">
        <v>2159</v>
      </c>
      <c r="C315" s="139" t="s">
        <v>233</v>
      </c>
      <c r="D315" s="185">
        <f>VLOOKUP('812.1'!A89,'812.1'!A89:N438,14,FALSE)</f>
        <v>69803.114589372097</v>
      </c>
    </row>
    <row r="316" spans="1:4" ht="54" thickTop="1" thickBot="1">
      <c r="A316" s="143" t="s">
        <v>1812</v>
      </c>
      <c r="B316" s="144" t="s">
        <v>1925</v>
      </c>
      <c r="C316" s="139" t="s">
        <v>2101</v>
      </c>
      <c r="D316" s="185">
        <f>VLOOKUP('820.1'!A89,'820.1'!A89:N439,14,FALSE)</f>
        <v>48538.779881308226</v>
      </c>
    </row>
    <row r="317" spans="1:4" ht="54" thickTop="1" thickBot="1">
      <c r="A317" s="143" t="s">
        <v>1813</v>
      </c>
      <c r="B317" s="144" t="s">
        <v>1926</v>
      </c>
      <c r="C317" s="139" t="s">
        <v>1068</v>
      </c>
      <c r="D317" s="185">
        <f>VLOOKUP('820.1.2'!A88,'820.1.2'!A88:N440,14,FALSE)</f>
        <v>14830774.830830833</v>
      </c>
    </row>
    <row r="318" spans="1:4" ht="57.75" thickTop="1" thickBot="1">
      <c r="A318" s="143" t="s">
        <v>1250</v>
      </c>
      <c r="B318" s="144" t="s">
        <v>1927</v>
      </c>
      <c r="C318" s="139" t="s">
        <v>2104</v>
      </c>
      <c r="D318" s="185">
        <f>VLOOKUP('900.1'!A88,'900.1'!A88:N441,14,FALSE)</f>
        <v>819.92650847733717</v>
      </c>
    </row>
    <row r="319" spans="1:4" ht="57.75" thickTop="1" thickBot="1">
      <c r="A319" s="143" t="s">
        <v>1251</v>
      </c>
      <c r="B319" s="144" t="s">
        <v>2301</v>
      </c>
      <c r="C319" s="139" t="s">
        <v>2105</v>
      </c>
      <c r="D319" s="185">
        <f>VLOOKUP('900.2'!A88,'900.2'!A88:N442,14,FALSE)</f>
        <v>1006.2734422221866</v>
      </c>
    </row>
    <row r="320" spans="1:4" ht="54" thickTop="1" thickBot="1">
      <c r="A320" s="143" t="s">
        <v>1252</v>
      </c>
      <c r="B320" s="144" t="s">
        <v>1928</v>
      </c>
      <c r="C320" s="139" t="s">
        <v>2105</v>
      </c>
      <c r="D320" s="185">
        <f>VLOOKUP('900.3'!A88,'900.3'!A88:N443,14,FALSE)</f>
        <v>1006.2734422221866</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20" sqref="C20"/>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6" t="s">
        <v>1934</v>
      </c>
      <c r="B1" s="667"/>
      <c r="C1" s="667"/>
      <c r="D1" s="668"/>
    </row>
    <row r="2" spans="1:4" ht="20.25" customHeight="1" thickBot="1">
      <c r="A2" s="669"/>
      <c r="B2" s="670"/>
      <c r="C2" s="670"/>
      <c r="D2" s="671"/>
    </row>
    <row r="3" spans="1:4" ht="16.5" thickTop="1" thickBot="1">
      <c r="A3" s="665" t="s">
        <v>2329</v>
      </c>
      <c r="B3" s="665"/>
      <c r="C3" s="665"/>
      <c r="D3" s="665"/>
    </row>
    <row r="4" spans="1:4" ht="16.5" thickTop="1" thickBot="1">
      <c r="A4" s="665"/>
      <c r="B4" s="665"/>
      <c r="C4" s="665"/>
      <c r="D4" s="665"/>
    </row>
    <row r="5" spans="1:4" ht="16.5" thickTop="1" thickBot="1">
      <c r="A5" s="665"/>
      <c r="B5" s="665"/>
      <c r="C5" s="665"/>
      <c r="D5" s="665"/>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6">
        <v>56173.925726710004</v>
      </c>
    </row>
    <row r="9" spans="1:4" ht="16.5" thickTop="1" thickBot="1">
      <c r="A9" s="9" t="s">
        <v>102</v>
      </c>
      <c r="B9" s="10" t="s">
        <v>1966</v>
      </c>
      <c r="C9" s="11" t="s">
        <v>103</v>
      </c>
      <c r="D9" s="656">
        <v>51067.205206099999</v>
      </c>
    </row>
    <row r="10" spans="1:4" ht="16.5" thickTop="1" thickBot="1">
      <c r="A10" s="9" t="s">
        <v>0</v>
      </c>
      <c r="B10" s="10" t="s">
        <v>1966</v>
      </c>
      <c r="C10" s="11" t="s">
        <v>1</v>
      </c>
      <c r="D10" s="656">
        <v>66387.366767929998</v>
      </c>
    </row>
    <row r="11" spans="1:4" ht="16.5" thickTop="1" thickBot="1">
      <c r="A11" s="9" t="s">
        <v>1758</v>
      </c>
      <c r="B11" s="10" t="s">
        <v>1966</v>
      </c>
      <c r="C11" s="11" t="s">
        <v>1757</v>
      </c>
      <c r="D11" s="656">
        <v>306403.23123659997</v>
      </c>
    </row>
    <row r="12" spans="1:4" ht="16.5" thickTop="1" thickBot="1">
      <c r="A12" s="9" t="s">
        <v>100</v>
      </c>
      <c r="B12" s="10" t="s">
        <v>1966</v>
      </c>
      <c r="C12" s="11" t="s">
        <v>101</v>
      </c>
      <c r="D12" s="656">
        <v>76600.807809149992</v>
      </c>
    </row>
    <row r="13" spans="1:4" ht="16.5" thickTop="1" thickBot="1">
      <c r="A13" s="9" t="s">
        <v>62</v>
      </c>
      <c r="B13" s="10" t="s">
        <v>1966</v>
      </c>
      <c r="C13" s="11" t="s">
        <v>63</v>
      </c>
      <c r="D13" s="656">
        <v>561739.25726709992</v>
      </c>
    </row>
    <row r="14" spans="1:4" ht="16.5" thickTop="1" thickBot="1">
      <c r="A14" s="9" t="s">
        <v>108</v>
      </c>
      <c r="B14" s="10" t="s">
        <v>1966</v>
      </c>
      <c r="C14" s="11" t="s">
        <v>109</v>
      </c>
      <c r="D14" s="656">
        <v>306403.23123659997</v>
      </c>
    </row>
    <row r="15" spans="1:4" ht="16.5" thickTop="1" thickBot="1">
      <c r="A15" s="9" t="s">
        <v>41</v>
      </c>
      <c r="B15" s="10" t="s">
        <v>1966</v>
      </c>
      <c r="C15" s="11" t="s">
        <v>42</v>
      </c>
      <c r="D15" s="656">
        <v>204268.8208244</v>
      </c>
    </row>
    <row r="16" spans="1:4" ht="16.5" thickTop="1" thickBot="1">
      <c r="A16" s="9" t="s">
        <v>43</v>
      </c>
      <c r="B16" s="10" t="s">
        <v>1966</v>
      </c>
      <c r="C16" s="11" t="s">
        <v>44</v>
      </c>
      <c r="D16" s="656">
        <v>306403.23123659997</v>
      </c>
    </row>
    <row r="17" spans="1:4" ht="16.5" thickTop="1" thickBot="1">
      <c r="A17" s="9" t="s">
        <v>106</v>
      </c>
      <c r="B17" s="10" t="s">
        <v>1966</v>
      </c>
      <c r="C17" s="11" t="s">
        <v>107</v>
      </c>
      <c r="D17" s="656">
        <v>102134.4104122</v>
      </c>
    </row>
    <row r="18" spans="1:4" ht="16.5" thickTop="1" thickBot="1">
      <c r="A18" s="9" t="s">
        <v>1759</v>
      </c>
      <c r="B18" s="10" t="s">
        <v>1966</v>
      </c>
      <c r="C18" s="11" t="s">
        <v>2106</v>
      </c>
      <c r="D18" s="656">
        <v>91920.96937097999</v>
      </c>
    </row>
    <row r="19" spans="1:4" ht="16.5" thickTop="1" thickBot="1">
      <c r="A19" s="9" t="s">
        <v>96</v>
      </c>
      <c r="B19" s="10" t="s">
        <v>92</v>
      </c>
      <c r="C19" s="11" t="s">
        <v>97</v>
      </c>
      <c r="D19" s="656">
        <v>2042688.2082439999</v>
      </c>
    </row>
    <row r="20" spans="1:4" ht="16.5" thickTop="1" thickBot="1">
      <c r="A20" s="9" t="s">
        <v>76</v>
      </c>
      <c r="B20" s="10" t="s">
        <v>1966</v>
      </c>
      <c r="C20" s="11" t="s">
        <v>77</v>
      </c>
      <c r="D20" s="656">
        <v>465180.576</v>
      </c>
    </row>
    <row r="21" spans="1:4" ht="16.5" thickTop="1" thickBot="1">
      <c r="A21" s="9" t="s">
        <v>74</v>
      </c>
      <c r="B21" s="10" t="s">
        <v>1966</v>
      </c>
      <c r="C21" s="11" t="s">
        <v>75</v>
      </c>
      <c r="D21" s="656">
        <v>456873.78</v>
      </c>
    </row>
    <row r="22" spans="1:4" ht="16.5" thickTop="1" thickBot="1">
      <c r="A22" s="9" t="s">
        <v>84</v>
      </c>
      <c r="B22" s="10" t="s">
        <v>1966</v>
      </c>
      <c r="C22" s="11" t="s">
        <v>85</v>
      </c>
      <c r="D22" s="656">
        <v>521251.44899999996</v>
      </c>
    </row>
    <row r="23" spans="1:4" ht="16.5" thickTop="1" thickBot="1">
      <c r="A23" s="9" t="s">
        <v>78</v>
      </c>
      <c r="B23" s="10" t="s">
        <v>1966</v>
      </c>
      <c r="C23" s="11" t="s">
        <v>79</v>
      </c>
      <c r="D23" s="656">
        <v>579399.02099999995</v>
      </c>
    </row>
    <row r="24" spans="1:4" ht="16.5" thickTop="1" thickBot="1">
      <c r="A24" s="9" t="s">
        <v>64</v>
      </c>
      <c r="B24" s="10" t="s">
        <v>1966</v>
      </c>
      <c r="C24" s="11" t="s">
        <v>65</v>
      </c>
      <c r="D24" s="656">
        <v>448566.984</v>
      </c>
    </row>
    <row r="25" spans="1:4" ht="16.5" thickTop="1" thickBot="1">
      <c r="A25" s="9" t="s">
        <v>80</v>
      </c>
      <c r="B25" s="10" t="s">
        <v>1966</v>
      </c>
      <c r="C25" s="11" t="s">
        <v>81</v>
      </c>
      <c r="D25" s="656">
        <v>533711.64300000004</v>
      </c>
    </row>
    <row r="26" spans="1:4" ht="16.5" thickTop="1" thickBot="1">
      <c r="A26" s="9" t="s">
        <v>82</v>
      </c>
      <c r="B26" s="10" t="s">
        <v>1966</v>
      </c>
      <c r="C26" s="11" t="s">
        <v>83</v>
      </c>
      <c r="D26" s="656">
        <v>552401.93400000001</v>
      </c>
    </row>
    <row r="27" spans="1:4" ht="16.5" thickTop="1" thickBot="1">
      <c r="A27" s="9" t="s">
        <v>104</v>
      </c>
      <c r="B27" s="10" t="s">
        <v>1966</v>
      </c>
      <c r="C27" s="11" t="s">
        <v>105</v>
      </c>
      <c r="D27" s="656">
        <v>139138.83299999998</v>
      </c>
    </row>
    <row r="28" spans="1:4" ht="16.5" thickTop="1" thickBot="1">
      <c r="A28" s="9" t="s">
        <v>4</v>
      </c>
      <c r="B28" s="10" t="s">
        <v>1966</v>
      </c>
      <c r="C28" s="11" t="s">
        <v>5</v>
      </c>
      <c r="D28" s="656">
        <v>155752.42500000002</v>
      </c>
    </row>
    <row r="29" spans="1:4" ht="16.5" customHeight="1" thickTop="1" thickBot="1">
      <c r="A29" s="9" t="s">
        <v>45</v>
      </c>
      <c r="B29" s="10" t="s">
        <v>1966</v>
      </c>
      <c r="C29" s="11" t="s">
        <v>2332</v>
      </c>
      <c r="D29" s="656">
        <v>153201.61561829998</v>
      </c>
    </row>
    <row r="30" spans="1:4" ht="16.5" thickTop="1" thickBot="1">
      <c r="A30" s="9" t="s">
        <v>66</v>
      </c>
      <c r="B30" s="10" t="s">
        <v>1966</v>
      </c>
      <c r="C30" s="11" t="s">
        <v>67</v>
      </c>
      <c r="D30" s="656">
        <v>153201.61561829998</v>
      </c>
    </row>
    <row r="31" spans="1:4" ht="16.5" thickTop="1" thickBot="1">
      <c r="A31" s="9" t="s">
        <v>23</v>
      </c>
      <c r="B31" s="10" t="s">
        <v>1966</v>
      </c>
      <c r="C31" s="11" t="s">
        <v>24</v>
      </c>
      <c r="D31" s="656">
        <v>510672.05206099997</v>
      </c>
    </row>
    <row r="32" spans="1:4" ht="16.5" thickTop="1" thickBot="1">
      <c r="A32" s="9" t="s">
        <v>7</v>
      </c>
      <c r="B32" s="10" t="s">
        <v>1966</v>
      </c>
      <c r="C32" s="11" t="s">
        <v>8</v>
      </c>
      <c r="D32" s="656">
        <v>102134.4104122</v>
      </c>
    </row>
    <row r="33" spans="1:4" ht="16.5" thickTop="1" thickBot="1">
      <c r="A33" s="9" t="s">
        <v>9</v>
      </c>
      <c r="B33" s="10" t="s">
        <v>1966</v>
      </c>
      <c r="C33" s="11" t="s">
        <v>10</v>
      </c>
      <c r="D33" s="656">
        <v>153201.61561829998</v>
      </c>
    </row>
    <row r="34" spans="1:4" ht="16.5" thickTop="1" thickBot="1">
      <c r="A34" s="9" t="s">
        <v>11</v>
      </c>
      <c r="B34" s="10" t="s">
        <v>1966</v>
      </c>
      <c r="C34" s="11" t="s">
        <v>12</v>
      </c>
      <c r="D34" s="656">
        <v>204268.8208244</v>
      </c>
    </row>
    <row r="35" spans="1:4" ht="16.5" thickTop="1" thickBot="1">
      <c r="A35" s="9" t="s">
        <v>13</v>
      </c>
      <c r="B35" s="10" t="s">
        <v>1966</v>
      </c>
      <c r="C35" s="11" t="s">
        <v>14</v>
      </c>
      <c r="D35" s="656">
        <v>255336.02603049998</v>
      </c>
    </row>
    <row r="36" spans="1:4" ht="16.5" thickTop="1" thickBot="1">
      <c r="A36" s="9" t="s">
        <v>15</v>
      </c>
      <c r="B36" s="10" t="s">
        <v>1966</v>
      </c>
      <c r="C36" s="11" t="s">
        <v>16</v>
      </c>
      <c r="D36" s="656">
        <v>306403.23123659997</v>
      </c>
    </row>
    <row r="37" spans="1:4" ht="16.5" thickTop="1" thickBot="1">
      <c r="A37" s="9" t="s">
        <v>17</v>
      </c>
      <c r="B37" s="10" t="s">
        <v>1966</v>
      </c>
      <c r="C37" s="11" t="s">
        <v>18</v>
      </c>
      <c r="D37" s="656">
        <v>357470.43644269998</v>
      </c>
    </row>
    <row r="38" spans="1:4" ht="16.5" thickTop="1" thickBot="1">
      <c r="A38" s="9" t="s">
        <v>19</v>
      </c>
      <c r="B38" s="10" t="s">
        <v>1966</v>
      </c>
      <c r="C38" s="11" t="s">
        <v>20</v>
      </c>
      <c r="D38" s="656">
        <v>408537.6416488</v>
      </c>
    </row>
    <row r="39" spans="1:4" ht="16.5" thickTop="1" thickBot="1">
      <c r="A39" s="9" t="s">
        <v>21</v>
      </c>
      <c r="B39" s="10" t="s">
        <v>1966</v>
      </c>
      <c r="C39" s="11" t="s">
        <v>22</v>
      </c>
      <c r="D39" s="656">
        <v>459604.84685490001</v>
      </c>
    </row>
    <row r="40" spans="1:4" ht="16.5" thickTop="1" thickBot="1">
      <c r="A40" s="9" t="s">
        <v>72</v>
      </c>
      <c r="B40" s="10" t="s">
        <v>1966</v>
      </c>
      <c r="C40" s="11" t="s">
        <v>73</v>
      </c>
      <c r="D40" s="656">
        <v>56173.925726710004</v>
      </c>
    </row>
    <row r="41" spans="1:4" ht="16.5" thickTop="1" thickBot="1">
      <c r="A41" s="9" t="s">
        <v>27</v>
      </c>
      <c r="B41" s="10" t="s">
        <v>1966</v>
      </c>
      <c r="C41" s="11" t="s">
        <v>28</v>
      </c>
      <c r="D41" s="656">
        <v>112347.85145342001</v>
      </c>
    </row>
    <row r="42" spans="1:4" ht="16.5" thickTop="1" thickBot="1">
      <c r="A42" s="9" t="s">
        <v>25</v>
      </c>
      <c r="B42" s="10" t="s">
        <v>1966</v>
      </c>
      <c r="C42" s="11" t="s">
        <v>26</v>
      </c>
      <c r="D42" s="656">
        <v>112347.85145342001</v>
      </c>
    </row>
    <row r="43" spans="1:4" ht="16.5" thickTop="1" thickBot="1">
      <c r="A43" s="9" t="s">
        <v>30</v>
      </c>
      <c r="B43" s="10" t="s">
        <v>1966</v>
      </c>
      <c r="C43" s="11" t="s">
        <v>31</v>
      </c>
      <c r="D43" s="656">
        <v>102134.4104122</v>
      </c>
    </row>
    <row r="44" spans="1:4" ht="17.25" customHeight="1" thickTop="1" thickBot="1">
      <c r="A44" s="9" t="s">
        <v>40</v>
      </c>
      <c r="B44" s="10" t="s">
        <v>1966</v>
      </c>
      <c r="C44" s="11" t="s">
        <v>2331</v>
      </c>
      <c r="D44" s="656">
        <v>255336.02603049998</v>
      </c>
    </row>
    <row r="45" spans="1:4" ht="16.5" thickTop="1" thickBot="1">
      <c r="A45" s="9" t="s">
        <v>32</v>
      </c>
      <c r="B45" s="10" t="s">
        <v>1966</v>
      </c>
      <c r="C45" s="11" t="s">
        <v>33</v>
      </c>
      <c r="D45" s="656">
        <v>204268.8208244</v>
      </c>
    </row>
    <row r="46" spans="1:4" ht="16.5" thickTop="1" thickBot="1">
      <c r="A46" s="9" t="s">
        <v>34</v>
      </c>
      <c r="B46" s="10" t="s">
        <v>1966</v>
      </c>
      <c r="C46" s="11" t="s">
        <v>35</v>
      </c>
      <c r="D46" s="656">
        <v>306403.23123659997</v>
      </c>
    </row>
    <row r="47" spans="1:4" ht="16.5" thickTop="1" thickBot="1">
      <c r="A47" s="9" t="s">
        <v>70</v>
      </c>
      <c r="B47" s="10" t="s">
        <v>1966</v>
      </c>
      <c r="C47" s="11" t="s">
        <v>71</v>
      </c>
      <c r="D47" s="656">
        <v>270656.18759232998</v>
      </c>
    </row>
    <row r="48" spans="1:4" ht="16.5" thickTop="1" thickBot="1">
      <c r="A48" s="9" t="s">
        <v>36</v>
      </c>
      <c r="B48" s="10" t="s">
        <v>1966</v>
      </c>
      <c r="C48" s="11" t="s">
        <v>37</v>
      </c>
      <c r="D48" s="656">
        <v>112347.85145342001</v>
      </c>
    </row>
    <row r="49" spans="1:4" ht="16.5" thickTop="1" thickBot="1">
      <c r="A49" s="9" t="s">
        <v>38</v>
      </c>
      <c r="B49" s="10" t="s">
        <v>1966</v>
      </c>
      <c r="C49" s="11" t="s">
        <v>39</v>
      </c>
      <c r="D49" s="656">
        <v>122561.29249463999</v>
      </c>
    </row>
    <row r="50" spans="1:4" ht="16.5" thickTop="1" thickBot="1">
      <c r="A50" s="9" t="s">
        <v>89</v>
      </c>
      <c r="B50" s="10" t="s">
        <v>1966</v>
      </c>
      <c r="C50" s="11" t="s">
        <v>90</v>
      </c>
      <c r="D50" s="656">
        <v>127668.01301524999</v>
      </c>
    </row>
    <row r="51" spans="1:4" ht="16.5" thickTop="1" thickBot="1">
      <c r="A51" s="9" t="s">
        <v>46</v>
      </c>
      <c r="B51" s="10" t="s">
        <v>1966</v>
      </c>
      <c r="C51" s="11" t="s">
        <v>47</v>
      </c>
      <c r="D51" s="656">
        <v>51067.205206099999</v>
      </c>
    </row>
    <row r="52" spans="1:4" ht="16.5" thickTop="1" thickBot="1">
      <c r="A52" s="9" t="s">
        <v>48</v>
      </c>
      <c r="B52" s="10" t="s">
        <v>1966</v>
      </c>
      <c r="C52" s="11" t="s">
        <v>49</v>
      </c>
      <c r="D52" s="656">
        <v>102134.4104122</v>
      </c>
    </row>
    <row r="53" spans="1:4" ht="16.5" thickTop="1" thickBot="1">
      <c r="A53" s="9" t="s">
        <v>50</v>
      </c>
      <c r="B53" s="10" t="s">
        <v>1966</v>
      </c>
      <c r="C53" s="11" t="s">
        <v>51</v>
      </c>
      <c r="D53" s="656">
        <v>102134.4104122</v>
      </c>
    </row>
    <row r="54" spans="1:4" ht="16.5" thickTop="1" thickBot="1">
      <c r="A54" s="9" t="s">
        <v>68</v>
      </c>
      <c r="B54" s="10" t="s">
        <v>1966</v>
      </c>
      <c r="C54" s="11" t="s">
        <v>69</v>
      </c>
      <c r="D54" s="656">
        <v>204268.8208244</v>
      </c>
    </row>
    <row r="55" spans="1:4" ht="46.5" thickTop="1" thickBot="1">
      <c r="A55" s="9" t="s">
        <v>29</v>
      </c>
      <c r="B55" s="10" t="s">
        <v>1966</v>
      </c>
      <c r="C55" s="11" t="s">
        <v>1967</v>
      </c>
      <c r="D55" s="656">
        <v>766008.07809149986</v>
      </c>
    </row>
    <row r="56" spans="1:4" ht="16.5" thickTop="1" thickBot="1">
      <c r="A56" s="9" t="s">
        <v>52</v>
      </c>
      <c r="B56" s="10" t="s">
        <v>1966</v>
      </c>
      <c r="C56" s="11" t="s">
        <v>53</v>
      </c>
      <c r="D56" s="656">
        <v>76600.807809149992</v>
      </c>
    </row>
    <row r="57" spans="1:4" ht="16.5" thickTop="1" thickBot="1">
      <c r="A57" s="9" t="s">
        <v>54</v>
      </c>
      <c r="B57" s="10" t="s">
        <v>1966</v>
      </c>
      <c r="C57" s="11" t="s">
        <v>55</v>
      </c>
      <c r="D57" s="656">
        <v>153201.61561829998</v>
      </c>
    </row>
    <row r="58" spans="1:4" ht="16.5" thickTop="1" thickBot="1">
      <c r="A58" s="9" t="s">
        <v>56</v>
      </c>
      <c r="B58" s="10" t="s">
        <v>1966</v>
      </c>
      <c r="C58" s="11" t="s">
        <v>57</v>
      </c>
      <c r="D58" s="656">
        <v>102134.4104122</v>
      </c>
    </row>
    <row r="59" spans="1:4" ht="16.5" thickTop="1" thickBot="1">
      <c r="A59" s="9" t="s">
        <v>2</v>
      </c>
      <c r="B59" s="10" t="s">
        <v>1966</v>
      </c>
      <c r="C59" s="11" t="s">
        <v>3</v>
      </c>
      <c r="D59" s="656">
        <v>204268.8208244</v>
      </c>
    </row>
    <row r="60" spans="1:4" ht="16.5" thickTop="1" thickBot="1">
      <c r="A60" s="9" t="s">
        <v>58</v>
      </c>
      <c r="B60" s="10" t="s">
        <v>1966</v>
      </c>
      <c r="C60" s="11" t="s">
        <v>59</v>
      </c>
      <c r="D60" s="656">
        <v>127668.01301524999</v>
      </c>
    </row>
    <row r="61" spans="1:4" ht="16.5" thickTop="1" thickBot="1">
      <c r="A61" s="9" t="s">
        <v>86</v>
      </c>
      <c r="B61" s="10" t="s">
        <v>1966</v>
      </c>
      <c r="C61" s="11" t="s">
        <v>87</v>
      </c>
      <c r="D61" s="656">
        <v>153201.61561829998</v>
      </c>
    </row>
    <row r="62" spans="1:4" ht="16.5" thickTop="1" thickBot="1">
      <c r="A62" s="9" t="s">
        <v>88</v>
      </c>
      <c r="B62" s="10" t="s">
        <v>1966</v>
      </c>
      <c r="C62" s="11" t="s">
        <v>87</v>
      </c>
      <c r="D62" s="656">
        <v>153201.61561829998</v>
      </c>
    </row>
    <row r="63" spans="1:4" ht="16.5" thickTop="1" thickBot="1">
      <c r="A63" s="9" t="s">
        <v>60</v>
      </c>
      <c r="B63" s="10" t="s">
        <v>1966</v>
      </c>
      <c r="C63" s="11" t="s">
        <v>61</v>
      </c>
      <c r="D63" s="656">
        <v>153201.61561829998</v>
      </c>
    </row>
    <row r="64" spans="1:4" ht="17.25" customHeight="1" thickTop="1" thickBot="1">
      <c r="A64" s="9" t="s">
        <v>6</v>
      </c>
      <c r="B64" s="10" t="s">
        <v>1966</v>
      </c>
      <c r="C64" s="11" t="s">
        <v>2330</v>
      </c>
      <c r="D64" s="656">
        <v>51067.205206099999</v>
      </c>
    </row>
    <row r="65" spans="1:4" ht="16.5" thickTop="1" thickBot="1">
      <c r="A65" s="9" t="s">
        <v>91</v>
      </c>
      <c r="B65" s="10" t="s">
        <v>92</v>
      </c>
      <c r="C65" s="11" t="s">
        <v>93</v>
      </c>
      <c r="D65" s="656">
        <v>510672.05206099997</v>
      </c>
    </row>
    <row r="66" spans="1:4" ht="16.5" thickTop="1" thickBot="1">
      <c r="A66" s="9" t="s">
        <v>94</v>
      </c>
      <c r="B66" s="10" t="s">
        <v>92</v>
      </c>
      <c r="C66" s="11" t="s">
        <v>95</v>
      </c>
      <c r="D66" s="656">
        <v>255336.02603049998</v>
      </c>
    </row>
    <row r="67" spans="1:4" ht="16.5" thickTop="1" thickBot="1">
      <c r="A67" s="9" t="s">
        <v>2334</v>
      </c>
      <c r="B67" s="10" t="s">
        <v>1966</v>
      </c>
      <c r="C67" s="11" t="s">
        <v>2333</v>
      </c>
      <c r="D67" s="656">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5" t="s">
        <v>1934</v>
      </c>
      <c r="B1" s="676"/>
      <c r="C1" s="676"/>
      <c r="D1" s="677"/>
    </row>
    <row r="2" spans="1:4" ht="89.25" customHeight="1" thickBot="1">
      <c r="A2" s="678"/>
      <c r="B2" s="679"/>
      <c r="C2" s="679"/>
      <c r="D2" s="680"/>
    </row>
    <row r="3" spans="1:4" ht="53.25" customHeight="1" thickTop="1" thickBot="1">
      <c r="A3" s="672" t="s">
        <v>110</v>
      </c>
      <c r="B3" s="673"/>
      <c r="C3" s="673"/>
      <c r="D3" s="674"/>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659">
        <v>68165.601271766209</v>
      </c>
    </row>
    <row r="8" spans="1:4" ht="30" customHeight="1" thickTop="1" thickBot="1">
      <c r="A8" s="16" t="s">
        <v>112</v>
      </c>
      <c r="B8" s="14" t="s">
        <v>113</v>
      </c>
      <c r="C8" s="17" t="s">
        <v>114</v>
      </c>
      <c r="D8" s="659">
        <v>2921.8267950249096</v>
      </c>
    </row>
    <row r="9" spans="1:4" ht="30" customHeight="1" thickTop="1" thickBot="1">
      <c r="A9" s="16" t="s">
        <v>117</v>
      </c>
      <c r="B9" s="14" t="s">
        <v>113</v>
      </c>
      <c r="C9" s="17" t="s">
        <v>118</v>
      </c>
      <c r="D9" s="659">
        <v>69386.477712454551</v>
      </c>
    </row>
    <row r="10" spans="1:4" ht="30" customHeight="1" thickTop="1" thickBot="1">
      <c r="A10" s="16" t="s">
        <v>119</v>
      </c>
      <c r="B10" s="14" t="s">
        <v>113</v>
      </c>
      <c r="C10" s="17" t="s">
        <v>120</v>
      </c>
      <c r="D10" s="659">
        <v>41550.378735399732</v>
      </c>
    </row>
    <row r="11" spans="1:4" ht="30" customHeight="1" thickTop="1" thickBot="1">
      <c r="A11" s="16" t="s">
        <v>123</v>
      </c>
      <c r="B11" s="14" t="s">
        <v>113</v>
      </c>
      <c r="C11" s="17" t="s">
        <v>124</v>
      </c>
      <c r="D11" s="659">
        <v>18516.616044503899</v>
      </c>
    </row>
    <row r="12" spans="1:4" ht="30" customHeight="1" thickTop="1" thickBot="1">
      <c r="A12" s="16" t="s">
        <v>121</v>
      </c>
      <c r="B12" s="14" t="s">
        <v>113</v>
      </c>
      <c r="C12" s="17" t="s">
        <v>122</v>
      </c>
      <c r="D12" s="659">
        <v>71726.452260303558</v>
      </c>
    </row>
    <row r="13" spans="1:4" ht="30" customHeight="1" thickTop="1" thickBot="1">
      <c r="A13" s="16" t="s">
        <v>125</v>
      </c>
      <c r="B13" s="14" t="s">
        <v>113</v>
      </c>
      <c r="C13" s="17" t="s">
        <v>126</v>
      </c>
      <c r="D13" s="659">
        <v>54155.44327333539</v>
      </c>
    </row>
    <row r="14" spans="1:4" ht="30" customHeight="1" thickTop="1" thickBot="1">
      <c r="A14" s="16" t="s">
        <v>131</v>
      </c>
      <c r="B14" s="14" t="s">
        <v>113</v>
      </c>
      <c r="C14" s="17" t="s">
        <v>132</v>
      </c>
      <c r="D14" s="659">
        <v>175144.07012245696</v>
      </c>
    </row>
    <row r="15" spans="1:4" ht="30" customHeight="1" thickTop="1" thickBot="1">
      <c r="A15" s="16" t="s">
        <v>129</v>
      </c>
      <c r="B15" s="14" t="s">
        <v>113</v>
      </c>
      <c r="C15" s="17" t="s">
        <v>130</v>
      </c>
      <c r="D15" s="659">
        <v>157391.23637828312</v>
      </c>
    </row>
    <row r="16" spans="1:4" ht="30" customHeight="1" thickTop="1" thickBot="1">
      <c r="A16" s="16" t="s">
        <v>127</v>
      </c>
      <c r="B16" s="14" t="s">
        <v>113</v>
      </c>
      <c r="C16" s="17" t="s">
        <v>128</v>
      </c>
      <c r="D16" s="659">
        <v>157391.23637828312</v>
      </c>
    </row>
    <row r="17" spans="1:4" ht="30" customHeight="1" thickTop="1" thickBot="1">
      <c r="A17" s="16" t="s">
        <v>1795</v>
      </c>
      <c r="B17" s="14" t="s">
        <v>113</v>
      </c>
      <c r="C17" s="17" t="s">
        <v>1796</v>
      </c>
      <c r="D17" s="659">
        <v>69996.878234168587</v>
      </c>
    </row>
    <row r="18" spans="1:4" ht="30" customHeight="1" thickTop="1" thickBot="1">
      <c r="A18" s="16" t="s">
        <v>133</v>
      </c>
      <c r="B18" s="14" t="s">
        <v>113</v>
      </c>
      <c r="C18" s="17" t="s">
        <v>134</v>
      </c>
      <c r="D18" s="659">
        <v>79356.925905016702</v>
      </c>
    </row>
    <row r="19" spans="1:4" ht="30" customHeight="1" thickTop="1" thickBot="1">
      <c r="A19" s="16" t="s">
        <v>146</v>
      </c>
      <c r="B19" s="14" t="s">
        <v>113</v>
      </c>
      <c r="C19" s="17" t="s">
        <v>147</v>
      </c>
      <c r="D19" s="659">
        <v>172957.40261349795</v>
      </c>
    </row>
    <row r="20" spans="1:4" ht="30" customHeight="1" thickTop="1" thickBot="1">
      <c r="A20" s="16" t="s">
        <v>135</v>
      </c>
      <c r="B20" s="14" t="s">
        <v>113</v>
      </c>
      <c r="C20" s="17" t="s">
        <v>1968</v>
      </c>
      <c r="D20" s="659">
        <v>40695.859438470106</v>
      </c>
    </row>
    <row r="21" spans="1:4" ht="30" customHeight="1" thickTop="1" thickBot="1">
      <c r="A21" s="16" t="s">
        <v>136</v>
      </c>
      <c r="B21" s="14" t="s">
        <v>113</v>
      </c>
      <c r="C21" s="17" t="s">
        <v>137</v>
      </c>
      <c r="D21" s="659">
        <v>172957.40261349795</v>
      </c>
    </row>
    <row r="22" spans="1:4" ht="30" customHeight="1" thickTop="1" thickBot="1">
      <c r="A22" s="16" t="s">
        <v>138</v>
      </c>
      <c r="B22" s="14" t="s">
        <v>113</v>
      </c>
      <c r="C22" s="17" t="s">
        <v>139</v>
      </c>
      <c r="D22" s="659">
        <v>35608.877008661344</v>
      </c>
    </row>
    <row r="23" spans="1:4" ht="30" customHeight="1" thickTop="1" thickBot="1">
      <c r="A23" s="16" t="s">
        <v>143</v>
      </c>
      <c r="B23" s="14" t="s">
        <v>144</v>
      </c>
      <c r="C23" s="17" t="s">
        <v>145</v>
      </c>
      <c r="D23" s="659">
        <v>44082.40012493253</v>
      </c>
    </row>
    <row r="24" spans="1:4" ht="30" customHeight="1" thickTop="1" thickBot="1">
      <c r="A24" s="16" t="s">
        <v>140</v>
      </c>
      <c r="B24" s="14" t="s">
        <v>1082</v>
      </c>
      <c r="C24" s="17" t="s">
        <v>142</v>
      </c>
      <c r="D24" s="659">
        <v>41470.374792854556</v>
      </c>
    </row>
    <row r="25" spans="1:4" ht="30" customHeight="1" thickTop="1" thickBot="1">
      <c r="A25" s="16" t="s">
        <v>148</v>
      </c>
      <c r="B25" s="14" t="s">
        <v>113</v>
      </c>
      <c r="C25" s="17" t="s">
        <v>149</v>
      </c>
      <c r="D25" s="659">
        <v>141284.13453354861</v>
      </c>
    </row>
    <row r="26" spans="1:4" ht="30" customHeight="1" thickTop="1" thickBot="1">
      <c r="A26" s="16" t="s">
        <v>150</v>
      </c>
      <c r="B26" s="14" t="s">
        <v>113</v>
      </c>
      <c r="C26" s="17" t="s">
        <v>151</v>
      </c>
      <c r="D26" s="659">
        <v>155188.52321410342</v>
      </c>
    </row>
    <row r="27" spans="1:4" ht="30" customHeight="1" thickTop="1" thickBot="1">
      <c r="A27" s="16" t="s">
        <v>152</v>
      </c>
      <c r="B27" s="14" t="s">
        <v>113</v>
      </c>
      <c r="C27" s="17" t="s">
        <v>153</v>
      </c>
      <c r="D27" s="659">
        <v>61043.789157705156</v>
      </c>
    </row>
    <row r="28" spans="1:4" ht="30" customHeight="1" thickTop="1" thickBot="1">
      <c r="A28" s="16" t="s">
        <v>154</v>
      </c>
      <c r="B28" s="14" t="s">
        <v>113</v>
      </c>
      <c r="C28" s="17" t="s">
        <v>155</v>
      </c>
      <c r="D28" s="659">
        <v>71217.754017322688</v>
      </c>
    </row>
    <row r="29" spans="1:4" ht="30" customHeight="1" thickTop="1" thickBot="1">
      <c r="A29" s="16" t="s">
        <v>156</v>
      </c>
      <c r="B29" s="14" t="s">
        <v>113</v>
      </c>
      <c r="C29" s="17" t="s">
        <v>157</v>
      </c>
      <c r="D29" s="659">
        <v>2474</v>
      </c>
    </row>
    <row r="30" spans="1:4" ht="30" customHeight="1" thickTop="1" thickBot="1">
      <c r="A30" s="16" t="s">
        <v>166</v>
      </c>
      <c r="B30" s="14" t="s">
        <v>113</v>
      </c>
      <c r="C30" s="17" t="s">
        <v>167</v>
      </c>
      <c r="D30" s="659">
        <v>74410.809939452171</v>
      </c>
    </row>
    <row r="31" spans="1:4" ht="30" customHeight="1" thickTop="1" thickBot="1">
      <c r="A31" s="16" t="s">
        <v>162</v>
      </c>
      <c r="B31" s="14" t="s">
        <v>113</v>
      </c>
      <c r="C31" s="17" t="s">
        <v>163</v>
      </c>
      <c r="D31" s="659">
        <v>11258.060758547239</v>
      </c>
    </row>
    <row r="32" spans="1:4" ht="30" customHeight="1" thickTop="1" thickBot="1">
      <c r="A32" s="16" t="s">
        <v>164</v>
      </c>
      <c r="B32" s="14" t="s">
        <v>113</v>
      </c>
      <c r="C32" s="17" t="s">
        <v>165</v>
      </c>
      <c r="D32" s="659">
        <v>17133.973520341839</v>
      </c>
    </row>
    <row r="33" spans="1:4" ht="30" customHeight="1" thickTop="1" thickBot="1">
      <c r="A33" s="16" t="s">
        <v>171</v>
      </c>
      <c r="B33" s="14" t="s">
        <v>113</v>
      </c>
      <c r="C33" s="17" t="s">
        <v>172</v>
      </c>
      <c r="D33" s="659">
        <v>10350.834736975294</v>
      </c>
    </row>
    <row r="34" spans="1:4" ht="30" customHeight="1" thickTop="1" thickBot="1">
      <c r="A34" s="16" t="s">
        <v>160</v>
      </c>
      <c r="B34" s="14" t="s">
        <v>113</v>
      </c>
      <c r="C34" s="17" t="s">
        <v>161</v>
      </c>
      <c r="D34" s="659">
        <v>6910.8857644050586</v>
      </c>
    </row>
    <row r="35" spans="1:4" ht="30" customHeight="1" thickTop="1" thickBot="1">
      <c r="A35" s="16" t="s">
        <v>173</v>
      </c>
      <c r="B35" s="14" t="s">
        <v>113</v>
      </c>
      <c r="C35" s="17" t="s">
        <v>1970</v>
      </c>
      <c r="D35" s="659">
        <v>228045.75404630299</v>
      </c>
    </row>
    <row r="36" spans="1:4" ht="30" customHeight="1" thickTop="1" thickBot="1">
      <c r="A36" s="16" t="s">
        <v>170</v>
      </c>
      <c r="B36" s="14" t="s">
        <v>113</v>
      </c>
      <c r="C36" s="17" t="s">
        <v>1969</v>
      </c>
      <c r="D36" s="659">
        <v>72642.109097669148</v>
      </c>
    </row>
    <row r="37" spans="1:4" ht="30" customHeight="1" thickTop="1" thickBot="1">
      <c r="A37" s="16" t="s">
        <v>168</v>
      </c>
      <c r="B37" s="14" t="s">
        <v>113</v>
      </c>
      <c r="C37" s="17" t="s">
        <v>169</v>
      </c>
      <c r="D37" s="659">
        <v>121070.18182944856</v>
      </c>
    </row>
    <row r="38" spans="1:4" ht="30" customHeight="1" thickTop="1" thickBot="1">
      <c r="A38" s="16" t="s">
        <v>174</v>
      </c>
      <c r="B38" s="14" t="s">
        <v>113</v>
      </c>
      <c r="C38" s="17" t="s">
        <v>175</v>
      </c>
      <c r="D38" s="659">
        <v>72642.109097669148</v>
      </c>
    </row>
    <row r="39" spans="1:4" ht="30" customHeight="1" thickTop="1" thickBot="1">
      <c r="A39" s="16" t="s">
        <v>176</v>
      </c>
      <c r="B39" s="14" t="s">
        <v>113</v>
      </c>
      <c r="C39" s="17" t="s">
        <v>177</v>
      </c>
      <c r="D39" s="659">
        <v>76202.027543021861</v>
      </c>
    </row>
    <row r="40" spans="1:4" ht="30" customHeight="1" thickTop="1" thickBot="1">
      <c r="A40" s="16" t="s">
        <v>180</v>
      </c>
      <c r="B40" s="14" t="s">
        <v>113</v>
      </c>
      <c r="C40" s="17" t="s">
        <v>181</v>
      </c>
      <c r="D40" s="659">
        <v>64473.9949394703</v>
      </c>
    </row>
    <row r="41" spans="1:4" ht="30" customHeight="1" thickTop="1" thickBot="1">
      <c r="A41" s="16" t="s">
        <v>178</v>
      </c>
      <c r="B41" s="14" t="s">
        <v>113</v>
      </c>
      <c r="C41" s="17" t="s">
        <v>179</v>
      </c>
      <c r="D41" s="659">
        <v>55071.305807181954</v>
      </c>
    </row>
    <row r="42" spans="1:4" ht="30" customHeight="1" thickTop="1" thickBot="1">
      <c r="A42" s="16" t="s">
        <v>182</v>
      </c>
      <c r="B42" s="14" t="s">
        <v>113</v>
      </c>
      <c r="C42" s="17" t="s">
        <v>183</v>
      </c>
      <c r="D42" s="659">
        <v>108963.1636465037</v>
      </c>
    </row>
    <row r="43" spans="1:4" ht="30" customHeight="1" thickTop="1" thickBot="1">
      <c r="A43" s="16" t="s">
        <v>1756</v>
      </c>
      <c r="B43" s="14" t="s">
        <v>113</v>
      </c>
      <c r="C43" s="17" t="s">
        <v>1755</v>
      </c>
      <c r="D43" s="659">
        <v>10915.224949186419</v>
      </c>
    </row>
    <row r="44" spans="1:4" ht="30" customHeight="1" thickTop="1" thickBot="1">
      <c r="A44" s="16" t="s">
        <v>184</v>
      </c>
      <c r="B44" s="14" t="s">
        <v>113</v>
      </c>
      <c r="C44" s="17" t="s">
        <v>185</v>
      </c>
      <c r="D44" s="659">
        <v>10915.224949186419</v>
      </c>
    </row>
    <row r="45" spans="1:4" ht="30" customHeight="1" thickTop="1" thickBot="1">
      <c r="A45" s="16" t="s">
        <v>1687</v>
      </c>
      <c r="B45" s="14" t="s">
        <v>113</v>
      </c>
      <c r="C45" s="17" t="s">
        <v>1688</v>
      </c>
      <c r="D45" s="659">
        <v>3662.6273494623097</v>
      </c>
    </row>
    <row r="46" spans="1:4" ht="30" customHeight="1" thickTop="1" thickBot="1">
      <c r="A46" s="16" t="s">
        <v>188</v>
      </c>
      <c r="B46" s="14" t="s">
        <v>113</v>
      </c>
      <c r="C46" s="17" t="s">
        <v>189</v>
      </c>
      <c r="D46" s="659">
        <v>4561.5878793471466</v>
      </c>
    </row>
    <row r="47" spans="1:4" ht="30" customHeight="1" thickTop="1" thickBot="1">
      <c r="A47" s="16" t="s">
        <v>186</v>
      </c>
      <c r="B47" s="14" t="s">
        <v>113</v>
      </c>
      <c r="C47" s="17" t="s">
        <v>187</v>
      </c>
      <c r="D47" s="659">
        <v>3877</v>
      </c>
    </row>
    <row r="48" spans="1:4" ht="30" customHeight="1" thickTop="1" thickBot="1">
      <c r="A48" s="16" t="s">
        <v>190</v>
      </c>
      <c r="B48" s="14" t="s">
        <v>113</v>
      </c>
      <c r="C48" s="17" t="s">
        <v>191</v>
      </c>
      <c r="D48" s="659">
        <v>5978.3990759250009</v>
      </c>
    </row>
    <row r="49" spans="1:4" ht="30" customHeight="1" thickTop="1" thickBot="1">
      <c r="A49" s="16" t="s">
        <v>201</v>
      </c>
      <c r="B49" s="14" t="s">
        <v>113</v>
      </c>
      <c r="C49" s="17" t="s">
        <v>1972</v>
      </c>
      <c r="D49" s="659">
        <v>106470.263933143</v>
      </c>
    </row>
    <row r="50" spans="1:4" ht="30" customHeight="1" thickTop="1" thickBot="1">
      <c r="A50" s="16" t="s">
        <v>192</v>
      </c>
      <c r="B50" s="14" t="s">
        <v>113</v>
      </c>
      <c r="C50" s="17" t="s">
        <v>193</v>
      </c>
      <c r="D50" s="659">
        <v>50194.806891553832</v>
      </c>
    </row>
    <row r="51" spans="1:4" ht="30" customHeight="1" thickTop="1" thickBot="1">
      <c r="A51" s="16" t="s">
        <v>194</v>
      </c>
      <c r="B51" s="14" t="s">
        <v>113</v>
      </c>
      <c r="C51" s="17" t="s">
        <v>1971</v>
      </c>
      <c r="D51" s="659">
        <v>1847.66160337008</v>
      </c>
    </row>
    <row r="52" spans="1:4" ht="30" customHeight="1" thickTop="1" thickBot="1">
      <c r="A52" s="16" t="s">
        <v>224</v>
      </c>
      <c r="B52" s="14" t="s">
        <v>92</v>
      </c>
      <c r="C52" s="17" t="s">
        <v>1975</v>
      </c>
      <c r="D52" s="659">
        <v>153277.26024840504</v>
      </c>
    </row>
    <row r="53" spans="1:4" ht="30" customHeight="1" thickTop="1" thickBot="1">
      <c r="A53" s="16" t="s">
        <v>195</v>
      </c>
      <c r="B53" s="14" t="s">
        <v>113</v>
      </c>
      <c r="C53" s="17" t="s">
        <v>196</v>
      </c>
      <c r="D53" s="659">
        <v>14511.024522269554</v>
      </c>
    </row>
    <row r="54" spans="1:4" ht="30" customHeight="1" thickTop="1" thickBot="1">
      <c r="A54" s="16" t="s">
        <v>214</v>
      </c>
      <c r="B54" s="14" t="s">
        <v>113</v>
      </c>
      <c r="C54" s="17" t="s">
        <v>215</v>
      </c>
      <c r="D54" s="659">
        <v>14243.550803464537</v>
      </c>
    </row>
    <row r="55" spans="1:4" ht="30" customHeight="1" thickTop="1" thickBot="1">
      <c r="A55" s="16" t="s">
        <v>197</v>
      </c>
      <c r="B55" s="14" t="s">
        <v>113</v>
      </c>
      <c r="C55" s="17" t="s">
        <v>198</v>
      </c>
      <c r="D55" s="659">
        <v>142435.50803464538</v>
      </c>
    </row>
    <row r="56" spans="1:4" ht="30" customHeight="1" thickTop="1" thickBot="1">
      <c r="A56" s="16" t="s">
        <v>199</v>
      </c>
      <c r="B56" s="14" t="s">
        <v>113</v>
      </c>
      <c r="C56" s="17" t="s">
        <v>200</v>
      </c>
      <c r="D56" s="659">
        <v>18455</v>
      </c>
    </row>
    <row r="57" spans="1:4" ht="30" customHeight="1" thickTop="1" thickBot="1">
      <c r="A57" s="16" t="s">
        <v>202</v>
      </c>
      <c r="B57" s="14" t="s">
        <v>113</v>
      </c>
      <c r="C57" s="17" t="s">
        <v>203</v>
      </c>
      <c r="D57" s="659">
        <v>130260.14303759063</v>
      </c>
    </row>
    <row r="58" spans="1:4" ht="30" customHeight="1" thickTop="1" thickBot="1">
      <c r="A58" s="16" t="s">
        <v>212</v>
      </c>
      <c r="B58" s="14" t="s">
        <v>113</v>
      </c>
      <c r="C58" s="17" t="s">
        <v>213</v>
      </c>
      <c r="D58" s="659">
        <v>14875</v>
      </c>
    </row>
    <row r="59" spans="1:4" ht="30" customHeight="1" thickTop="1" thickBot="1">
      <c r="A59" s="16" t="s">
        <v>206</v>
      </c>
      <c r="B59" s="14" t="s">
        <v>113</v>
      </c>
      <c r="C59" s="17" t="s">
        <v>207</v>
      </c>
      <c r="D59" s="659">
        <v>6937.1247196989116</v>
      </c>
    </row>
    <row r="60" spans="1:4" ht="30" customHeight="1" thickTop="1" thickBot="1">
      <c r="A60" s="16" t="s">
        <v>204</v>
      </c>
      <c r="B60" s="14" t="s">
        <v>113</v>
      </c>
      <c r="C60" s="17" t="s">
        <v>205</v>
      </c>
      <c r="D60" s="659">
        <v>18250.349623450787</v>
      </c>
    </row>
    <row r="61" spans="1:4" ht="30" customHeight="1" thickTop="1" thickBot="1">
      <c r="A61" s="16" t="s">
        <v>208</v>
      </c>
      <c r="B61" s="14" t="s">
        <v>113</v>
      </c>
      <c r="C61" s="17" t="s">
        <v>209</v>
      </c>
      <c r="D61" s="659">
        <v>20091.694425998499</v>
      </c>
    </row>
    <row r="62" spans="1:4" ht="30" customHeight="1" thickTop="1" thickBot="1">
      <c r="A62" s="16" t="s">
        <v>210</v>
      </c>
      <c r="B62" s="14" t="s">
        <v>113</v>
      </c>
      <c r="C62" s="17" t="s">
        <v>211</v>
      </c>
      <c r="D62" s="659">
        <v>21434.765129998985</v>
      </c>
    </row>
    <row r="63" spans="1:4" ht="30" customHeight="1" thickTop="1" thickBot="1">
      <c r="A63" s="16" t="s">
        <v>217</v>
      </c>
      <c r="B63" s="14" t="s">
        <v>113</v>
      </c>
      <c r="C63" s="17" t="s">
        <v>218</v>
      </c>
      <c r="D63" s="659">
        <v>46004.360056167992</v>
      </c>
    </row>
    <row r="64" spans="1:4" ht="30" customHeight="1" thickTop="1" thickBot="1">
      <c r="A64" s="16" t="s">
        <v>219</v>
      </c>
      <c r="B64" s="14" t="s">
        <v>113</v>
      </c>
      <c r="C64" s="17" t="s">
        <v>220</v>
      </c>
      <c r="D64" s="659">
        <v>14773.059145104398</v>
      </c>
    </row>
    <row r="65" spans="1:4" ht="30" customHeight="1" thickTop="1" thickBot="1">
      <c r="A65" s="16" t="s">
        <v>216</v>
      </c>
      <c r="B65" s="14" t="s">
        <v>113</v>
      </c>
      <c r="C65" s="17" t="s">
        <v>1973</v>
      </c>
      <c r="D65" s="659">
        <v>15260.947289426289</v>
      </c>
    </row>
    <row r="66" spans="1:4" ht="30" customHeight="1" thickTop="1" thickBot="1">
      <c r="A66" s="16" t="s">
        <v>221</v>
      </c>
      <c r="B66" s="14" t="s">
        <v>113</v>
      </c>
      <c r="C66" s="17" t="s">
        <v>1974</v>
      </c>
      <c r="D66" s="659">
        <v>61339.146741557335</v>
      </c>
    </row>
    <row r="67" spans="1:4" ht="30" customHeight="1" thickTop="1" thickBot="1">
      <c r="A67" s="16" t="s">
        <v>222</v>
      </c>
      <c r="B67" s="14" t="s">
        <v>113</v>
      </c>
      <c r="C67" s="17" t="s">
        <v>223</v>
      </c>
      <c r="D67" s="659">
        <v>20347.929719235053</v>
      </c>
    </row>
    <row r="68" spans="1:4" ht="30" customHeight="1" thickTop="1" thickBot="1">
      <c r="A68" s="16" t="s">
        <v>225</v>
      </c>
      <c r="B68" s="14" t="s">
        <v>113</v>
      </c>
      <c r="C68" s="17" t="s">
        <v>226</v>
      </c>
      <c r="D68" s="659">
        <v>96652.6661663665</v>
      </c>
    </row>
    <row r="69" spans="1:4" ht="30" customHeight="1" thickTop="1" thickBot="1">
      <c r="A69" s="16" t="s">
        <v>227</v>
      </c>
      <c r="B69" s="14" t="s">
        <v>113</v>
      </c>
      <c r="C69" s="17" t="s">
        <v>1976</v>
      </c>
      <c r="D69" s="659">
        <v>9714.664785489691</v>
      </c>
    </row>
    <row r="70" spans="1:4" ht="30" customHeight="1" thickTop="1" thickBot="1">
      <c r="A70" s="16" t="s">
        <v>232</v>
      </c>
      <c r="B70" s="14" t="s">
        <v>233</v>
      </c>
      <c r="C70" s="17" t="s">
        <v>1979</v>
      </c>
      <c r="D70" s="659">
        <v>4717.5397031238626</v>
      </c>
    </row>
    <row r="71" spans="1:4" ht="30" customHeight="1" thickTop="1" thickBot="1">
      <c r="A71" s="16" t="s">
        <v>228</v>
      </c>
      <c r="B71" s="14" t="s">
        <v>113</v>
      </c>
      <c r="C71" s="17" t="s">
        <v>1977</v>
      </c>
      <c r="D71" s="659">
        <v>4213.1635371641596</v>
      </c>
    </row>
    <row r="72" spans="1:4" ht="30" customHeight="1" thickTop="1" thickBot="1">
      <c r="A72" s="16" t="s">
        <v>229</v>
      </c>
      <c r="B72" s="14" t="s">
        <v>113</v>
      </c>
      <c r="C72" s="17" t="s">
        <v>1978</v>
      </c>
      <c r="D72" s="659">
        <v>7156.2337865150221</v>
      </c>
    </row>
    <row r="73" spans="1:4" ht="30" customHeight="1" thickTop="1" thickBot="1">
      <c r="A73" s="16" t="s">
        <v>230</v>
      </c>
      <c r="B73" s="14" t="s">
        <v>113</v>
      </c>
      <c r="C73" s="17" t="s">
        <v>231</v>
      </c>
      <c r="D73" s="659">
        <v>7121.7754017322686</v>
      </c>
    </row>
    <row r="74" spans="1:4" ht="30" customHeight="1" thickTop="1" thickBot="1">
      <c r="A74" s="16" t="s">
        <v>234</v>
      </c>
      <c r="B74" s="14" t="s">
        <v>113</v>
      </c>
      <c r="C74" s="17" t="s">
        <v>235</v>
      </c>
      <c r="D74" s="659">
        <v>10223.191123592887</v>
      </c>
    </row>
    <row r="75" spans="1:4" ht="30" customHeight="1" thickTop="1" thickBot="1">
      <c r="A75" s="16" t="s">
        <v>236</v>
      </c>
      <c r="B75" s="14" t="s">
        <v>113</v>
      </c>
      <c r="C75" s="17" t="s">
        <v>237</v>
      </c>
      <c r="D75" s="659">
        <v>182905.61618232695</v>
      </c>
    </row>
    <row r="76" spans="1:4" ht="30" customHeight="1" thickTop="1" thickBot="1">
      <c r="A76" s="16" t="s">
        <v>238</v>
      </c>
      <c r="B76" s="14" t="s">
        <v>113</v>
      </c>
      <c r="C76" s="17" t="s">
        <v>239</v>
      </c>
      <c r="D76" s="659">
        <v>457828.41868278867</v>
      </c>
    </row>
    <row r="77" spans="1:4" ht="30" customHeight="1" thickTop="1" thickBot="1">
      <c r="A77" s="16" t="s">
        <v>240</v>
      </c>
      <c r="B77" s="14" t="s">
        <v>113</v>
      </c>
      <c r="C77" s="17" t="s">
        <v>1980</v>
      </c>
      <c r="D77" s="659">
        <v>162783.43775388043</v>
      </c>
    </row>
    <row r="78" spans="1:4" ht="30" customHeight="1" thickTop="1" thickBot="1">
      <c r="A78" s="16" t="s">
        <v>241</v>
      </c>
      <c r="B78" s="14" t="s">
        <v>113</v>
      </c>
      <c r="C78" s="17" t="s">
        <v>1981</v>
      </c>
      <c r="D78" s="659">
        <v>121956.88195329299</v>
      </c>
    </row>
    <row r="79" spans="1:4" ht="30" customHeight="1" thickTop="1" thickBot="1">
      <c r="A79" s="16" t="s">
        <v>246</v>
      </c>
      <c r="B79" s="14" t="s">
        <v>113</v>
      </c>
      <c r="C79" s="17" t="s">
        <v>1986</v>
      </c>
      <c r="D79" s="659">
        <v>129691.65360313324</v>
      </c>
    </row>
    <row r="80" spans="1:4" ht="30" customHeight="1" thickTop="1" thickBot="1">
      <c r="A80" s="16" t="s">
        <v>243</v>
      </c>
      <c r="B80" s="14" t="s">
        <v>113</v>
      </c>
      <c r="C80" s="17" t="s">
        <v>1983</v>
      </c>
      <c r="D80" s="659">
        <v>132392.23953714516</v>
      </c>
    </row>
    <row r="81" spans="1:4" ht="30" customHeight="1" thickTop="1" thickBot="1">
      <c r="A81" s="16" t="s">
        <v>244</v>
      </c>
      <c r="B81" s="14" t="s">
        <v>113</v>
      </c>
      <c r="C81" s="17" t="s">
        <v>1984</v>
      </c>
      <c r="D81" s="659">
        <v>381523.68223565724</v>
      </c>
    </row>
    <row r="82" spans="1:4" ht="30" customHeight="1" thickTop="1" thickBot="1">
      <c r="A82" s="16" t="s">
        <v>245</v>
      </c>
      <c r="B82" s="14" t="s">
        <v>113</v>
      </c>
      <c r="C82" s="17" t="s">
        <v>1985</v>
      </c>
      <c r="D82" s="659">
        <v>240244.99140443289</v>
      </c>
    </row>
    <row r="83" spans="1:4" ht="30" customHeight="1" thickTop="1" thickBot="1">
      <c r="A83" s="16" t="s">
        <v>247</v>
      </c>
      <c r="B83" s="14" t="s">
        <v>113</v>
      </c>
      <c r="C83" s="17" t="s">
        <v>1987</v>
      </c>
      <c r="D83" s="659">
        <v>480489.98280886578</v>
      </c>
    </row>
    <row r="84" spans="1:4" ht="30" customHeight="1" thickTop="1" thickBot="1">
      <c r="A84" s="16" t="s">
        <v>242</v>
      </c>
      <c r="B84" s="14" t="s">
        <v>113</v>
      </c>
      <c r="C84" s="17" t="s">
        <v>1982</v>
      </c>
      <c r="D84" s="659">
        <v>164680.07827324109</v>
      </c>
    </row>
    <row r="85" spans="1:4" ht="30" customHeight="1" thickTop="1" thickBot="1">
      <c r="A85" s="16" t="s">
        <v>248</v>
      </c>
      <c r="B85" s="14" t="s">
        <v>113</v>
      </c>
      <c r="C85" s="17" t="s">
        <v>1988</v>
      </c>
      <c r="D85" s="659">
        <v>234001.1917712031</v>
      </c>
    </row>
    <row r="86" spans="1:4" ht="30" customHeight="1" thickTop="1" thickBot="1">
      <c r="A86" s="16" t="s">
        <v>249</v>
      </c>
      <c r="B86" s="14" t="s">
        <v>113</v>
      </c>
      <c r="C86" s="17" t="s">
        <v>250</v>
      </c>
      <c r="D86" s="659">
        <v>6215.4174201336746</v>
      </c>
    </row>
    <row r="87" spans="1:4" ht="30" customHeight="1" thickTop="1" thickBot="1">
      <c r="A87" s="16" t="s">
        <v>255</v>
      </c>
      <c r="B87" s="14" t="s">
        <v>113</v>
      </c>
      <c r="C87" s="17" t="s">
        <v>256</v>
      </c>
      <c r="D87" s="659">
        <v>1144293.6181809115</v>
      </c>
    </row>
    <row r="88" spans="1:4" ht="30" customHeight="1" thickTop="1" thickBot="1">
      <c r="A88" s="16" t="s">
        <v>253</v>
      </c>
      <c r="B88" s="14" t="s">
        <v>113</v>
      </c>
      <c r="C88" s="17" t="s">
        <v>254</v>
      </c>
      <c r="D88" s="659">
        <v>30521.894578852578</v>
      </c>
    </row>
    <row r="89" spans="1:4" ht="30" customHeight="1" thickTop="1" thickBot="1">
      <c r="A89" s="16" t="s">
        <v>251</v>
      </c>
      <c r="B89" s="14" t="s">
        <v>113</v>
      </c>
      <c r="C89" s="17" t="s">
        <v>252</v>
      </c>
      <c r="D89" s="659">
        <v>30521.894578852578</v>
      </c>
    </row>
    <row r="90" spans="1:4" ht="30" customHeight="1" thickTop="1" thickBot="1">
      <c r="A90" s="16" t="s">
        <v>257</v>
      </c>
      <c r="B90" s="14" t="s">
        <v>113</v>
      </c>
      <c r="C90" s="17" t="s">
        <v>258</v>
      </c>
      <c r="D90" s="659">
        <v>5977.5128052938289</v>
      </c>
    </row>
    <row r="91" spans="1:4" ht="30" customHeight="1" thickTop="1" thickBot="1">
      <c r="A91" s="16" t="s">
        <v>259</v>
      </c>
      <c r="B91" s="14" t="s">
        <v>113</v>
      </c>
      <c r="C91" s="17" t="s">
        <v>260</v>
      </c>
      <c r="D91" s="659">
        <v>67148.168073475681</v>
      </c>
    </row>
    <row r="92" spans="1:4" ht="30" customHeight="1" thickTop="1" thickBot="1">
      <c r="A92" s="16" t="s">
        <v>261</v>
      </c>
      <c r="B92" s="14" t="s">
        <v>113</v>
      </c>
      <c r="C92" s="17" t="s">
        <v>262</v>
      </c>
      <c r="D92" s="659">
        <v>7482.9349261557873</v>
      </c>
    </row>
    <row r="93" spans="1:4" ht="30" customHeight="1" thickTop="1" thickBot="1">
      <c r="A93" s="16" t="s">
        <v>263</v>
      </c>
      <c r="B93" s="14" t="s">
        <v>113</v>
      </c>
      <c r="C93" s="17" t="s">
        <v>264</v>
      </c>
      <c r="D93" s="659">
        <v>7471.8277359504709</v>
      </c>
    </row>
    <row r="94" spans="1:4" ht="30" customHeight="1" thickTop="1" thickBot="1">
      <c r="A94" s="16" t="s">
        <v>265</v>
      </c>
      <c r="B94" s="14" t="s">
        <v>113</v>
      </c>
      <c r="C94" s="17" t="s">
        <v>266</v>
      </c>
      <c r="D94" s="659">
        <v>11191.361345579278</v>
      </c>
    </row>
    <row r="95" spans="1:4" ht="30" customHeight="1" thickTop="1" thickBot="1">
      <c r="A95" s="16" t="s">
        <v>267</v>
      </c>
      <c r="B95" s="14" t="s">
        <v>113</v>
      </c>
      <c r="C95" s="17" t="s">
        <v>268</v>
      </c>
      <c r="D95" s="659">
        <v>58134.859991099482</v>
      </c>
    </row>
    <row r="96" spans="1:4" ht="30" customHeight="1" thickTop="1" thickBot="1">
      <c r="A96" s="16" t="s">
        <v>269</v>
      </c>
      <c r="B96" s="14" t="s">
        <v>113</v>
      </c>
      <c r="C96" s="17" t="s">
        <v>270</v>
      </c>
      <c r="D96" s="659">
        <v>161741.71132841395</v>
      </c>
    </row>
    <row r="97" spans="1:4" ht="30" customHeight="1" thickTop="1" thickBot="1">
      <c r="A97" s="16" t="s">
        <v>271</v>
      </c>
      <c r="B97" s="14" t="s">
        <v>113</v>
      </c>
      <c r="C97" s="17" t="s">
        <v>272</v>
      </c>
      <c r="D97" s="659">
        <v>145080.73889814594</v>
      </c>
    </row>
    <row r="98" spans="1:4" ht="30" customHeight="1" thickTop="1" thickBot="1">
      <c r="A98" s="16" t="s">
        <v>273</v>
      </c>
      <c r="B98" s="14" t="s">
        <v>113</v>
      </c>
      <c r="C98" s="17" t="s">
        <v>274</v>
      </c>
      <c r="D98" s="659">
        <v>7068.6632084288176</v>
      </c>
    </row>
    <row r="99" spans="1:4" ht="30" customHeight="1" thickTop="1" thickBot="1">
      <c r="A99" s="16" t="s">
        <v>275</v>
      </c>
      <c r="B99" s="14" t="s">
        <v>113</v>
      </c>
      <c r="C99" s="17" t="s">
        <v>276</v>
      </c>
      <c r="D99" s="659">
        <v>36315.258145284257</v>
      </c>
    </row>
    <row r="100" spans="1:4" ht="30" customHeight="1" thickTop="1" thickBot="1">
      <c r="A100" s="16" t="s">
        <v>277</v>
      </c>
      <c r="B100" s="14" t="s">
        <v>113</v>
      </c>
      <c r="C100" s="17" t="s">
        <v>278</v>
      </c>
      <c r="D100" s="659">
        <v>396784.62952508352</v>
      </c>
    </row>
    <row r="101" spans="1:4" ht="30" customHeight="1" thickTop="1" thickBot="1">
      <c r="A101" s="16" t="s">
        <v>279</v>
      </c>
      <c r="B101" s="14" t="s">
        <v>113</v>
      </c>
      <c r="C101" s="17" t="s">
        <v>1989</v>
      </c>
      <c r="D101" s="659">
        <v>396784.62952508352</v>
      </c>
    </row>
    <row r="102" spans="1:4" ht="30" customHeight="1" thickTop="1" thickBot="1">
      <c r="A102" s="16" t="s">
        <v>280</v>
      </c>
      <c r="B102" s="14" t="s">
        <v>113</v>
      </c>
      <c r="C102" s="17" t="s">
        <v>281</v>
      </c>
      <c r="D102" s="659">
        <v>508013.51695347903</v>
      </c>
    </row>
    <row r="103" spans="1:4" ht="30" customHeight="1" thickTop="1" thickBot="1">
      <c r="A103" s="16" t="s">
        <v>282</v>
      </c>
      <c r="B103" s="14" t="s">
        <v>113</v>
      </c>
      <c r="C103" s="17" t="s">
        <v>283</v>
      </c>
      <c r="D103" s="659">
        <v>574829.01456839032</v>
      </c>
    </row>
    <row r="104" spans="1:4" ht="30" customHeight="1" thickTop="1" thickBot="1">
      <c r="A104" s="16" t="s">
        <v>284</v>
      </c>
      <c r="B104" s="14" t="s">
        <v>113</v>
      </c>
      <c r="C104" s="17" t="s">
        <v>285</v>
      </c>
      <c r="D104" s="659">
        <v>559568.06727896398</v>
      </c>
    </row>
    <row r="105" spans="1:4" ht="30" customHeight="1" thickTop="1" thickBot="1">
      <c r="A105" s="16" t="s">
        <v>286</v>
      </c>
      <c r="B105" s="14" t="s">
        <v>113</v>
      </c>
      <c r="C105" s="17" t="s">
        <v>287</v>
      </c>
      <c r="D105" s="659">
        <v>240244.99140443289</v>
      </c>
    </row>
    <row r="106" spans="1:4" ht="30" customHeight="1" thickTop="1" thickBot="1">
      <c r="A106" s="16" t="s">
        <v>288</v>
      </c>
      <c r="B106" s="14" t="s">
        <v>113</v>
      </c>
      <c r="C106" s="17" t="s">
        <v>289</v>
      </c>
      <c r="D106" s="659">
        <v>29750</v>
      </c>
    </row>
    <row r="107" spans="1:4" ht="30" customHeight="1" thickTop="1" thickBot="1">
      <c r="A107" s="16" t="s">
        <v>290</v>
      </c>
      <c r="B107" s="14" t="s">
        <v>113</v>
      </c>
      <c r="C107" s="17" t="s">
        <v>291</v>
      </c>
      <c r="D107" s="659">
        <v>457828.41868278867</v>
      </c>
    </row>
    <row r="108" spans="1:4" ht="30" customHeight="1" thickTop="1" thickBot="1">
      <c r="A108" s="16" t="s">
        <v>292</v>
      </c>
      <c r="B108" s="14" t="s">
        <v>113</v>
      </c>
      <c r="C108" s="17" t="s">
        <v>293</v>
      </c>
      <c r="D108" s="659">
        <v>9031.769016317041</v>
      </c>
    </row>
    <row r="109" spans="1:4" ht="30" customHeight="1" thickTop="1" thickBot="1">
      <c r="A109" s="16" t="s">
        <v>294</v>
      </c>
      <c r="B109" s="14" t="s">
        <v>113</v>
      </c>
      <c r="C109" s="17" t="s">
        <v>1990</v>
      </c>
      <c r="D109" s="659">
        <v>7471.8277359504709</v>
      </c>
    </row>
    <row r="110" spans="1:4" ht="30" customHeight="1" thickTop="1" thickBot="1">
      <c r="A110" s="16" t="s">
        <v>295</v>
      </c>
      <c r="B110" s="14" t="s">
        <v>113</v>
      </c>
      <c r="C110" s="17" t="s">
        <v>296</v>
      </c>
      <c r="D110" s="659">
        <v>3316.7974800621605</v>
      </c>
    </row>
    <row r="111" spans="1:4" ht="30" customHeight="1" thickTop="1" thickBot="1">
      <c r="A111" s="16" t="s">
        <v>297</v>
      </c>
      <c r="B111" s="14" t="s">
        <v>113</v>
      </c>
      <c r="C111" s="17" t="s">
        <v>298</v>
      </c>
      <c r="D111" s="659">
        <v>74263.835281508043</v>
      </c>
    </row>
    <row r="112" spans="1:4" ht="30" customHeight="1" thickTop="1" thickBot="1">
      <c r="A112" s="16" t="s">
        <v>299</v>
      </c>
      <c r="B112" s="14" t="s">
        <v>113</v>
      </c>
      <c r="C112" s="17" t="s">
        <v>300</v>
      </c>
      <c r="D112" s="659">
        <v>473089.36597221502</v>
      </c>
    </row>
    <row r="113" spans="1:4" ht="30" customHeight="1" thickTop="1" thickBot="1">
      <c r="A113" s="16" t="s">
        <v>301</v>
      </c>
      <c r="B113" s="14" t="s">
        <v>113</v>
      </c>
      <c r="C113" s="17" t="s">
        <v>302</v>
      </c>
      <c r="D113" s="659">
        <v>12717.456074521908</v>
      </c>
    </row>
    <row r="114" spans="1:4" ht="30" customHeight="1" thickTop="1" thickBot="1">
      <c r="A114" s="16" t="s">
        <v>305</v>
      </c>
      <c r="B114" s="14" t="s">
        <v>113</v>
      </c>
      <c r="C114" s="17" t="s">
        <v>306</v>
      </c>
      <c r="D114" s="659">
        <v>115016.67273797613</v>
      </c>
    </row>
    <row r="115" spans="1:4" ht="30" customHeight="1" thickTop="1" thickBot="1">
      <c r="A115" s="16" t="s">
        <v>303</v>
      </c>
      <c r="B115" s="14" t="s">
        <v>113</v>
      </c>
      <c r="C115" s="17" t="s">
        <v>304</v>
      </c>
      <c r="D115" s="659">
        <v>115016.67273797613</v>
      </c>
    </row>
    <row r="116" spans="1:4" ht="30" customHeight="1" thickTop="1" thickBot="1">
      <c r="A116" s="16" t="s">
        <v>309</v>
      </c>
      <c r="B116" s="14" t="s">
        <v>113</v>
      </c>
      <c r="C116" s="17" t="s">
        <v>1991</v>
      </c>
      <c r="D116" s="659">
        <v>154644.26586618641</v>
      </c>
    </row>
    <row r="117" spans="1:4" ht="30" customHeight="1" thickTop="1" thickBot="1">
      <c r="A117" s="16" t="s">
        <v>310</v>
      </c>
      <c r="B117" s="14" t="s">
        <v>113</v>
      </c>
      <c r="C117" s="17" t="s">
        <v>311</v>
      </c>
      <c r="D117" s="659">
        <v>183131.36747311548</v>
      </c>
    </row>
    <row r="118" spans="1:4" ht="30" customHeight="1" thickTop="1" thickBot="1">
      <c r="A118" s="16" t="s">
        <v>313</v>
      </c>
      <c r="B118" s="14" t="s">
        <v>113</v>
      </c>
      <c r="C118" s="17" t="s">
        <v>1993</v>
      </c>
      <c r="D118" s="659">
        <v>244175.15663082062</v>
      </c>
    </row>
    <row r="119" spans="1:4" ht="30" customHeight="1" thickTop="1" thickBot="1">
      <c r="A119" s="16" t="s">
        <v>318</v>
      </c>
      <c r="B119" s="14" t="s">
        <v>113</v>
      </c>
      <c r="C119" s="17" t="s">
        <v>319</v>
      </c>
      <c r="D119" s="659">
        <v>169498.25456122801</v>
      </c>
    </row>
    <row r="120" spans="1:4" ht="30" customHeight="1" thickTop="1" thickBot="1">
      <c r="A120" s="16" t="s">
        <v>314</v>
      </c>
      <c r="B120" s="14" t="s">
        <v>113</v>
      </c>
      <c r="C120" s="17" t="s">
        <v>315</v>
      </c>
      <c r="D120" s="659">
        <v>152609.4728942629</v>
      </c>
    </row>
    <row r="121" spans="1:4" ht="30" customHeight="1" thickTop="1" thickBot="1">
      <c r="A121" s="16" t="s">
        <v>1732</v>
      </c>
      <c r="B121" s="14" t="s">
        <v>113</v>
      </c>
      <c r="C121" s="17" t="s">
        <v>1733</v>
      </c>
      <c r="D121" s="659">
        <v>119971.39362460986</v>
      </c>
    </row>
    <row r="122" spans="1:4" ht="30" customHeight="1" thickTop="1" thickBot="1">
      <c r="A122" s="16" t="s">
        <v>322</v>
      </c>
      <c r="B122" s="14" t="s">
        <v>113</v>
      </c>
      <c r="C122" s="17" t="s">
        <v>323</v>
      </c>
      <c r="D122" s="659">
        <v>122087.57831541031</v>
      </c>
    </row>
    <row r="123" spans="1:4" ht="30" customHeight="1" thickTop="1" thickBot="1">
      <c r="A123" s="16" t="s">
        <v>320</v>
      </c>
      <c r="B123" s="14" t="s">
        <v>113</v>
      </c>
      <c r="C123" s="17" t="s">
        <v>321</v>
      </c>
      <c r="D123" s="659">
        <v>111008.96284778821</v>
      </c>
    </row>
    <row r="124" spans="1:4" ht="30" customHeight="1" thickTop="1" thickBot="1">
      <c r="A124" s="16" t="s">
        <v>312</v>
      </c>
      <c r="B124" s="14" t="s">
        <v>113</v>
      </c>
      <c r="C124" s="17" t="s">
        <v>1992</v>
      </c>
      <c r="D124" s="659">
        <v>193305.332332733</v>
      </c>
    </row>
    <row r="125" spans="1:4" ht="30" customHeight="1" thickTop="1" thickBot="1">
      <c r="A125" s="16" t="s">
        <v>316</v>
      </c>
      <c r="B125" s="14" t="s">
        <v>113</v>
      </c>
      <c r="C125" s="17" t="s">
        <v>317</v>
      </c>
      <c r="D125" s="659">
        <v>170922.60964157444</v>
      </c>
    </row>
    <row r="126" spans="1:4" ht="30" customHeight="1" thickTop="1" thickBot="1">
      <c r="A126" s="16" t="s">
        <v>307</v>
      </c>
      <c r="B126" s="14" t="s">
        <v>113</v>
      </c>
      <c r="C126" s="17" t="s">
        <v>308</v>
      </c>
      <c r="D126" s="659">
        <v>122087.57831541031</v>
      </c>
    </row>
    <row r="127" spans="1:4" ht="30" customHeight="1" thickTop="1" thickBot="1">
      <c r="A127" s="16" t="s">
        <v>324</v>
      </c>
      <c r="B127" s="14" t="s">
        <v>113</v>
      </c>
      <c r="C127" s="17" t="s">
        <v>325</v>
      </c>
      <c r="D127" s="659">
        <v>7630.4736447131445</v>
      </c>
    </row>
    <row r="128" spans="1:4" ht="30" customHeight="1" thickTop="1" thickBot="1">
      <c r="A128" s="16" t="s">
        <v>326</v>
      </c>
      <c r="B128" s="14" t="s">
        <v>113</v>
      </c>
      <c r="C128" s="17" t="s">
        <v>327</v>
      </c>
      <c r="D128" s="659">
        <v>79469.657954597438</v>
      </c>
    </row>
    <row r="129" spans="1:4" ht="30" customHeight="1" thickTop="1" thickBot="1">
      <c r="A129" s="16" t="s">
        <v>328</v>
      </c>
      <c r="B129" s="14" t="s">
        <v>113</v>
      </c>
      <c r="C129" s="17" t="s">
        <v>329</v>
      </c>
      <c r="D129" s="659">
        <v>16.758050488519288</v>
      </c>
    </row>
    <row r="130" spans="1:4" ht="30" customHeight="1" thickTop="1" thickBot="1">
      <c r="A130" s="16" t="s">
        <v>330</v>
      </c>
      <c r="B130" s="14" t="s">
        <v>113</v>
      </c>
      <c r="C130" s="17" t="s">
        <v>331</v>
      </c>
      <c r="D130" s="659">
        <v>8231.4802683717226</v>
      </c>
    </row>
    <row r="131" spans="1:4" ht="30" customHeight="1" thickTop="1" thickBot="1">
      <c r="A131" s="16" t="s">
        <v>332</v>
      </c>
      <c r="B131" s="14" t="s">
        <v>113</v>
      </c>
      <c r="C131" s="17" t="s">
        <v>333</v>
      </c>
      <c r="D131" s="659">
        <v>8231.4802683717226</v>
      </c>
    </row>
    <row r="132" spans="1:4" ht="30" customHeight="1" thickTop="1" thickBot="1">
      <c r="A132" s="16" t="s">
        <v>334</v>
      </c>
      <c r="B132" s="14" t="s">
        <v>113</v>
      </c>
      <c r="C132" s="17" t="s">
        <v>1760</v>
      </c>
      <c r="D132" s="659">
        <v>8998.2229564168174</v>
      </c>
    </row>
    <row r="133" spans="1:4" ht="30" customHeight="1" thickTop="1" thickBot="1">
      <c r="A133" s="16" t="s">
        <v>335</v>
      </c>
      <c r="B133" s="14" t="s">
        <v>92</v>
      </c>
      <c r="C133" s="17" t="s">
        <v>1994</v>
      </c>
      <c r="D133" s="659">
        <v>228055.20882202333</v>
      </c>
    </row>
    <row r="134" spans="1:4" ht="30" customHeight="1" thickTop="1" thickBot="1">
      <c r="A134" s="16" t="s">
        <v>336</v>
      </c>
      <c r="B134" s="14" t="s">
        <v>113</v>
      </c>
      <c r="C134" s="17" t="s">
        <v>337</v>
      </c>
      <c r="D134" s="659">
        <v>61339.146741557335</v>
      </c>
    </row>
    <row r="135" spans="1:4" ht="30" customHeight="1" thickTop="1" thickBot="1">
      <c r="A135" s="16" t="s">
        <v>338</v>
      </c>
      <c r="B135" s="14" t="s">
        <v>339</v>
      </c>
      <c r="C135" s="17" t="s">
        <v>340</v>
      </c>
      <c r="D135" s="659">
        <v>1083.9204021090131</v>
      </c>
    </row>
    <row r="136" spans="1:4" ht="30" customHeight="1" thickTop="1" thickBot="1">
      <c r="A136" s="16" t="s">
        <v>352</v>
      </c>
      <c r="B136" s="14" t="s">
        <v>339</v>
      </c>
      <c r="C136" s="17" t="s">
        <v>353</v>
      </c>
      <c r="D136" s="659">
        <v>1525.0773324566671</v>
      </c>
    </row>
    <row r="137" spans="1:4" ht="30" customHeight="1" thickTop="1" thickBot="1">
      <c r="A137" s="16" t="s">
        <v>343</v>
      </c>
      <c r="B137" s="14" t="s">
        <v>344</v>
      </c>
      <c r="C137" s="17" t="s">
        <v>345</v>
      </c>
      <c r="D137" s="659">
        <v>0.43519179468560243</v>
      </c>
    </row>
    <row r="138" spans="1:4" ht="30" customHeight="1" thickTop="1" thickBot="1">
      <c r="A138" s="16" t="s">
        <v>346</v>
      </c>
      <c r="B138" s="14" t="s">
        <v>344</v>
      </c>
      <c r="C138" s="17" t="s">
        <v>347</v>
      </c>
      <c r="D138" s="659">
        <v>0.43519179468560243</v>
      </c>
    </row>
    <row r="139" spans="1:4" ht="30" customHeight="1" thickTop="1" thickBot="1">
      <c r="A139" s="16" t="s">
        <v>350</v>
      </c>
      <c r="B139" s="14" t="s">
        <v>339</v>
      </c>
      <c r="C139" s="17" t="s">
        <v>351</v>
      </c>
      <c r="D139" s="659">
        <v>1115.1704021090131</v>
      </c>
    </row>
    <row r="140" spans="1:4" ht="30" customHeight="1" thickTop="1" thickBot="1">
      <c r="A140" s="16" t="s">
        <v>348</v>
      </c>
      <c r="B140" s="14" t="s">
        <v>339</v>
      </c>
      <c r="C140" s="17" t="s">
        <v>349</v>
      </c>
      <c r="D140" s="659">
        <v>1115.1704021090131</v>
      </c>
    </row>
    <row r="141" spans="1:4" ht="30" customHeight="1" thickTop="1" thickBot="1">
      <c r="A141" s="16" t="s">
        <v>356</v>
      </c>
      <c r="B141" s="14" t="s">
        <v>113</v>
      </c>
      <c r="C141" s="17" t="s">
        <v>357</v>
      </c>
      <c r="D141" s="659">
        <v>58900.61315247952</v>
      </c>
    </row>
    <row r="142" spans="1:4" ht="30" customHeight="1" thickTop="1" thickBot="1">
      <c r="A142" s="16" t="s">
        <v>341</v>
      </c>
      <c r="B142" s="14" t="s">
        <v>339</v>
      </c>
      <c r="C142" s="17" t="s">
        <v>342</v>
      </c>
      <c r="D142" s="659">
        <v>1115.1704021090131</v>
      </c>
    </row>
    <row r="143" spans="1:4" ht="30" customHeight="1" thickTop="1" thickBot="1">
      <c r="A143" s="16" t="s">
        <v>354</v>
      </c>
      <c r="B143" s="14" t="s">
        <v>113</v>
      </c>
      <c r="C143" s="17" t="s">
        <v>355</v>
      </c>
      <c r="D143" s="659">
        <v>58900.61315247952</v>
      </c>
    </row>
    <row r="144" spans="1:4" ht="30" customHeight="1" thickTop="1" thickBot="1">
      <c r="A144" s="16" t="s">
        <v>359</v>
      </c>
      <c r="B144" s="14" t="s">
        <v>113</v>
      </c>
      <c r="C144" s="17" t="s">
        <v>360</v>
      </c>
      <c r="D144" s="659">
        <v>121923.24406883497</v>
      </c>
    </row>
    <row r="145" spans="1:4" ht="68.25" customHeight="1" thickTop="1" thickBot="1">
      <c r="A145" s="16" t="s">
        <v>358</v>
      </c>
      <c r="B145" s="14" t="s">
        <v>113</v>
      </c>
      <c r="C145" s="17" t="s">
        <v>2303</v>
      </c>
      <c r="D145" s="659">
        <v>213653.26205196805</v>
      </c>
    </row>
    <row r="146" spans="1:4" ht="30" customHeight="1" thickTop="1" thickBot="1">
      <c r="A146" s="16" t="s">
        <v>361</v>
      </c>
      <c r="B146" s="14" t="s">
        <v>113</v>
      </c>
      <c r="C146" s="17" t="s">
        <v>1995</v>
      </c>
      <c r="D146" s="659">
        <v>121923.24406883497</v>
      </c>
    </row>
    <row r="147" spans="1:4" ht="30" customHeight="1" thickTop="1" thickBot="1">
      <c r="A147" s="16" t="s">
        <v>362</v>
      </c>
      <c r="B147" s="14" t="s">
        <v>113</v>
      </c>
      <c r="C147" s="17" t="s">
        <v>1996</v>
      </c>
      <c r="D147" s="659">
        <v>142435.50803464538</v>
      </c>
    </row>
    <row r="148" spans="1:4" ht="30" customHeight="1" thickTop="1" thickBot="1">
      <c r="A148" s="16" t="s">
        <v>367</v>
      </c>
      <c r="B148" s="14" t="s">
        <v>113</v>
      </c>
      <c r="C148" s="17" t="s">
        <v>368</v>
      </c>
      <c r="D148" s="659">
        <v>7482.9349261557873</v>
      </c>
    </row>
    <row r="149" spans="1:4" ht="30" customHeight="1" thickTop="1" thickBot="1">
      <c r="A149" s="16" t="s">
        <v>363</v>
      </c>
      <c r="B149" s="14" t="s">
        <v>113</v>
      </c>
      <c r="C149" s="17" t="s">
        <v>364</v>
      </c>
      <c r="D149" s="659">
        <v>8150.1362764427577</v>
      </c>
    </row>
    <row r="150" spans="1:4" ht="30" customHeight="1" thickTop="1" thickBot="1">
      <c r="A150" s="16" t="s">
        <v>158</v>
      </c>
      <c r="B150" s="14" t="s">
        <v>113</v>
      </c>
      <c r="C150" s="17" t="s">
        <v>159</v>
      </c>
      <c r="D150" s="659">
        <v>66424.697968953231</v>
      </c>
    </row>
    <row r="151" spans="1:4" ht="30" customHeight="1" thickTop="1" thickBot="1">
      <c r="A151" s="16" t="s">
        <v>369</v>
      </c>
      <c r="B151" s="14" t="s">
        <v>113</v>
      </c>
      <c r="C151" s="17" t="s">
        <v>370</v>
      </c>
      <c r="D151" s="659">
        <v>147483.66740134562</v>
      </c>
    </row>
    <row r="152" spans="1:4" ht="30" customHeight="1" thickTop="1" thickBot="1">
      <c r="A152" s="16" t="s">
        <v>371</v>
      </c>
      <c r="B152" s="14" t="s">
        <v>113</v>
      </c>
      <c r="C152" s="17" t="s">
        <v>372</v>
      </c>
      <c r="D152" s="659">
        <v>115226.33214560928</v>
      </c>
    </row>
    <row r="153" spans="1:4" ht="30" customHeight="1" thickTop="1" thickBot="1">
      <c r="A153" s="16" t="s">
        <v>365</v>
      </c>
      <c r="B153" s="14" t="s">
        <v>113</v>
      </c>
      <c r="C153" s="17" t="s">
        <v>366</v>
      </c>
      <c r="D153" s="659">
        <v>147483.66740134562</v>
      </c>
    </row>
    <row r="154" spans="1:4" ht="30" customHeight="1" thickTop="1" thickBot="1">
      <c r="A154" s="16" t="s">
        <v>373</v>
      </c>
      <c r="B154" s="14" t="s">
        <v>113</v>
      </c>
      <c r="C154" s="17" t="s">
        <v>374</v>
      </c>
      <c r="D154" s="659">
        <v>51087.728605126395</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2" t="s">
        <v>1934</v>
      </c>
      <c r="B1" s="683"/>
      <c r="C1" s="683"/>
      <c r="D1" s="684"/>
    </row>
    <row r="2" spans="1:4" ht="60.75" customHeight="1" thickTop="1" thickBot="1">
      <c r="A2" s="681" t="s">
        <v>375</v>
      </c>
      <c r="B2" s="681"/>
      <c r="C2" s="681"/>
      <c r="D2" s="681"/>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657">
        <v>3528.2506016782654</v>
      </c>
    </row>
    <row r="7" spans="1:4" ht="16.5" thickTop="1" thickBot="1">
      <c r="A7" s="200" t="s">
        <v>814</v>
      </c>
      <c r="B7" s="200" t="s">
        <v>377</v>
      </c>
      <c r="C7" s="205" t="s">
        <v>815</v>
      </c>
      <c r="D7" s="657">
        <v>2899.8247646282125</v>
      </c>
    </row>
    <row r="8" spans="1:4" ht="16.5" thickTop="1" thickBot="1">
      <c r="A8" s="200" t="s">
        <v>810</v>
      </c>
      <c r="B8" s="200" t="s">
        <v>377</v>
      </c>
      <c r="C8" s="205" t="s">
        <v>811</v>
      </c>
      <c r="D8" s="657">
        <v>2915.5775972450629</v>
      </c>
    </row>
    <row r="9" spans="1:4" ht="16.5" thickTop="1" thickBot="1">
      <c r="A9" s="200" t="s">
        <v>812</v>
      </c>
      <c r="B9" s="200" t="s">
        <v>377</v>
      </c>
      <c r="C9" s="205" t="s">
        <v>813</v>
      </c>
      <c r="D9" s="657">
        <v>2939.9673810760514</v>
      </c>
    </row>
    <row r="10" spans="1:4" ht="16.5" thickTop="1" thickBot="1">
      <c r="A10" s="200" t="s">
        <v>1752</v>
      </c>
      <c r="B10" s="200" t="s">
        <v>377</v>
      </c>
      <c r="C10" s="205" t="s">
        <v>1751</v>
      </c>
      <c r="D10" s="657">
        <v>3479.2123772579753</v>
      </c>
    </row>
    <row r="11" spans="1:4" ht="16.5" thickTop="1" thickBot="1">
      <c r="A11" s="200" t="s">
        <v>818</v>
      </c>
      <c r="B11" s="200" t="s">
        <v>377</v>
      </c>
      <c r="C11" s="205" t="s">
        <v>819</v>
      </c>
      <c r="D11" s="657">
        <v>12906.015793321974</v>
      </c>
    </row>
    <row r="12" spans="1:4" ht="16.5" thickTop="1" thickBot="1">
      <c r="A12" s="200" t="s">
        <v>816</v>
      </c>
      <c r="B12" s="200" t="s">
        <v>377</v>
      </c>
      <c r="C12" s="205" t="s">
        <v>817</v>
      </c>
      <c r="D12" s="657">
        <v>5371.9180237359242</v>
      </c>
    </row>
    <row r="13" spans="1:4" ht="16.5" thickTop="1" thickBot="1">
      <c r="A13" s="200" t="s">
        <v>820</v>
      </c>
      <c r="B13" s="200" t="s">
        <v>92</v>
      </c>
      <c r="C13" s="205" t="s">
        <v>2029</v>
      </c>
      <c r="D13" s="657">
        <v>1271.0917044441658</v>
      </c>
    </row>
    <row r="14" spans="1:4" ht="16.5" thickTop="1" thickBot="1">
      <c r="A14" s="200" t="s">
        <v>822</v>
      </c>
      <c r="B14" s="200" t="s">
        <v>233</v>
      </c>
      <c r="C14" s="205" t="s">
        <v>2031</v>
      </c>
      <c r="D14" s="657">
        <v>51407.225219637112</v>
      </c>
    </row>
    <row r="15" spans="1:4" ht="16.5" thickTop="1" thickBot="1">
      <c r="A15" s="200" t="s">
        <v>823</v>
      </c>
      <c r="B15" s="200" t="s">
        <v>92</v>
      </c>
      <c r="C15" s="205" t="s">
        <v>2032</v>
      </c>
      <c r="D15" s="657">
        <v>1652.7003939453232</v>
      </c>
    </row>
    <row r="16" spans="1:4" ht="16.5" thickTop="1" thickBot="1">
      <c r="A16" s="200" t="s">
        <v>821</v>
      </c>
      <c r="B16" s="200" t="s">
        <v>233</v>
      </c>
      <c r="C16" s="205" t="s">
        <v>2030</v>
      </c>
      <c r="D16" s="657">
        <v>47395.727478347777</v>
      </c>
    </row>
    <row r="17" spans="1:4" ht="16.5" thickTop="1" thickBot="1">
      <c r="A17" s="200" t="s">
        <v>847</v>
      </c>
      <c r="B17" s="200" t="s">
        <v>425</v>
      </c>
      <c r="C17" s="205" t="s">
        <v>848</v>
      </c>
      <c r="D17" s="657">
        <v>11610.232595821752</v>
      </c>
    </row>
    <row r="18" spans="1:4" ht="16.5" thickTop="1" thickBot="1">
      <c r="A18" s="200" t="s">
        <v>824</v>
      </c>
      <c r="B18" s="200" t="s">
        <v>388</v>
      </c>
      <c r="C18" s="205" t="s">
        <v>2033</v>
      </c>
      <c r="D18" s="657">
        <v>36920.822359873993</v>
      </c>
    </row>
    <row r="19" spans="1:4" ht="31.5" thickTop="1" thickBot="1">
      <c r="A19" s="200" t="s">
        <v>825</v>
      </c>
      <c r="B19" s="200" t="s">
        <v>388</v>
      </c>
      <c r="C19" s="205" t="s">
        <v>826</v>
      </c>
      <c r="D19" s="657">
        <v>42024.556504724751</v>
      </c>
    </row>
    <row r="20" spans="1:4" ht="16.5" thickTop="1" thickBot="1">
      <c r="A20" s="200" t="s">
        <v>831</v>
      </c>
      <c r="B20" s="200" t="s">
        <v>388</v>
      </c>
      <c r="C20" s="205" t="s">
        <v>832</v>
      </c>
      <c r="D20" s="657">
        <v>42024.556504724751</v>
      </c>
    </row>
    <row r="21" spans="1:4" ht="31.5" thickTop="1" thickBot="1">
      <c r="A21" s="200" t="s">
        <v>827</v>
      </c>
      <c r="B21" s="200" t="s">
        <v>388</v>
      </c>
      <c r="C21" s="205" t="s">
        <v>828</v>
      </c>
      <c r="D21" s="657">
        <v>42545.275138448415</v>
      </c>
    </row>
    <row r="22" spans="1:4" ht="31.5" thickTop="1" thickBot="1">
      <c r="A22" s="200" t="s">
        <v>829</v>
      </c>
      <c r="B22" s="200" t="s">
        <v>388</v>
      </c>
      <c r="C22" s="205" t="s">
        <v>830</v>
      </c>
      <c r="D22" s="657">
        <v>43065.993772172085</v>
      </c>
    </row>
    <row r="23" spans="1:4" ht="16.5" thickTop="1" thickBot="1">
      <c r="A23" s="200" t="s">
        <v>833</v>
      </c>
      <c r="B23" s="200" t="s">
        <v>388</v>
      </c>
      <c r="C23" s="205" t="s">
        <v>834</v>
      </c>
      <c r="D23" s="657">
        <v>41557.186476141505</v>
      </c>
    </row>
    <row r="24" spans="1:4" ht="16.5" thickTop="1" thickBot="1">
      <c r="A24" s="200" t="s">
        <v>843</v>
      </c>
      <c r="B24" s="200" t="s">
        <v>388</v>
      </c>
      <c r="C24" s="205" t="s">
        <v>844</v>
      </c>
      <c r="D24" s="657">
        <v>21804.801599898066</v>
      </c>
    </row>
    <row r="25" spans="1:4" ht="16.5" thickTop="1" thickBot="1">
      <c r="A25" s="200" t="s">
        <v>835</v>
      </c>
      <c r="B25" s="200" t="s">
        <v>388</v>
      </c>
      <c r="C25" s="205" t="s">
        <v>836</v>
      </c>
      <c r="D25" s="657">
        <v>27613.006111467941</v>
      </c>
    </row>
    <row r="26" spans="1:4" ht="16.5" thickTop="1" thickBot="1">
      <c r="A26" s="200" t="s">
        <v>838</v>
      </c>
      <c r="B26" s="200" t="s">
        <v>388</v>
      </c>
      <c r="C26" s="205" t="s">
        <v>2108</v>
      </c>
      <c r="D26" s="657">
        <v>46135.651045154867</v>
      </c>
    </row>
    <row r="27" spans="1:4" ht="16.5" thickTop="1" thickBot="1">
      <c r="A27" s="200" t="s">
        <v>837</v>
      </c>
      <c r="B27" s="200" t="s">
        <v>388</v>
      </c>
      <c r="C27" s="205" t="s">
        <v>2110</v>
      </c>
      <c r="D27" s="657">
        <v>46135.651045154867</v>
      </c>
    </row>
    <row r="28" spans="1:4" ht="16.5" thickTop="1" thickBot="1">
      <c r="A28" s="200" t="s">
        <v>840</v>
      </c>
      <c r="B28" s="200" t="s">
        <v>388</v>
      </c>
      <c r="C28" s="205" t="s">
        <v>2109</v>
      </c>
      <c r="D28" s="657">
        <v>47177.088312602194</v>
      </c>
    </row>
    <row r="29" spans="1:4" ht="16.5" thickTop="1" thickBot="1">
      <c r="A29" s="200" t="s">
        <v>839</v>
      </c>
      <c r="B29" s="200" t="s">
        <v>388</v>
      </c>
      <c r="C29" s="205" t="s">
        <v>2107</v>
      </c>
      <c r="D29" s="657">
        <v>46135.651045154867</v>
      </c>
    </row>
    <row r="30" spans="1:4" ht="31.5" thickTop="1" thickBot="1">
      <c r="A30" s="200" t="s">
        <v>841</v>
      </c>
      <c r="B30" s="200" t="s">
        <v>388</v>
      </c>
      <c r="C30" s="205" t="s">
        <v>842</v>
      </c>
      <c r="D30" s="657">
        <v>39219.370249748616</v>
      </c>
    </row>
    <row r="31" spans="1:4" ht="16.5" thickTop="1" thickBot="1">
      <c r="A31" s="200" t="s">
        <v>845</v>
      </c>
      <c r="B31" s="200" t="s">
        <v>425</v>
      </c>
      <c r="C31" s="205" t="s">
        <v>846</v>
      </c>
      <c r="D31" s="657">
        <v>53.560638235090963</v>
      </c>
    </row>
    <row r="32" spans="1:4" ht="16.5" thickTop="1" thickBot="1">
      <c r="A32" s="200" t="s">
        <v>850</v>
      </c>
      <c r="B32" s="200" t="s">
        <v>144</v>
      </c>
      <c r="C32" s="205" t="s">
        <v>2035</v>
      </c>
      <c r="D32" s="657">
        <v>474.40554906272894</v>
      </c>
    </row>
    <row r="33" spans="1:4" ht="16.5" thickTop="1" thickBot="1">
      <c r="A33" s="200" t="s">
        <v>851</v>
      </c>
      <c r="B33" s="200" t="s">
        <v>377</v>
      </c>
      <c r="C33" s="205" t="s">
        <v>852</v>
      </c>
      <c r="D33" s="657">
        <v>7650.2373762738989</v>
      </c>
    </row>
    <row r="34" spans="1:4" ht="16.5" thickTop="1" thickBot="1">
      <c r="A34" s="200" t="s">
        <v>857</v>
      </c>
      <c r="B34" s="200" t="s">
        <v>377</v>
      </c>
      <c r="C34" s="205" t="s">
        <v>858</v>
      </c>
      <c r="D34" s="657">
        <v>8777.2443647189157</v>
      </c>
    </row>
    <row r="35" spans="1:4" ht="16.5" thickTop="1" thickBot="1">
      <c r="A35" s="200" t="s">
        <v>853</v>
      </c>
      <c r="B35" s="200" t="s">
        <v>377</v>
      </c>
      <c r="C35" s="205" t="s">
        <v>854</v>
      </c>
      <c r="D35" s="657">
        <v>6315.9011391765125</v>
      </c>
    </row>
    <row r="36" spans="1:4" ht="16.5" thickTop="1" thickBot="1">
      <c r="A36" s="200" t="s">
        <v>855</v>
      </c>
      <c r="B36" s="200" t="s">
        <v>377</v>
      </c>
      <c r="C36" s="205" t="s">
        <v>856</v>
      </c>
      <c r="D36" s="657">
        <v>7666.0732580874355</v>
      </c>
    </row>
    <row r="37" spans="1:4" ht="16.5" thickTop="1" thickBot="1">
      <c r="A37" s="200" t="s">
        <v>976</v>
      </c>
      <c r="B37" s="200" t="s">
        <v>377</v>
      </c>
      <c r="C37" s="205" t="s">
        <v>977</v>
      </c>
      <c r="D37" s="657">
        <v>4102.198005580768</v>
      </c>
    </row>
    <row r="38" spans="1:4" ht="16.5" thickTop="1" thickBot="1">
      <c r="A38" s="200" t="s">
        <v>859</v>
      </c>
      <c r="B38" s="200" t="s">
        <v>377</v>
      </c>
      <c r="C38" s="205" t="s">
        <v>860</v>
      </c>
      <c r="D38" s="657">
        <v>4290.0595746063709</v>
      </c>
    </row>
    <row r="39" spans="1:4" ht="31.5" thickTop="1" thickBot="1">
      <c r="A39" s="200" t="s">
        <v>999</v>
      </c>
      <c r="B39" s="200" t="s">
        <v>92</v>
      </c>
      <c r="C39" s="205" t="s">
        <v>1000</v>
      </c>
      <c r="D39" s="657">
        <v>366895.58854091441</v>
      </c>
    </row>
    <row r="40" spans="1:4" ht="16.5" thickTop="1" thickBot="1">
      <c r="A40" s="200" t="s">
        <v>974</v>
      </c>
      <c r="B40" s="200" t="s">
        <v>92</v>
      </c>
      <c r="C40" s="205" t="s">
        <v>975</v>
      </c>
      <c r="D40" s="657">
        <v>27517.183713982522</v>
      </c>
    </row>
    <row r="41" spans="1:4" ht="16.5" thickTop="1" thickBot="1">
      <c r="A41" s="200" t="s">
        <v>899</v>
      </c>
      <c r="B41" s="200" t="s">
        <v>92</v>
      </c>
      <c r="C41" s="205" t="s">
        <v>900</v>
      </c>
      <c r="D41" s="657">
        <v>917.90948952017015</v>
      </c>
    </row>
    <row r="42" spans="1:4" ht="16.5" thickTop="1" thickBot="1">
      <c r="A42" s="200" t="s">
        <v>437</v>
      </c>
      <c r="B42" s="200" t="s">
        <v>92</v>
      </c>
      <c r="C42" s="205" t="s">
        <v>438</v>
      </c>
      <c r="D42" s="657">
        <v>14041.392528352142</v>
      </c>
    </row>
    <row r="43" spans="1:4" ht="16.5" thickTop="1" thickBot="1">
      <c r="A43" s="200" t="s">
        <v>376</v>
      </c>
      <c r="B43" s="200" t="s">
        <v>377</v>
      </c>
      <c r="C43" s="205" t="s">
        <v>378</v>
      </c>
      <c r="D43" s="657">
        <v>4842.9210300059931</v>
      </c>
    </row>
    <row r="44" spans="1:4" ht="31.5" thickTop="1" thickBot="1">
      <c r="A44" s="200" t="s">
        <v>379</v>
      </c>
      <c r="B44" s="200" t="s">
        <v>144</v>
      </c>
      <c r="C44" s="205" t="s">
        <v>380</v>
      </c>
      <c r="D44" s="657">
        <v>12051.797339016422</v>
      </c>
    </row>
    <row r="45" spans="1:4" ht="16.5" thickTop="1" thickBot="1">
      <c r="A45" s="200" t="s">
        <v>849</v>
      </c>
      <c r="B45" s="200" t="s">
        <v>377</v>
      </c>
      <c r="C45" s="205" t="s">
        <v>2034</v>
      </c>
      <c r="D45" s="657">
        <v>5870.25</v>
      </c>
    </row>
    <row r="46" spans="1:4" ht="16.5" thickTop="1" thickBot="1">
      <c r="A46" s="200" t="s">
        <v>995</v>
      </c>
      <c r="B46" s="200" t="s">
        <v>92</v>
      </c>
      <c r="C46" s="205" t="s">
        <v>2060</v>
      </c>
      <c r="D46" s="657">
        <v>8746.3055901771222</v>
      </c>
    </row>
    <row r="47" spans="1:4" ht="16.5" thickTop="1" thickBot="1">
      <c r="A47" s="200" t="s">
        <v>996</v>
      </c>
      <c r="B47" s="200" t="s">
        <v>92</v>
      </c>
      <c r="C47" s="205" t="s">
        <v>2061</v>
      </c>
      <c r="D47" s="657">
        <v>16242.951419464458</v>
      </c>
    </row>
    <row r="48" spans="1:4" ht="16.5" thickTop="1" thickBot="1">
      <c r="A48" s="200" t="s">
        <v>868</v>
      </c>
      <c r="B48" s="200" t="s">
        <v>388</v>
      </c>
      <c r="C48" s="205" t="s">
        <v>869</v>
      </c>
      <c r="D48" s="657">
        <v>48693.255179749125</v>
      </c>
    </row>
    <row r="49" spans="1:4" ht="16.5" thickTop="1" thickBot="1">
      <c r="A49" s="200" t="s">
        <v>871</v>
      </c>
      <c r="B49" s="200" t="s">
        <v>388</v>
      </c>
      <c r="C49" s="205" t="s">
        <v>872</v>
      </c>
      <c r="D49" s="657">
        <v>39704.789097561916</v>
      </c>
    </row>
    <row r="50" spans="1:4" ht="16.5" thickTop="1" thickBot="1">
      <c r="A50" s="200" t="s">
        <v>870</v>
      </c>
      <c r="B50" s="200" t="s">
        <v>388</v>
      </c>
      <c r="C50" s="205" t="s">
        <v>2037</v>
      </c>
      <c r="D50" s="657">
        <v>40833.393153600744</v>
      </c>
    </row>
    <row r="51" spans="1:4" ht="16.5" thickTop="1" thickBot="1">
      <c r="A51" s="200" t="s">
        <v>867</v>
      </c>
      <c r="B51" s="200" t="s">
        <v>388</v>
      </c>
      <c r="C51" s="205" t="s">
        <v>2036</v>
      </c>
      <c r="D51" s="657">
        <v>39710.685249220456</v>
      </c>
    </row>
    <row r="52" spans="1:4" ht="16.5" thickTop="1" thickBot="1">
      <c r="A52" s="200" t="s">
        <v>873</v>
      </c>
      <c r="B52" s="200" t="s">
        <v>388</v>
      </c>
      <c r="C52" s="205" t="s">
        <v>874</v>
      </c>
      <c r="D52" s="657">
        <v>42884.404086568931</v>
      </c>
    </row>
    <row r="53" spans="1:4" ht="16.5" thickTop="1" thickBot="1">
      <c r="A53" s="200" t="s">
        <v>381</v>
      </c>
      <c r="B53" s="200" t="s">
        <v>144</v>
      </c>
      <c r="C53" s="205" t="s">
        <v>382</v>
      </c>
      <c r="D53" s="657">
        <v>5070.9367158379619</v>
      </c>
    </row>
    <row r="54" spans="1:4" ht="16.5" thickTop="1" thickBot="1">
      <c r="A54" s="200" t="s">
        <v>865</v>
      </c>
      <c r="B54" s="200" t="s">
        <v>377</v>
      </c>
      <c r="C54" s="205" t="s">
        <v>866</v>
      </c>
      <c r="D54" s="657">
        <v>4443.6982101417589</v>
      </c>
    </row>
    <row r="55" spans="1:4" ht="16.5" thickTop="1" thickBot="1">
      <c r="A55" s="200" t="s">
        <v>861</v>
      </c>
      <c r="B55" s="200" t="s">
        <v>425</v>
      </c>
      <c r="C55" s="205" t="s">
        <v>862</v>
      </c>
      <c r="D55" s="657">
        <v>3278.0402423881574</v>
      </c>
    </row>
    <row r="56" spans="1:4" ht="16.5" thickTop="1" thickBot="1">
      <c r="A56" s="200" t="s">
        <v>863</v>
      </c>
      <c r="B56" s="200" t="s">
        <v>637</v>
      </c>
      <c r="C56" s="205" t="s">
        <v>864</v>
      </c>
      <c r="D56" s="657">
        <v>7101.2582549005565</v>
      </c>
    </row>
    <row r="57" spans="1:4" ht="16.5" thickTop="1" thickBot="1">
      <c r="A57" s="200" t="s">
        <v>383</v>
      </c>
      <c r="B57" s="200" t="s">
        <v>377</v>
      </c>
      <c r="C57" s="205" t="s">
        <v>384</v>
      </c>
      <c r="D57" s="657">
        <v>3827.2844511434541</v>
      </c>
    </row>
    <row r="58" spans="1:4" ht="16.5" thickTop="1" thickBot="1">
      <c r="A58" s="200" t="s">
        <v>385</v>
      </c>
      <c r="B58" s="200" t="s">
        <v>377</v>
      </c>
      <c r="C58" s="205" t="s">
        <v>386</v>
      </c>
      <c r="D58" s="657">
        <v>4141.4280641778878</v>
      </c>
    </row>
    <row r="59" spans="1:4" ht="31.5" thickTop="1" thickBot="1">
      <c r="A59" s="200" t="s">
        <v>387</v>
      </c>
      <c r="B59" s="200" t="s">
        <v>388</v>
      </c>
      <c r="C59" s="205" t="s">
        <v>389</v>
      </c>
      <c r="D59" s="657">
        <v>30494.471017741835</v>
      </c>
    </row>
    <row r="60" spans="1:4" ht="16.5" thickTop="1" thickBot="1">
      <c r="A60" s="200" t="s">
        <v>390</v>
      </c>
      <c r="B60" s="200" t="s">
        <v>377</v>
      </c>
      <c r="C60" s="205" t="s">
        <v>391</v>
      </c>
      <c r="D60" s="657">
        <v>26176.951829356836</v>
      </c>
    </row>
    <row r="61" spans="1:4" ht="16.5" thickTop="1" thickBot="1">
      <c r="A61" s="200" t="s">
        <v>392</v>
      </c>
      <c r="B61" s="200" t="s">
        <v>233</v>
      </c>
      <c r="C61" s="205" t="s">
        <v>393</v>
      </c>
      <c r="D61" s="657">
        <v>17017</v>
      </c>
    </row>
    <row r="62" spans="1:4" ht="16.5" thickTop="1" thickBot="1">
      <c r="A62" s="200" t="s">
        <v>400</v>
      </c>
      <c r="B62" s="200" t="s">
        <v>233</v>
      </c>
      <c r="C62" s="205" t="s">
        <v>401</v>
      </c>
      <c r="D62" s="657">
        <v>5829.4955822391266</v>
      </c>
    </row>
    <row r="63" spans="1:4" ht="16.5" thickTop="1" thickBot="1">
      <c r="A63" s="200" t="s">
        <v>394</v>
      </c>
      <c r="B63" s="200" t="s">
        <v>388</v>
      </c>
      <c r="C63" s="205" t="s">
        <v>395</v>
      </c>
      <c r="D63" s="657">
        <v>18468</v>
      </c>
    </row>
    <row r="64" spans="1:4" ht="16.5" thickTop="1" thickBot="1">
      <c r="A64" s="200" t="s">
        <v>402</v>
      </c>
      <c r="B64" s="200" t="s">
        <v>92</v>
      </c>
      <c r="C64" s="205" t="s">
        <v>403</v>
      </c>
      <c r="D64" s="657">
        <v>46361.360604022004</v>
      </c>
    </row>
    <row r="65" spans="1:6" ht="16.5" thickTop="1" thickBot="1">
      <c r="A65" s="200" t="s">
        <v>396</v>
      </c>
      <c r="B65" s="200" t="s">
        <v>92</v>
      </c>
      <c r="C65" s="205" t="s">
        <v>397</v>
      </c>
      <c r="D65" s="657">
        <v>58311.522295970586</v>
      </c>
    </row>
    <row r="66" spans="1:6" ht="16.5" thickTop="1" thickBot="1">
      <c r="A66" s="200" t="s">
        <v>398</v>
      </c>
      <c r="B66" s="200" t="s">
        <v>92</v>
      </c>
      <c r="C66" s="205" t="s">
        <v>399</v>
      </c>
      <c r="D66" s="657">
        <v>85782.131591274723</v>
      </c>
    </row>
    <row r="67" spans="1:6" ht="16.5" thickTop="1" thickBot="1">
      <c r="A67" s="200" t="s">
        <v>1001</v>
      </c>
      <c r="B67" s="200" t="s">
        <v>144</v>
      </c>
      <c r="C67" s="205" t="s">
        <v>1002</v>
      </c>
      <c r="D67" s="657">
        <v>12391.310546407256</v>
      </c>
      <c r="F67" s="112"/>
    </row>
    <row r="68" spans="1:6" ht="16.5" thickTop="1" thickBot="1">
      <c r="A68" s="200" t="s">
        <v>404</v>
      </c>
      <c r="B68" s="200" t="s">
        <v>377</v>
      </c>
      <c r="C68" s="205" t="s">
        <v>405</v>
      </c>
      <c r="D68" s="657">
        <v>2467.7607746988069</v>
      </c>
    </row>
    <row r="69" spans="1:6" ht="16.5" thickTop="1" thickBot="1">
      <c r="A69" s="200" t="s">
        <v>406</v>
      </c>
      <c r="B69" s="200" t="s">
        <v>377</v>
      </c>
      <c r="C69" s="205" t="s">
        <v>407</v>
      </c>
      <c r="D69" s="657">
        <v>8547.3590337948099</v>
      </c>
    </row>
    <row r="70" spans="1:6" ht="16.5" thickTop="1" thickBot="1">
      <c r="A70" s="200" t="s">
        <v>408</v>
      </c>
      <c r="B70" s="200" t="s">
        <v>144</v>
      </c>
      <c r="C70" s="205" t="s">
        <v>409</v>
      </c>
      <c r="D70" s="657">
        <v>40210</v>
      </c>
    </row>
    <row r="71" spans="1:6" ht="16.5" thickTop="1" thickBot="1">
      <c r="A71" s="200" t="s">
        <v>410</v>
      </c>
      <c r="B71" s="200" t="s">
        <v>92</v>
      </c>
      <c r="C71" s="205" t="s">
        <v>411</v>
      </c>
      <c r="D71" s="657">
        <v>7443.8117694217854</v>
      </c>
      <c r="F71" s="112"/>
    </row>
    <row r="72" spans="1:6" ht="16.5" thickTop="1" thickBot="1">
      <c r="A72" s="200" t="s">
        <v>412</v>
      </c>
      <c r="B72" s="200" t="s">
        <v>92</v>
      </c>
      <c r="C72" s="205" t="s">
        <v>413</v>
      </c>
      <c r="D72" s="657">
        <v>12801346.42256373</v>
      </c>
    </row>
    <row r="73" spans="1:6" ht="16.5" thickTop="1" thickBot="1">
      <c r="A73" s="200" t="s">
        <v>882</v>
      </c>
      <c r="B73" s="200" t="s">
        <v>377</v>
      </c>
      <c r="C73" s="205" t="s">
        <v>883</v>
      </c>
      <c r="D73" s="657">
        <v>1458.2655128304141</v>
      </c>
    </row>
    <row r="74" spans="1:6" ht="16.5" thickTop="1" thickBot="1">
      <c r="A74" s="200" t="s">
        <v>877</v>
      </c>
      <c r="B74" s="200" t="s">
        <v>377</v>
      </c>
      <c r="C74" s="205" t="s">
        <v>878</v>
      </c>
      <c r="D74" s="657">
        <v>1620.3282726422922</v>
      </c>
    </row>
    <row r="75" spans="1:6" ht="16.5" thickTop="1" thickBot="1">
      <c r="A75" s="200" t="s">
        <v>880</v>
      </c>
      <c r="B75" s="200" t="s">
        <v>377</v>
      </c>
      <c r="C75" s="205" t="s">
        <v>881</v>
      </c>
      <c r="D75" s="657">
        <v>1497.5566175260249</v>
      </c>
    </row>
    <row r="76" spans="1:6" ht="16.5" thickTop="1" thickBot="1">
      <c r="A76" s="200" t="s">
        <v>894</v>
      </c>
      <c r="B76" s="200" t="s">
        <v>377</v>
      </c>
      <c r="C76" s="205" t="s">
        <v>895</v>
      </c>
      <c r="D76" s="657">
        <v>2339.5175276081377</v>
      </c>
    </row>
    <row r="77" spans="1:6" ht="16.5" thickTop="1" thickBot="1">
      <c r="A77" s="200" t="s">
        <v>879</v>
      </c>
      <c r="B77" s="200" t="s">
        <v>377</v>
      </c>
      <c r="C77" s="205" t="s">
        <v>2143</v>
      </c>
      <c r="D77" s="657">
        <v>1548.0794779204482</v>
      </c>
    </row>
    <row r="78" spans="1:6" ht="16.5" thickTop="1" thickBot="1">
      <c r="A78" s="200" t="s">
        <v>889</v>
      </c>
      <c r="B78" s="200" t="s">
        <v>377</v>
      </c>
      <c r="C78" s="205" t="s">
        <v>890</v>
      </c>
      <c r="D78" s="657">
        <v>2085.8509797860766</v>
      </c>
    </row>
    <row r="79" spans="1:6" ht="16.5" thickTop="1" thickBot="1">
      <c r="A79" s="200" t="s">
        <v>891</v>
      </c>
      <c r="B79" s="200" t="s">
        <v>377</v>
      </c>
      <c r="C79" s="205" t="s">
        <v>2129</v>
      </c>
      <c r="D79" s="657">
        <v>2101.7098850556399</v>
      </c>
    </row>
    <row r="80" spans="1:6" ht="16.5" thickTop="1" thickBot="1">
      <c r="A80" s="200" t="s">
        <v>892</v>
      </c>
      <c r="B80" s="200" t="s">
        <v>377</v>
      </c>
      <c r="C80" s="205" t="s">
        <v>2130</v>
      </c>
      <c r="D80" s="657">
        <v>2114.6853530034646</v>
      </c>
    </row>
    <row r="81" spans="1:4" ht="31.5" thickTop="1" thickBot="1">
      <c r="A81" s="200" t="s">
        <v>884</v>
      </c>
      <c r="B81" s="200" t="s">
        <v>377</v>
      </c>
      <c r="C81" s="205" t="s">
        <v>2038</v>
      </c>
      <c r="D81" s="657">
        <v>2145.5184342794059</v>
      </c>
    </row>
    <row r="82" spans="1:4" ht="31.5" thickTop="1" thickBot="1">
      <c r="A82" s="200" t="s">
        <v>885</v>
      </c>
      <c r="B82" s="200" t="s">
        <v>377</v>
      </c>
      <c r="C82" s="205" t="s">
        <v>2039</v>
      </c>
      <c r="D82" s="657">
        <v>2145.5184342794059</v>
      </c>
    </row>
    <row r="83" spans="1:4" ht="31.5" thickTop="1" thickBot="1">
      <c r="A83" s="200" t="s">
        <v>886</v>
      </c>
      <c r="B83" s="200" t="s">
        <v>377</v>
      </c>
      <c r="C83" s="205" t="s">
        <v>2040</v>
      </c>
      <c r="D83" s="657">
        <v>2160.1206510527081</v>
      </c>
    </row>
    <row r="84" spans="1:4" ht="31.5" thickTop="1" thickBot="1">
      <c r="A84" s="200" t="s">
        <v>887</v>
      </c>
      <c r="B84" s="200" t="s">
        <v>377</v>
      </c>
      <c r="C84" s="205" t="s">
        <v>2041</v>
      </c>
      <c r="D84" s="657">
        <v>2160.1206510527081</v>
      </c>
    </row>
    <row r="85" spans="1:4" ht="16.5" thickTop="1" thickBot="1">
      <c r="A85" s="200" t="s">
        <v>893</v>
      </c>
      <c r="B85" s="200" t="s">
        <v>377</v>
      </c>
      <c r="C85" s="205" t="s">
        <v>2043</v>
      </c>
      <c r="D85" s="657">
        <v>2163.1206510527081</v>
      </c>
    </row>
    <row r="86" spans="1:4" ht="31.5" thickTop="1" thickBot="1">
      <c r="A86" s="200" t="s">
        <v>888</v>
      </c>
      <c r="B86" s="200" t="s">
        <v>377</v>
      </c>
      <c r="C86" s="205" t="s">
        <v>2042</v>
      </c>
      <c r="D86" s="657">
        <v>2163.1206510527081</v>
      </c>
    </row>
    <row r="87" spans="1:4" ht="31.5" thickTop="1" thickBot="1">
      <c r="A87" s="200" t="s">
        <v>875</v>
      </c>
      <c r="B87" s="200" t="s">
        <v>377</v>
      </c>
      <c r="C87" s="205" t="s">
        <v>876</v>
      </c>
      <c r="D87" s="657">
        <v>472.30132482509799</v>
      </c>
    </row>
    <row r="88" spans="1:4" ht="16.5" thickTop="1" thickBot="1">
      <c r="A88" s="200" t="s">
        <v>898</v>
      </c>
      <c r="B88" s="200" t="s">
        <v>377</v>
      </c>
      <c r="C88" s="205" t="s">
        <v>2044</v>
      </c>
      <c r="D88" s="657">
        <v>795.19690209812643</v>
      </c>
    </row>
    <row r="89" spans="1:4" ht="16.5" thickTop="1" thickBot="1">
      <c r="A89" s="200" t="s">
        <v>896</v>
      </c>
      <c r="B89" s="200" t="s">
        <v>377</v>
      </c>
      <c r="C89" s="205" t="s">
        <v>897</v>
      </c>
      <c r="D89" s="657">
        <v>757.50408738287797</v>
      </c>
    </row>
    <row r="90" spans="1:4" ht="16.5" thickTop="1" thickBot="1">
      <c r="A90" s="200" t="s">
        <v>997</v>
      </c>
      <c r="B90" s="200" t="s">
        <v>233</v>
      </c>
      <c r="C90" s="205" t="s">
        <v>998</v>
      </c>
      <c r="D90" s="657">
        <v>8533.6663365946351</v>
      </c>
    </row>
    <row r="91" spans="1:4" ht="31.5" thickTop="1" thickBot="1">
      <c r="A91" s="200" t="s">
        <v>414</v>
      </c>
      <c r="B91" s="200" t="s">
        <v>377</v>
      </c>
      <c r="C91" s="205" t="s">
        <v>415</v>
      </c>
      <c r="D91" s="657">
        <v>17568.953089666978</v>
      </c>
    </row>
    <row r="92" spans="1:4" ht="16.5" thickTop="1" thickBot="1">
      <c r="A92" s="200" t="s">
        <v>416</v>
      </c>
      <c r="B92" s="200" t="s">
        <v>144</v>
      </c>
      <c r="C92" s="205" t="s">
        <v>417</v>
      </c>
      <c r="D92" s="657">
        <v>30188.232529366545</v>
      </c>
    </row>
    <row r="93" spans="1:4" ht="16.5" thickTop="1" thickBot="1">
      <c r="A93" s="200" t="s">
        <v>418</v>
      </c>
      <c r="B93" s="200" t="s">
        <v>144</v>
      </c>
      <c r="C93" s="205" t="s">
        <v>419</v>
      </c>
      <c r="D93" s="657">
        <v>2385.6240462519058</v>
      </c>
    </row>
    <row r="94" spans="1:4" ht="16.5" thickTop="1" thickBot="1">
      <c r="A94" s="200" t="s">
        <v>420</v>
      </c>
      <c r="B94" s="200" t="s">
        <v>144</v>
      </c>
      <c r="C94" s="205" t="s">
        <v>421</v>
      </c>
      <c r="D94" s="657">
        <v>856</v>
      </c>
    </row>
    <row r="95" spans="1:4" ht="16.5" thickTop="1" thickBot="1">
      <c r="A95" s="200" t="s">
        <v>422</v>
      </c>
      <c r="B95" s="200" t="s">
        <v>377</v>
      </c>
      <c r="C95" s="205" t="s">
        <v>423</v>
      </c>
      <c r="D95" s="657">
        <v>4332.9167118309861</v>
      </c>
    </row>
    <row r="96" spans="1:4" ht="16.5" thickTop="1" thickBot="1">
      <c r="A96" s="200" t="s">
        <v>441</v>
      </c>
      <c r="B96" s="200" t="s">
        <v>377</v>
      </c>
      <c r="C96" s="205" t="s">
        <v>442</v>
      </c>
      <c r="D96" s="657">
        <v>4123.8670655285678</v>
      </c>
    </row>
    <row r="97" spans="1:4" ht="16.5" thickTop="1" thickBot="1">
      <c r="A97" s="200" t="s">
        <v>439</v>
      </c>
      <c r="B97" s="200" t="s">
        <v>377</v>
      </c>
      <c r="C97" s="205" t="s">
        <v>440</v>
      </c>
      <c r="D97" s="657">
        <v>5236.0261795402148</v>
      </c>
    </row>
    <row r="98" spans="1:4" ht="16.5" thickTop="1" thickBot="1">
      <c r="A98" s="200" t="s">
        <v>424</v>
      </c>
      <c r="B98" s="200" t="s">
        <v>425</v>
      </c>
      <c r="C98" s="205" t="s">
        <v>426</v>
      </c>
      <c r="D98" s="657">
        <v>4482.2432610166397</v>
      </c>
    </row>
    <row r="99" spans="1:4" ht="31.5" thickTop="1" thickBot="1">
      <c r="A99" s="200" t="s">
        <v>907</v>
      </c>
      <c r="B99" s="200" t="s">
        <v>388</v>
      </c>
      <c r="C99" s="205" t="s">
        <v>2045</v>
      </c>
      <c r="D99" s="657">
        <v>321912.61538060487</v>
      </c>
    </row>
    <row r="100" spans="1:4" ht="31.5" thickTop="1" thickBot="1">
      <c r="A100" s="200" t="s">
        <v>908</v>
      </c>
      <c r="B100" s="200" t="s">
        <v>388</v>
      </c>
      <c r="C100" s="205" t="s">
        <v>2046</v>
      </c>
      <c r="D100" s="657">
        <v>363832.8602813388</v>
      </c>
    </row>
    <row r="101" spans="1:4" ht="31.5" thickTop="1" thickBot="1">
      <c r="A101" s="200" t="s">
        <v>909</v>
      </c>
      <c r="B101" s="200" t="s">
        <v>388</v>
      </c>
      <c r="C101" s="205" t="s">
        <v>2047</v>
      </c>
      <c r="D101" s="657">
        <v>616338.42035004171</v>
      </c>
    </row>
    <row r="102" spans="1:4" ht="31.5" thickTop="1" thickBot="1">
      <c r="A102" s="200" t="s">
        <v>910</v>
      </c>
      <c r="B102" s="200" t="s">
        <v>388</v>
      </c>
      <c r="C102" s="205" t="s">
        <v>2048</v>
      </c>
      <c r="D102" s="657">
        <v>379988.47040038643</v>
      </c>
    </row>
    <row r="103" spans="1:4" ht="31.5" thickTop="1" thickBot="1">
      <c r="A103" s="200" t="s">
        <v>911</v>
      </c>
      <c r="B103" s="200" t="s">
        <v>388</v>
      </c>
      <c r="C103" s="205" t="s">
        <v>2049</v>
      </c>
      <c r="D103" s="657">
        <v>411495.07847098692</v>
      </c>
    </row>
    <row r="104" spans="1:4" ht="16.5" thickTop="1" thickBot="1">
      <c r="A104" s="200" t="s">
        <v>905</v>
      </c>
      <c r="B104" s="200" t="s">
        <v>388</v>
      </c>
      <c r="C104" s="205" t="s">
        <v>2112</v>
      </c>
      <c r="D104" s="657">
        <v>322412.727824417</v>
      </c>
    </row>
    <row r="105" spans="1:4" ht="16.5" thickTop="1" thickBot="1">
      <c r="A105" s="200" t="s">
        <v>904</v>
      </c>
      <c r="B105" s="200" t="s">
        <v>388</v>
      </c>
      <c r="C105" s="205" t="s">
        <v>2113</v>
      </c>
      <c r="D105" s="657">
        <v>340410.71996836981</v>
      </c>
    </row>
    <row r="106" spans="1:4" ht="16.5" thickTop="1" thickBot="1">
      <c r="A106" s="200" t="s">
        <v>1745</v>
      </c>
      <c r="B106" s="200" t="s">
        <v>388</v>
      </c>
      <c r="C106" s="205" t="s">
        <v>2111</v>
      </c>
      <c r="D106" s="657">
        <v>356911.38430261303</v>
      </c>
    </row>
    <row r="107" spans="1:4" ht="16.5" thickTop="1" thickBot="1">
      <c r="A107" s="200" t="s">
        <v>901</v>
      </c>
      <c r="B107" s="200" t="s">
        <v>388</v>
      </c>
      <c r="C107" s="205" t="s">
        <v>2111</v>
      </c>
      <c r="D107" s="657">
        <v>357193.80115329492</v>
      </c>
    </row>
    <row r="108" spans="1:4" ht="16.5" thickTop="1" thickBot="1">
      <c r="A108" s="200" t="s">
        <v>903</v>
      </c>
      <c r="B108" s="200" t="s">
        <v>388</v>
      </c>
      <c r="C108" s="205" t="s">
        <v>2114</v>
      </c>
      <c r="D108" s="657">
        <v>377901.93345760182</v>
      </c>
    </row>
    <row r="109" spans="1:4" ht="16.5" thickTop="1" thickBot="1">
      <c r="A109" s="200" t="s">
        <v>902</v>
      </c>
      <c r="B109" s="200" t="s">
        <v>388</v>
      </c>
      <c r="C109" s="205" t="s">
        <v>2115</v>
      </c>
      <c r="D109" s="657">
        <v>394923.42585042462</v>
      </c>
    </row>
    <row r="110" spans="1:4" ht="16.5" thickTop="1" thickBot="1">
      <c r="A110" s="200" t="s">
        <v>906</v>
      </c>
      <c r="B110" s="200" t="s">
        <v>388</v>
      </c>
      <c r="C110" s="205" t="s">
        <v>2116</v>
      </c>
      <c r="D110" s="657">
        <v>322453.35583630821</v>
      </c>
    </row>
    <row r="111" spans="1:4" ht="16.5" thickTop="1" thickBot="1">
      <c r="A111" s="200" t="s">
        <v>427</v>
      </c>
      <c r="B111" s="200" t="s">
        <v>144</v>
      </c>
      <c r="C111" s="205" t="s">
        <v>428</v>
      </c>
      <c r="D111" s="657">
        <v>87911.524540028724</v>
      </c>
    </row>
    <row r="112" spans="1:4" ht="16.5" thickTop="1" thickBot="1">
      <c r="A112" s="200" t="s">
        <v>429</v>
      </c>
      <c r="B112" s="200" t="s">
        <v>233</v>
      </c>
      <c r="C112" s="205" t="s">
        <v>430</v>
      </c>
      <c r="D112" s="657">
        <v>982.94052794715799</v>
      </c>
    </row>
    <row r="113" spans="1:4" ht="31.5" thickTop="1" thickBot="1">
      <c r="A113" s="200" t="s">
        <v>431</v>
      </c>
      <c r="B113" s="200" t="s">
        <v>92</v>
      </c>
      <c r="C113" s="205" t="s">
        <v>432</v>
      </c>
      <c r="D113" s="657">
        <v>811.0347817753584</v>
      </c>
    </row>
    <row r="114" spans="1:4" ht="31.5" thickTop="1" thickBot="1">
      <c r="A114" s="200" t="s">
        <v>433</v>
      </c>
      <c r="B114" s="200" t="s">
        <v>144</v>
      </c>
      <c r="C114" s="205" t="s">
        <v>434</v>
      </c>
      <c r="D114" s="657">
        <v>42091.719233927448</v>
      </c>
    </row>
    <row r="115" spans="1:4" ht="16.5" thickTop="1" thickBot="1">
      <c r="A115" s="200" t="s">
        <v>435</v>
      </c>
      <c r="B115" s="200" t="s">
        <v>92</v>
      </c>
      <c r="C115" s="655" t="s">
        <v>436</v>
      </c>
      <c r="D115" s="657">
        <v>53695.74761418064</v>
      </c>
    </row>
    <row r="116" spans="1:4" ht="16.5" thickTop="1" thickBot="1">
      <c r="A116" s="200" t="s">
        <v>443</v>
      </c>
      <c r="B116" s="200" t="s">
        <v>92</v>
      </c>
      <c r="C116" s="205" t="s">
        <v>1997</v>
      </c>
      <c r="D116" s="657">
        <v>119000</v>
      </c>
    </row>
    <row r="117" spans="1:4" ht="16.5" thickTop="1" thickBot="1">
      <c r="A117" s="200" t="s">
        <v>446</v>
      </c>
      <c r="B117" s="200" t="s">
        <v>92</v>
      </c>
      <c r="C117" s="205" t="s">
        <v>447</v>
      </c>
      <c r="D117" s="657">
        <v>38828.95896289638</v>
      </c>
    </row>
    <row r="118" spans="1:4" ht="31.5" thickTop="1" thickBot="1">
      <c r="A118" s="200" t="s">
        <v>444</v>
      </c>
      <c r="B118" s="200" t="s">
        <v>92</v>
      </c>
      <c r="C118" s="655" t="s">
        <v>445</v>
      </c>
      <c r="D118" s="657">
        <v>43475.844170575503</v>
      </c>
    </row>
    <row r="119" spans="1:4" ht="31.5" thickTop="1" thickBot="1">
      <c r="A119" s="200" t="s">
        <v>449</v>
      </c>
      <c r="B119" s="200" t="s">
        <v>388</v>
      </c>
      <c r="C119" s="205" t="s">
        <v>450</v>
      </c>
      <c r="D119" s="657">
        <v>4173.3713080953912</v>
      </c>
    </row>
    <row r="120" spans="1:4" ht="31.5" thickTop="1" thickBot="1">
      <c r="A120" s="200" t="s">
        <v>448</v>
      </c>
      <c r="B120" s="200" t="s">
        <v>388</v>
      </c>
      <c r="C120" s="205" t="s">
        <v>1998</v>
      </c>
      <c r="D120" s="657">
        <v>4173.3713080953912</v>
      </c>
    </row>
    <row r="121" spans="1:4" ht="31.5" thickTop="1" thickBot="1">
      <c r="A121" s="200" t="s">
        <v>912</v>
      </c>
      <c r="B121" s="200" t="s">
        <v>637</v>
      </c>
      <c r="C121" s="205" t="s">
        <v>913</v>
      </c>
      <c r="D121" s="657">
        <v>18342.976944471415</v>
      </c>
    </row>
    <row r="122" spans="1:4" ht="16.5" thickTop="1" thickBot="1">
      <c r="A122" s="200" t="s">
        <v>914</v>
      </c>
      <c r="B122" s="200" t="s">
        <v>637</v>
      </c>
      <c r="C122" s="205" t="s">
        <v>2050</v>
      </c>
      <c r="D122" s="657">
        <v>27803.535167739465</v>
      </c>
    </row>
    <row r="123" spans="1:4" ht="16.5" thickTop="1" thickBot="1">
      <c r="A123" s="200" t="s">
        <v>451</v>
      </c>
      <c r="B123" s="200" t="s">
        <v>388</v>
      </c>
      <c r="C123" s="205" t="s">
        <v>1999</v>
      </c>
      <c r="D123" s="657">
        <v>2827.1464094603202</v>
      </c>
    </row>
    <row r="124" spans="1:4" ht="16.5" thickTop="1" thickBot="1">
      <c r="A124" s="200" t="s">
        <v>452</v>
      </c>
      <c r="B124" s="200" t="s">
        <v>144</v>
      </c>
      <c r="C124" s="205" t="s">
        <v>453</v>
      </c>
      <c r="D124" s="657">
        <v>18050.190863775715</v>
      </c>
    </row>
    <row r="125" spans="1:4" ht="16.5" thickTop="1" thickBot="1">
      <c r="A125" s="200" t="s">
        <v>939</v>
      </c>
      <c r="B125" s="200" t="s">
        <v>425</v>
      </c>
      <c r="C125" s="205" t="s">
        <v>2052</v>
      </c>
      <c r="D125" s="657">
        <v>1316.7718453309817</v>
      </c>
    </row>
    <row r="126" spans="1:4" ht="16.5" thickTop="1" thickBot="1">
      <c r="A126" s="200" t="s">
        <v>940</v>
      </c>
      <c r="B126" s="200" t="s">
        <v>425</v>
      </c>
      <c r="C126" s="205" t="s">
        <v>2053</v>
      </c>
      <c r="D126" s="657">
        <v>1672.680996875021</v>
      </c>
    </row>
    <row r="127" spans="1:4" ht="31.5" thickTop="1" thickBot="1">
      <c r="A127" s="200" t="s">
        <v>938</v>
      </c>
      <c r="B127" s="200" t="s">
        <v>425</v>
      </c>
      <c r="C127" s="205" t="s">
        <v>2051</v>
      </c>
      <c r="D127" s="657">
        <v>1672.680996875021</v>
      </c>
    </row>
    <row r="128" spans="1:4" ht="16.5" thickTop="1" thickBot="1">
      <c r="A128" s="200" t="s">
        <v>920</v>
      </c>
      <c r="B128" s="200" t="s">
        <v>425</v>
      </c>
      <c r="C128" s="205" t="s">
        <v>921</v>
      </c>
      <c r="D128" s="657">
        <v>1248.2060754172369</v>
      </c>
    </row>
    <row r="129" spans="1:4" ht="16.5" thickTop="1" thickBot="1">
      <c r="A129" s="200" t="s">
        <v>922</v>
      </c>
      <c r="B129" s="200" t="s">
        <v>425</v>
      </c>
      <c r="C129" s="205" t="s">
        <v>923</v>
      </c>
      <c r="D129" s="657">
        <v>3062.0368032388496</v>
      </c>
    </row>
    <row r="130" spans="1:4" ht="16.5" thickTop="1" thickBot="1">
      <c r="A130" s="200" t="s">
        <v>924</v>
      </c>
      <c r="B130" s="200" t="s">
        <v>425</v>
      </c>
      <c r="C130" s="205" t="s">
        <v>925</v>
      </c>
      <c r="D130" s="657">
        <v>1303.9040383057943</v>
      </c>
    </row>
    <row r="131" spans="1:4" ht="16.5" thickTop="1" thickBot="1">
      <c r="A131" s="200" t="s">
        <v>926</v>
      </c>
      <c r="B131" s="200" t="s">
        <v>425</v>
      </c>
      <c r="C131" s="205" t="s">
        <v>927</v>
      </c>
      <c r="D131" s="657">
        <v>1679.6358690972875</v>
      </c>
    </row>
    <row r="132" spans="1:4" ht="16.5" thickTop="1" thickBot="1">
      <c r="A132" s="200" t="s">
        <v>928</v>
      </c>
      <c r="B132" s="200" t="s">
        <v>425</v>
      </c>
      <c r="C132" s="205" t="s">
        <v>929</v>
      </c>
      <c r="D132" s="657">
        <v>1447.2145979007794</v>
      </c>
    </row>
    <row r="133" spans="1:4" ht="16.5" thickTop="1" thickBot="1">
      <c r="A133" s="200" t="s">
        <v>932</v>
      </c>
      <c r="B133" s="200" t="s">
        <v>425</v>
      </c>
      <c r="C133" s="205" t="s">
        <v>933</v>
      </c>
      <c r="D133" s="657">
        <v>1089.5648204213589</v>
      </c>
    </row>
    <row r="134" spans="1:4" ht="16.5" thickTop="1" thickBot="1">
      <c r="A134" s="200" t="s">
        <v>930</v>
      </c>
      <c r="B134" s="200" t="s">
        <v>425</v>
      </c>
      <c r="C134" s="205" t="s">
        <v>931</v>
      </c>
      <c r="D134" s="657">
        <v>1412.9153822120352</v>
      </c>
    </row>
    <row r="135" spans="1:4" ht="16.5" thickTop="1" thickBot="1">
      <c r="A135" s="200" t="s">
        <v>934</v>
      </c>
      <c r="B135" s="200" t="s">
        <v>425</v>
      </c>
      <c r="C135" s="205" t="s">
        <v>935</v>
      </c>
      <c r="D135" s="657">
        <v>1171.3243731845091</v>
      </c>
    </row>
    <row r="136" spans="1:4" ht="16.5" thickTop="1" thickBot="1">
      <c r="A136" s="200" t="s">
        <v>936</v>
      </c>
      <c r="B136" s="200" t="s">
        <v>425</v>
      </c>
      <c r="C136" s="205" t="s">
        <v>937</v>
      </c>
      <c r="D136" s="657">
        <v>1470.2972482605489</v>
      </c>
    </row>
    <row r="137" spans="1:4" ht="31.5" thickTop="1" thickBot="1">
      <c r="A137" s="200" t="s">
        <v>918</v>
      </c>
      <c r="B137" s="200" t="s">
        <v>377</v>
      </c>
      <c r="C137" s="205" t="s">
        <v>919</v>
      </c>
      <c r="D137" s="657">
        <v>3725.9519074308437</v>
      </c>
    </row>
    <row r="138" spans="1:4" ht="31.5" thickTop="1" thickBot="1">
      <c r="A138" s="200" t="s">
        <v>915</v>
      </c>
      <c r="B138" s="200" t="s">
        <v>916</v>
      </c>
      <c r="C138" s="205" t="s">
        <v>917</v>
      </c>
      <c r="D138" s="657">
        <v>0</v>
      </c>
    </row>
    <row r="139" spans="1:4" ht="16.5" thickTop="1" thickBot="1">
      <c r="A139" s="200" t="s">
        <v>454</v>
      </c>
      <c r="B139" s="200" t="s">
        <v>377</v>
      </c>
      <c r="C139" s="205" t="s">
        <v>455</v>
      </c>
      <c r="D139" s="657">
        <v>4321.2999334391252</v>
      </c>
    </row>
    <row r="140" spans="1:4" ht="31.5" thickTop="1" thickBot="1">
      <c r="A140" s="200" t="s">
        <v>456</v>
      </c>
      <c r="B140" s="200" t="s">
        <v>457</v>
      </c>
      <c r="C140" s="205" t="s">
        <v>458</v>
      </c>
      <c r="D140" s="657">
        <v>698.05726538705358</v>
      </c>
    </row>
    <row r="141" spans="1:4" ht="31.5" thickTop="1" thickBot="1">
      <c r="A141" s="200" t="s">
        <v>459</v>
      </c>
      <c r="B141" s="200" t="s">
        <v>144</v>
      </c>
      <c r="C141" s="205" t="s">
        <v>2000</v>
      </c>
      <c r="D141" s="657">
        <v>5854.9092365246688</v>
      </c>
    </row>
    <row r="142" spans="1:4" ht="31.5" thickTop="1" thickBot="1">
      <c r="A142" s="200" t="s">
        <v>460</v>
      </c>
      <c r="B142" s="200" t="s">
        <v>92</v>
      </c>
      <c r="C142" s="205" t="s">
        <v>461</v>
      </c>
      <c r="D142" s="657">
        <v>3188.1461263038668</v>
      </c>
    </row>
    <row r="143" spans="1:4" ht="16.5" thickTop="1" thickBot="1">
      <c r="A143" s="200" t="s">
        <v>462</v>
      </c>
      <c r="B143" s="200" t="s">
        <v>463</v>
      </c>
      <c r="C143" s="205" t="s">
        <v>464</v>
      </c>
      <c r="D143" s="657">
        <v>9490.073588009669</v>
      </c>
    </row>
    <row r="144" spans="1:4" ht="16.5" thickTop="1" thickBot="1">
      <c r="A144" s="200" t="s">
        <v>465</v>
      </c>
      <c r="B144" s="200" t="s">
        <v>425</v>
      </c>
      <c r="C144" s="205" t="s">
        <v>466</v>
      </c>
      <c r="D144" s="657">
        <v>27842.729431363812</v>
      </c>
    </row>
    <row r="145" spans="1:4" ht="16.5" thickTop="1" thickBot="1">
      <c r="A145" s="200" t="s">
        <v>951</v>
      </c>
      <c r="B145" s="200" t="s">
        <v>233</v>
      </c>
      <c r="C145" s="205" t="s">
        <v>953</v>
      </c>
      <c r="D145" s="657">
        <v>15864.721028084117</v>
      </c>
    </row>
    <row r="146" spans="1:4" ht="46.5" thickTop="1" thickBot="1">
      <c r="A146" s="200" t="s">
        <v>941</v>
      </c>
      <c r="B146" s="200" t="s">
        <v>233</v>
      </c>
      <c r="C146" s="205" t="s">
        <v>942</v>
      </c>
      <c r="D146" s="657">
        <v>7403.5364797725879</v>
      </c>
    </row>
    <row r="147" spans="1:4" ht="31.5" thickTop="1" thickBot="1">
      <c r="A147" s="200" t="s">
        <v>943</v>
      </c>
      <c r="B147" s="200" t="s">
        <v>233</v>
      </c>
      <c r="C147" s="205" t="s">
        <v>944</v>
      </c>
      <c r="D147" s="657">
        <v>21152.961370778823</v>
      </c>
    </row>
    <row r="148" spans="1:4" ht="16.5" thickTop="1" thickBot="1">
      <c r="A148" s="200" t="s">
        <v>1775</v>
      </c>
      <c r="B148" s="200" t="s">
        <v>233</v>
      </c>
      <c r="C148" s="205" t="s">
        <v>2054</v>
      </c>
      <c r="D148" s="657">
        <v>8461.1845483115303</v>
      </c>
    </row>
    <row r="149" spans="1:4" ht="31.5" thickTop="1" thickBot="1">
      <c r="A149" s="200" t="s">
        <v>945</v>
      </c>
      <c r="B149" s="200" t="s">
        <v>144</v>
      </c>
      <c r="C149" s="205" t="s">
        <v>946</v>
      </c>
      <c r="D149" s="657">
        <v>21152.961370778823</v>
      </c>
    </row>
    <row r="150" spans="1:4" ht="16.5" thickTop="1" thickBot="1">
      <c r="A150" s="200" t="s">
        <v>947</v>
      </c>
      <c r="B150" s="200" t="s">
        <v>233</v>
      </c>
      <c r="C150" s="205" t="s">
        <v>948</v>
      </c>
      <c r="D150" s="657">
        <v>8461.1845483115303</v>
      </c>
    </row>
    <row r="151" spans="1:4" ht="31.5" thickTop="1" thickBot="1">
      <c r="A151" s="200" t="s">
        <v>949</v>
      </c>
      <c r="B151" s="200" t="s">
        <v>457</v>
      </c>
      <c r="C151" s="205" t="s">
        <v>950</v>
      </c>
      <c r="D151" s="657">
        <v>38643.148566077027</v>
      </c>
    </row>
    <row r="152" spans="1:4" ht="16.5" thickTop="1" thickBot="1">
      <c r="A152" s="200" t="s">
        <v>467</v>
      </c>
      <c r="B152" s="200" t="s">
        <v>92</v>
      </c>
      <c r="C152" s="205" t="s">
        <v>468</v>
      </c>
      <c r="D152" s="657">
        <v>1121.867379614617</v>
      </c>
    </row>
    <row r="153" spans="1:4" ht="16.5" thickTop="1" thickBot="1">
      <c r="A153" s="200" t="s">
        <v>469</v>
      </c>
      <c r="B153" s="200" t="s">
        <v>377</v>
      </c>
      <c r="C153" s="205" t="s">
        <v>470</v>
      </c>
      <c r="D153" s="657">
        <v>28689.322757704016</v>
      </c>
    </row>
    <row r="154" spans="1:4" ht="16.5" thickTop="1" thickBot="1">
      <c r="A154" s="200" t="s">
        <v>471</v>
      </c>
      <c r="B154" s="200" t="s">
        <v>377</v>
      </c>
      <c r="C154" s="205" t="s">
        <v>472</v>
      </c>
      <c r="D154" s="657">
        <v>2046.0761081358514</v>
      </c>
    </row>
    <row r="155" spans="1:4" ht="31.5" thickTop="1" thickBot="1">
      <c r="A155" s="200" t="s">
        <v>987</v>
      </c>
      <c r="B155" s="200" t="s">
        <v>144</v>
      </c>
      <c r="C155" s="205" t="s">
        <v>988</v>
      </c>
      <c r="D155" s="657">
        <v>66956.071203663945</v>
      </c>
    </row>
    <row r="156" spans="1:4" ht="31.5" thickTop="1" thickBot="1">
      <c r="A156" s="200" t="s">
        <v>989</v>
      </c>
      <c r="B156" s="200" t="s">
        <v>144</v>
      </c>
      <c r="C156" s="205" t="s">
        <v>990</v>
      </c>
      <c r="D156" s="657">
        <v>15598.00581166043</v>
      </c>
    </row>
    <row r="157" spans="1:4" ht="31.5" thickTop="1" thickBot="1">
      <c r="A157" s="200" t="s">
        <v>991</v>
      </c>
      <c r="B157" s="200" t="s">
        <v>144</v>
      </c>
      <c r="C157" s="205" t="s">
        <v>992</v>
      </c>
      <c r="D157" s="657">
        <v>30033.315847441165</v>
      </c>
    </row>
    <row r="158" spans="1:4" ht="31.5" thickTop="1" thickBot="1">
      <c r="A158" s="200" t="s">
        <v>993</v>
      </c>
      <c r="B158" s="200" t="s">
        <v>144</v>
      </c>
      <c r="C158" s="205" t="s">
        <v>994</v>
      </c>
      <c r="D158" s="657">
        <v>59801.233417878102</v>
      </c>
    </row>
    <row r="159" spans="1:4" ht="16.5" thickTop="1" thickBot="1">
      <c r="A159" s="200" t="s">
        <v>475</v>
      </c>
      <c r="B159" s="200" t="s">
        <v>233</v>
      </c>
      <c r="C159" s="205" t="s">
        <v>476</v>
      </c>
      <c r="D159" s="657">
        <v>7170.3676849910707</v>
      </c>
    </row>
    <row r="160" spans="1:4" ht="16.5" thickTop="1" thickBot="1">
      <c r="A160" s="200" t="s">
        <v>980</v>
      </c>
      <c r="B160" s="200" t="s">
        <v>233</v>
      </c>
      <c r="C160" s="205" t="s">
        <v>476</v>
      </c>
      <c r="D160" s="657">
        <v>7170.3676849910707</v>
      </c>
    </row>
    <row r="161" spans="1:4" ht="16.5" thickTop="1" thickBot="1">
      <c r="A161" s="200" t="s">
        <v>477</v>
      </c>
      <c r="B161" s="200" t="s">
        <v>233</v>
      </c>
      <c r="C161" s="205" t="s">
        <v>478</v>
      </c>
      <c r="D161" s="657">
        <v>10096.923098924419</v>
      </c>
    </row>
    <row r="162" spans="1:4" ht="16.5" thickTop="1" thickBot="1">
      <c r="A162" s="200" t="s">
        <v>981</v>
      </c>
      <c r="B162" s="200" t="s">
        <v>233</v>
      </c>
      <c r="C162" s="205" t="s">
        <v>478</v>
      </c>
      <c r="D162" s="657">
        <v>10096.923098924419</v>
      </c>
    </row>
    <row r="163" spans="1:4" ht="16.5" thickTop="1" thickBot="1">
      <c r="A163" s="200" t="s">
        <v>972</v>
      </c>
      <c r="B163" s="200" t="s">
        <v>233</v>
      </c>
      <c r="C163" s="205" t="s">
        <v>973</v>
      </c>
      <c r="D163" s="657">
        <v>8533.0685722709659</v>
      </c>
    </row>
    <row r="164" spans="1:4" ht="16.5" thickTop="1" thickBot="1">
      <c r="A164" s="200" t="s">
        <v>978</v>
      </c>
      <c r="B164" s="200" t="s">
        <v>233</v>
      </c>
      <c r="C164" s="205" t="s">
        <v>973</v>
      </c>
      <c r="D164" s="657">
        <v>8533.0685722709659</v>
      </c>
    </row>
    <row r="165" spans="1:4" ht="16.5" thickTop="1" thickBot="1">
      <c r="A165" s="200" t="s">
        <v>985</v>
      </c>
      <c r="B165" s="200" t="s">
        <v>952</v>
      </c>
      <c r="C165" s="205" t="s">
        <v>986</v>
      </c>
      <c r="D165" s="657">
        <v>14263.34</v>
      </c>
    </row>
    <row r="166" spans="1:4" ht="16.5" thickTop="1" thickBot="1">
      <c r="A166" s="200" t="s">
        <v>983</v>
      </c>
      <c r="B166" s="200" t="s">
        <v>233</v>
      </c>
      <c r="C166" s="205" t="s">
        <v>984</v>
      </c>
      <c r="D166" s="657">
        <v>8968.2343835116244</v>
      </c>
    </row>
    <row r="167" spans="1:4" ht="16.5" thickTop="1" thickBot="1">
      <c r="A167" s="200" t="s">
        <v>479</v>
      </c>
      <c r="B167" s="200" t="s">
        <v>233</v>
      </c>
      <c r="C167" s="205" t="s">
        <v>480</v>
      </c>
      <c r="D167" s="657">
        <v>13687.856791678616</v>
      </c>
    </row>
    <row r="168" spans="1:4" ht="16.5" thickTop="1" thickBot="1">
      <c r="A168" s="200" t="s">
        <v>982</v>
      </c>
      <c r="B168" s="200" t="s">
        <v>233</v>
      </c>
      <c r="C168" s="205" t="s">
        <v>480</v>
      </c>
      <c r="D168" s="657">
        <v>12033.221180564928</v>
      </c>
    </row>
    <row r="169" spans="1:4" ht="16.5" thickTop="1" thickBot="1">
      <c r="A169" s="200" t="s">
        <v>473</v>
      </c>
      <c r="B169" s="200" t="s">
        <v>233</v>
      </c>
      <c r="C169" s="205" t="s">
        <v>474</v>
      </c>
      <c r="D169" s="657">
        <v>11538.439018939591</v>
      </c>
    </row>
    <row r="170" spans="1:4" ht="16.5" thickTop="1" thickBot="1">
      <c r="A170" s="200" t="s">
        <v>979</v>
      </c>
      <c r="B170" s="200" t="s">
        <v>233</v>
      </c>
      <c r="C170" s="205" t="s">
        <v>474</v>
      </c>
      <c r="D170" s="657">
        <v>11538.439018939591</v>
      </c>
    </row>
    <row r="171" spans="1:4" ht="16.5" thickTop="1" thickBot="1">
      <c r="A171" s="200" t="s">
        <v>955</v>
      </c>
      <c r="B171" s="200" t="s">
        <v>233</v>
      </c>
      <c r="C171" s="205" t="s">
        <v>956</v>
      </c>
      <c r="D171" s="657">
        <v>10531.926767896901</v>
      </c>
    </row>
    <row r="172" spans="1:4" ht="16.5" thickTop="1" thickBot="1">
      <c r="A172" s="200" t="s">
        <v>968</v>
      </c>
      <c r="B172" s="200" t="s">
        <v>952</v>
      </c>
      <c r="C172" s="205" t="s">
        <v>969</v>
      </c>
      <c r="D172" s="657">
        <v>15462.511434848</v>
      </c>
    </row>
    <row r="173" spans="1:4" ht="16.5" thickTop="1" thickBot="1">
      <c r="A173" s="200" t="s">
        <v>970</v>
      </c>
      <c r="B173" s="200" t="s">
        <v>952</v>
      </c>
      <c r="C173" s="205" t="s">
        <v>971</v>
      </c>
      <c r="D173" s="657">
        <v>6811.2831655727978</v>
      </c>
    </row>
    <row r="174" spans="1:4" ht="16.5" thickTop="1" thickBot="1">
      <c r="A174" s="200" t="s">
        <v>957</v>
      </c>
      <c r="B174" s="200" t="s">
        <v>233</v>
      </c>
      <c r="C174" s="205" t="s">
        <v>958</v>
      </c>
      <c r="D174" s="657">
        <v>4956.3715317485558</v>
      </c>
    </row>
    <row r="175" spans="1:4" ht="16.5" thickTop="1" thickBot="1">
      <c r="A175" s="200" t="s">
        <v>959</v>
      </c>
      <c r="B175" s="200" t="s">
        <v>233</v>
      </c>
      <c r="C175" s="205" t="s">
        <v>960</v>
      </c>
      <c r="D175" s="657">
        <v>4987.1369681320311</v>
      </c>
    </row>
    <row r="176" spans="1:4" ht="31.5" thickTop="1" thickBot="1">
      <c r="A176" s="200" t="s">
        <v>965</v>
      </c>
      <c r="B176" s="200" t="s">
        <v>233</v>
      </c>
      <c r="C176" s="205" t="s">
        <v>2058</v>
      </c>
      <c r="D176" s="657">
        <v>4844.9204777329005</v>
      </c>
    </row>
    <row r="177" spans="1:4" ht="31.5" thickTop="1" thickBot="1">
      <c r="A177" s="200" t="s">
        <v>961</v>
      </c>
      <c r="B177" s="200" t="s">
        <v>233</v>
      </c>
      <c r="C177" s="205" t="s">
        <v>2056</v>
      </c>
      <c r="D177" s="657">
        <v>5389.0708041309417</v>
      </c>
    </row>
    <row r="178" spans="1:4" ht="31.5" thickTop="1" thickBot="1">
      <c r="A178" s="200" t="s">
        <v>962</v>
      </c>
      <c r="B178" s="200" t="s">
        <v>233</v>
      </c>
      <c r="C178" s="205" t="s">
        <v>2057</v>
      </c>
      <c r="D178" s="657">
        <v>6939.1540250818325</v>
      </c>
    </row>
    <row r="179" spans="1:4" ht="31.5" thickTop="1" thickBot="1">
      <c r="A179" s="200" t="s">
        <v>967</v>
      </c>
      <c r="B179" s="200" t="s">
        <v>233</v>
      </c>
      <c r="C179" s="205" t="s">
        <v>2059</v>
      </c>
      <c r="D179" s="657">
        <v>6149.654726635179</v>
      </c>
    </row>
    <row r="180" spans="1:4" ht="31.5" thickTop="1" thickBot="1">
      <c r="A180" s="200" t="s">
        <v>954</v>
      </c>
      <c r="B180" s="200" t="s">
        <v>233</v>
      </c>
      <c r="C180" s="205" t="s">
        <v>2055</v>
      </c>
      <c r="D180" s="657">
        <v>7146.0086201926024</v>
      </c>
    </row>
    <row r="181" spans="1:4" ht="16.5" thickTop="1" thickBot="1">
      <c r="A181" s="200" t="s">
        <v>963</v>
      </c>
      <c r="B181" s="200" t="s">
        <v>233</v>
      </c>
      <c r="C181" s="205" t="s">
        <v>964</v>
      </c>
      <c r="D181" s="657">
        <v>2987.5218878635524</v>
      </c>
    </row>
    <row r="182" spans="1:4" ht="16.5" thickTop="1" thickBot="1">
      <c r="A182" s="200" t="s">
        <v>966</v>
      </c>
      <c r="B182" s="200" t="s">
        <v>233</v>
      </c>
      <c r="C182" s="205" t="s">
        <v>964</v>
      </c>
      <c r="D182" s="657">
        <v>2987.5218878635524</v>
      </c>
    </row>
    <row r="183" spans="1:4" ht="16.5" thickTop="1" thickBot="1">
      <c r="A183" s="200" t="s">
        <v>481</v>
      </c>
      <c r="B183" s="200" t="s">
        <v>377</v>
      </c>
      <c r="C183" s="205" t="s">
        <v>482</v>
      </c>
      <c r="D183" s="657">
        <v>5988.9157657014739</v>
      </c>
    </row>
    <row r="184" spans="1:4" ht="16.5" thickTop="1" thickBot="1">
      <c r="A184" s="200" t="s">
        <v>485</v>
      </c>
      <c r="B184" s="200" t="s">
        <v>92</v>
      </c>
      <c r="C184" s="205" t="s">
        <v>486</v>
      </c>
      <c r="D184" s="657">
        <v>5326.465931239899</v>
      </c>
    </row>
    <row r="185" spans="1:4" ht="16.5" thickTop="1" thickBot="1">
      <c r="A185" s="200" t="s">
        <v>483</v>
      </c>
      <c r="B185" s="200" t="s">
        <v>388</v>
      </c>
      <c r="C185" s="205" t="s">
        <v>484</v>
      </c>
      <c r="D185" s="657">
        <v>42454.525261988048</v>
      </c>
    </row>
    <row r="186" spans="1:4" ht="16.5" thickTop="1" thickBot="1">
      <c r="A186" s="200" t="s">
        <v>487</v>
      </c>
      <c r="B186" s="200" t="s">
        <v>144</v>
      </c>
      <c r="C186" s="205" t="s">
        <v>2001</v>
      </c>
      <c r="D186" s="657">
        <v>1859.5241003392782</v>
      </c>
    </row>
    <row r="187" spans="1:4" ht="16.5" thickTop="1" thickBot="1">
      <c r="A187" s="200" t="s">
        <v>1539</v>
      </c>
      <c r="B187" s="200" t="s">
        <v>377</v>
      </c>
      <c r="C187" s="205" t="s">
        <v>1538</v>
      </c>
      <c r="D187" s="657">
        <v>10761.557643126791</v>
      </c>
    </row>
    <row r="188" spans="1:4" ht="16.5" thickTop="1" thickBot="1">
      <c r="A188" s="200" t="s">
        <v>1793</v>
      </c>
      <c r="B188" s="200" t="s">
        <v>377</v>
      </c>
      <c r="C188" s="205" t="s">
        <v>1792</v>
      </c>
      <c r="D188" s="657">
        <v>10761.557643126791</v>
      </c>
    </row>
    <row r="189" spans="1:4" ht="16.5" thickTop="1" thickBot="1">
      <c r="A189" s="200" t="s">
        <v>488</v>
      </c>
      <c r="B189" s="200" t="s">
        <v>377</v>
      </c>
      <c r="C189" s="205" t="s">
        <v>489</v>
      </c>
      <c r="D189" s="657">
        <v>40243.40746253758</v>
      </c>
    </row>
    <row r="190" spans="1:4" ht="16.5" thickTop="1" thickBot="1">
      <c r="A190" s="200" t="s">
        <v>1750</v>
      </c>
      <c r="B190" s="200" t="s">
        <v>144</v>
      </c>
      <c r="C190" s="205" t="s">
        <v>1749</v>
      </c>
      <c r="D190" s="657">
        <v>602616.4695501203</v>
      </c>
    </row>
    <row r="191" spans="1:4" ht="16.5" thickTop="1" thickBot="1">
      <c r="A191" s="200" t="s">
        <v>498</v>
      </c>
      <c r="B191" s="200" t="s">
        <v>92</v>
      </c>
      <c r="C191" s="205" t="s">
        <v>499</v>
      </c>
      <c r="D191" s="657">
        <v>756423.54959228961</v>
      </c>
    </row>
    <row r="192" spans="1:4" ht="16.5" thickTop="1" thickBot="1">
      <c r="A192" s="200" t="s">
        <v>500</v>
      </c>
      <c r="B192" s="200" t="s">
        <v>92</v>
      </c>
      <c r="C192" s="205" t="s">
        <v>501</v>
      </c>
      <c r="D192" s="657">
        <v>338211.26141514769</v>
      </c>
    </row>
    <row r="193" spans="1:4" ht="16.5" thickTop="1" thickBot="1">
      <c r="A193" s="200" t="s">
        <v>490</v>
      </c>
      <c r="B193" s="200" t="s">
        <v>233</v>
      </c>
      <c r="C193" s="205" t="s">
        <v>491</v>
      </c>
      <c r="D193" s="657">
        <v>2628.5674180441647</v>
      </c>
    </row>
    <row r="194" spans="1:4" ht="16.5" thickTop="1" thickBot="1">
      <c r="A194" s="200" t="s">
        <v>502</v>
      </c>
      <c r="B194" s="200" t="s">
        <v>92</v>
      </c>
      <c r="C194" s="205" t="s">
        <v>503</v>
      </c>
      <c r="D194" s="657">
        <v>1303.0157845364317</v>
      </c>
    </row>
    <row r="195" spans="1:4" ht="31.5" thickTop="1" thickBot="1">
      <c r="A195" s="200" t="s">
        <v>492</v>
      </c>
      <c r="B195" s="200" t="s">
        <v>425</v>
      </c>
      <c r="C195" s="205" t="s">
        <v>493</v>
      </c>
      <c r="D195" s="657">
        <v>1129.5473441326119</v>
      </c>
    </row>
    <row r="196" spans="1:4" ht="16.5" thickTop="1" thickBot="1">
      <c r="A196" s="200" t="s">
        <v>494</v>
      </c>
      <c r="B196" s="200" t="s">
        <v>92</v>
      </c>
      <c r="C196" s="205" t="s">
        <v>495</v>
      </c>
      <c r="D196" s="657">
        <v>33854.276343222911</v>
      </c>
    </row>
    <row r="197" spans="1:4" ht="16.5" thickTop="1" thickBot="1">
      <c r="A197" s="200" t="s">
        <v>496</v>
      </c>
      <c r="B197" s="200" t="s">
        <v>144</v>
      </c>
      <c r="C197" s="205" t="s">
        <v>497</v>
      </c>
      <c r="D197" s="657">
        <v>1486.2649019168537</v>
      </c>
    </row>
    <row r="198" spans="1:4" ht="16.5" thickTop="1" thickBot="1">
      <c r="A198" s="200" t="s">
        <v>504</v>
      </c>
      <c r="B198" s="200" t="s">
        <v>92</v>
      </c>
      <c r="C198" s="205" t="s">
        <v>505</v>
      </c>
      <c r="D198" s="657">
        <v>19263.490620607969</v>
      </c>
    </row>
    <row r="199" spans="1:4" ht="16.5" thickTop="1" thickBot="1">
      <c r="A199" s="200" t="s">
        <v>1009</v>
      </c>
      <c r="B199" s="200" t="s">
        <v>92</v>
      </c>
      <c r="C199" s="205" t="s">
        <v>1010</v>
      </c>
      <c r="D199" s="657">
        <v>170293.38795864146</v>
      </c>
    </row>
    <row r="200" spans="1:4" ht="31.5" thickTop="1" thickBot="1">
      <c r="A200" s="200" t="s">
        <v>1013</v>
      </c>
      <c r="B200" s="200" t="s">
        <v>92</v>
      </c>
      <c r="C200" s="205" t="s">
        <v>1014</v>
      </c>
      <c r="D200" s="657">
        <v>179023.99950538922</v>
      </c>
    </row>
    <row r="201" spans="1:4" ht="16.5" thickTop="1" thickBot="1">
      <c r="A201" s="200" t="s">
        <v>1011</v>
      </c>
      <c r="B201" s="200" t="s">
        <v>92</v>
      </c>
      <c r="C201" s="205" t="s">
        <v>1012</v>
      </c>
      <c r="D201" s="657">
        <v>181692.10524583413</v>
      </c>
    </row>
    <row r="202" spans="1:4" ht="16.5" thickTop="1" thickBot="1">
      <c r="A202" s="200" t="s">
        <v>1015</v>
      </c>
      <c r="B202" s="200" t="s">
        <v>233</v>
      </c>
      <c r="C202" s="205" t="s">
        <v>1016</v>
      </c>
      <c r="D202" s="657">
        <v>4809.0538709350103</v>
      </c>
    </row>
    <row r="203" spans="1:4" ht="31.5" thickTop="1" thickBot="1">
      <c r="A203" s="200" t="s">
        <v>1003</v>
      </c>
      <c r="B203" s="200" t="s">
        <v>233</v>
      </c>
      <c r="C203" s="205" t="s">
        <v>1004</v>
      </c>
      <c r="D203" s="657">
        <v>17660.265945204359</v>
      </c>
    </row>
    <row r="204" spans="1:4" ht="16.5" thickTop="1" thickBot="1">
      <c r="A204" s="200" t="s">
        <v>1007</v>
      </c>
      <c r="B204" s="200" t="s">
        <v>92</v>
      </c>
      <c r="C204" s="205" t="s">
        <v>1008</v>
      </c>
      <c r="D204" s="657">
        <v>137771.79638732164</v>
      </c>
    </row>
    <row r="205" spans="1:4" ht="16.5" thickTop="1" thickBot="1">
      <c r="A205" s="200" t="s">
        <v>1005</v>
      </c>
      <c r="B205" s="200" t="s">
        <v>92</v>
      </c>
      <c r="C205" s="205" t="s">
        <v>1006</v>
      </c>
      <c r="D205" s="657">
        <v>141171.48869217848</v>
      </c>
    </row>
    <row r="206" spans="1:4" ht="16.5" thickTop="1" thickBot="1">
      <c r="A206" s="200" t="s">
        <v>506</v>
      </c>
      <c r="B206" s="200" t="s">
        <v>144</v>
      </c>
      <c r="C206" s="205" t="s">
        <v>2002</v>
      </c>
      <c r="D206" s="657">
        <v>131459.59429711523</v>
      </c>
    </row>
    <row r="207" spans="1:4" ht="16.5" thickTop="1" thickBot="1">
      <c r="A207" s="200" t="s">
        <v>515</v>
      </c>
      <c r="B207" s="200" t="s">
        <v>144</v>
      </c>
      <c r="C207" s="205" t="s">
        <v>516</v>
      </c>
      <c r="D207" s="657">
        <v>131459.59429711523</v>
      </c>
    </row>
    <row r="208" spans="1:4" ht="16.5" thickTop="1" thickBot="1">
      <c r="A208" s="200" t="s">
        <v>517</v>
      </c>
      <c r="B208" s="200" t="s">
        <v>144</v>
      </c>
      <c r="C208" s="205" t="s">
        <v>518</v>
      </c>
      <c r="D208" s="657">
        <v>12560.91049062479</v>
      </c>
    </row>
    <row r="209" spans="1:4" ht="16.5" thickTop="1" thickBot="1">
      <c r="A209" s="200" t="s">
        <v>519</v>
      </c>
      <c r="B209" s="200" t="s">
        <v>233</v>
      </c>
      <c r="C209" s="205" t="s">
        <v>520</v>
      </c>
      <c r="D209" s="657">
        <v>16441.698775928922</v>
      </c>
    </row>
    <row r="210" spans="1:4" ht="16.5" thickTop="1" thickBot="1">
      <c r="A210" s="200" t="s">
        <v>522</v>
      </c>
      <c r="B210" s="200" t="s">
        <v>233</v>
      </c>
      <c r="C210" s="205" t="s">
        <v>2004</v>
      </c>
      <c r="D210" s="657">
        <v>12358.303729524916</v>
      </c>
    </row>
    <row r="211" spans="1:4" ht="16.5" thickTop="1" thickBot="1">
      <c r="A211" s="200" t="s">
        <v>521</v>
      </c>
      <c r="B211" s="200" t="s">
        <v>233</v>
      </c>
      <c r="C211" s="205" t="s">
        <v>2003</v>
      </c>
      <c r="D211" s="657">
        <v>5421.9432178186626</v>
      </c>
    </row>
    <row r="212" spans="1:4" ht="16.5" thickTop="1" thickBot="1">
      <c r="A212" s="200" t="s">
        <v>529</v>
      </c>
      <c r="B212" s="200" t="s">
        <v>388</v>
      </c>
      <c r="C212" s="205" t="s">
        <v>530</v>
      </c>
      <c r="D212" s="657">
        <v>20276.689985030058</v>
      </c>
    </row>
    <row r="213" spans="1:4" ht="16.5" thickTop="1" thickBot="1">
      <c r="A213" s="200" t="s">
        <v>525</v>
      </c>
      <c r="B213" s="200" t="s">
        <v>388</v>
      </c>
      <c r="C213" s="205" t="s">
        <v>526</v>
      </c>
      <c r="D213" s="657">
        <v>32216.833840493491</v>
      </c>
    </row>
    <row r="214" spans="1:4" ht="16.5" thickTop="1" thickBot="1">
      <c r="A214" s="200" t="s">
        <v>523</v>
      </c>
      <c r="B214" s="200" t="s">
        <v>388</v>
      </c>
      <c r="C214" s="205" t="s">
        <v>524</v>
      </c>
      <c r="D214" s="657">
        <v>21318.127252477392</v>
      </c>
    </row>
    <row r="215" spans="1:4" ht="16.5" thickTop="1" thickBot="1">
      <c r="A215" s="200" t="s">
        <v>531</v>
      </c>
      <c r="B215" s="200" t="s">
        <v>388</v>
      </c>
      <c r="C215" s="205" t="s">
        <v>532</v>
      </c>
      <c r="D215" s="657">
        <v>32571.561672698277</v>
      </c>
    </row>
    <row r="216" spans="1:4" ht="16.5" thickTop="1" thickBot="1">
      <c r="A216" s="200" t="s">
        <v>535</v>
      </c>
      <c r="B216" s="200" t="s">
        <v>388</v>
      </c>
      <c r="C216" s="205" t="s">
        <v>536</v>
      </c>
      <c r="D216" s="657">
        <v>35196.22265591543</v>
      </c>
    </row>
    <row r="217" spans="1:4" ht="16.5" thickTop="1" thickBot="1">
      <c r="A217" s="200" t="s">
        <v>537</v>
      </c>
      <c r="B217" s="200" t="s">
        <v>388</v>
      </c>
      <c r="C217" s="205" t="s">
        <v>538</v>
      </c>
      <c r="D217" s="657">
        <v>37279.097190810106</v>
      </c>
    </row>
    <row r="218" spans="1:4" ht="16.5" thickTop="1" thickBot="1">
      <c r="A218" s="200" t="s">
        <v>539</v>
      </c>
      <c r="B218" s="200" t="s">
        <v>388</v>
      </c>
      <c r="C218" s="205" t="s">
        <v>540</v>
      </c>
      <c r="D218" s="657">
        <v>38841.253091981103</v>
      </c>
    </row>
    <row r="219" spans="1:4" ht="16.5" thickTop="1" thickBot="1">
      <c r="A219" s="200" t="s">
        <v>541</v>
      </c>
      <c r="B219" s="200" t="s">
        <v>388</v>
      </c>
      <c r="C219" s="205" t="s">
        <v>542</v>
      </c>
      <c r="D219" s="657">
        <v>35716.941289639093</v>
      </c>
    </row>
    <row r="220" spans="1:4" ht="16.5" thickTop="1" thickBot="1">
      <c r="A220" s="200" t="s">
        <v>533</v>
      </c>
      <c r="B220" s="200" t="s">
        <v>388</v>
      </c>
      <c r="C220" s="205" t="s">
        <v>534</v>
      </c>
      <c r="D220" s="657">
        <v>28182.966658557991</v>
      </c>
    </row>
    <row r="221" spans="1:4" ht="16.5" thickTop="1" thickBot="1">
      <c r="A221" s="200" t="s">
        <v>543</v>
      </c>
      <c r="B221" s="200" t="s">
        <v>388</v>
      </c>
      <c r="C221" s="205" t="s">
        <v>544</v>
      </c>
      <c r="D221" s="657">
        <v>24050.481332582072</v>
      </c>
    </row>
    <row r="222" spans="1:4" ht="16.5" thickTop="1" thickBot="1">
      <c r="A222" s="200" t="s">
        <v>554</v>
      </c>
      <c r="B222" s="200" t="s">
        <v>388</v>
      </c>
      <c r="C222" s="205" t="s">
        <v>555</v>
      </c>
      <c r="D222" s="657">
        <v>25958.757648456594</v>
      </c>
    </row>
    <row r="223" spans="1:4" ht="16.5" thickTop="1" thickBot="1">
      <c r="A223" s="200" t="s">
        <v>566</v>
      </c>
      <c r="B223" s="200" t="s">
        <v>388</v>
      </c>
      <c r="C223" s="205" t="s">
        <v>1940</v>
      </c>
      <c r="D223" s="657">
        <v>16605.08002770122</v>
      </c>
    </row>
    <row r="224" spans="1:4" ht="31.5" thickTop="1" thickBot="1">
      <c r="A224" s="200" t="s">
        <v>545</v>
      </c>
      <c r="B224" s="200" t="s">
        <v>388</v>
      </c>
      <c r="C224" s="205" t="s">
        <v>546</v>
      </c>
      <c r="D224" s="657">
        <v>30341.174971947905</v>
      </c>
    </row>
    <row r="225" spans="1:4" ht="31.5" thickTop="1" thickBot="1">
      <c r="A225" s="200" t="s">
        <v>547</v>
      </c>
      <c r="B225" s="200" t="s">
        <v>388</v>
      </c>
      <c r="C225" s="205" t="s">
        <v>548</v>
      </c>
      <c r="D225" s="657">
        <v>30341.174971947905</v>
      </c>
    </row>
    <row r="226" spans="1:4" ht="16.5" thickTop="1" thickBot="1">
      <c r="A226" s="200" t="s">
        <v>549</v>
      </c>
      <c r="B226" s="200" t="s">
        <v>388</v>
      </c>
      <c r="C226" s="205" t="s">
        <v>2005</v>
      </c>
      <c r="D226" s="657">
        <v>30341.174971947905</v>
      </c>
    </row>
    <row r="227" spans="1:4" ht="31.5" thickTop="1" thickBot="1">
      <c r="A227" s="200" t="s">
        <v>550</v>
      </c>
      <c r="B227" s="200" t="s">
        <v>388</v>
      </c>
      <c r="C227" s="205" t="s">
        <v>551</v>
      </c>
      <c r="D227" s="657">
        <v>30341.174971947905</v>
      </c>
    </row>
    <row r="228" spans="1:4" ht="31.5" thickTop="1" thickBot="1">
      <c r="A228" s="200" t="s">
        <v>552</v>
      </c>
      <c r="B228" s="200" t="s">
        <v>388</v>
      </c>
      <c r="C228" s="205" t="s">
        <v>553</v>
      </c>
      <c r="D228" s="657">
        <v>30341.174971947905</v>
      </c>
    </row>
    <row r="229" spans="1:4" ht="16.5" thickTop="1" thickBot="1">
      <c r="A229" s="200" t="s">
        <v>556</v>
      </c>
      <c r="B229" s="200" t="s">
        <v>388</v>
      </c>
      <c r="C229" s="205" t="s">
        <v>557</v>
      </c>
      <c r="D229" s="657">
        <v>36757.666822509869</v>
      </c>
    </row>
    <row r="230" spans="1:4" ht="16.5" thickTop="1" thickBot="1">
      <c r="A230" s="200" t="s">
        <v>558</v>
      </c>
      <c r="B230" s="200" t="s">
        <v>388</v>
      </c>
      <c r="C230" s="205" t="s">
        <v>559</v>
      </c>
      <c r="D230" s="657">
        <v>36757.666822509869</v>
      </c>
    </row>
    <row r="231" spans="1:4" ht="16.5" thickTop="1" thickBot="1">
      <c r="A231" s="200" t="s">
        <v>527</v>
      </c>
      <c r="B231" s="200" t="s">
        <v>388</v>
      </c>
      <c r="C231" s="205" t="s">
        <v>528</v>
      </c>
      <c r="D231" s="657">
        <v>35983.864286757955</v>
      </c>
    </row>
    <row r="232" spans="1:4" ht="16.5" thickTop="1" thickBot="1">
      <c r="A232" s="200" t="s">
        <v>560</v>
      </c>
      <c r="B232" s="200" t="s">
        <v>388</v>
      </c>
      <c r="C232" s="205" t="s">
        <v>561</v>
      </c>
      <c r="D232" s="657">
        <v>30013.917357468228</v>
      </c>
    </row>
    <row r="233" spans="1:4" ht="16.5" thickTop="1" thickBot="1">
      <c r="A233" s="200" t="s">
        <v>562</v>
      </c>
      <c r="B233" s="200" t="s">
        <v>388</v>
      </c>
      <c r="C233" s="205" t="s">
        <v>563</v>
      </c>
      <c r="D233" s="657">
        <v>33128.228880156872</v>
      </c>
    </row>
    <row r="234" spans="1:4" ht="31.5" thickTop="1" thickBot="1">
      <c r="A234" s="200" t="s">
        <v>564</v>
      </c>
      <c r="B234" s="200" t="s">
        <v>388</v>
      </c>
      <c r="C234" s="205" t="s">
        <v>565</v>
      </c>
      <c r="D234" s="657">
        <v>23781.370442044208</v>
      </c>
    </row>
    <row r="235" spans="1:4" ht="16.5" thickTop="1" thickBot="1">
      <c r="A235" s="200" t="s">
        <v>567</v>
      </c>
      <c r="B235" s="200" t="s">
        <v>144</v>
      </c>
      <c r="C235" s="205" t="s">
        <v>568</v>
      </c>
      <c r="D235" s="657">
        <v>1343.7418710787249</v>
      </c>
    </row>
    <row r="236" spans="1:4" ht="31.5" thickTop="1" thickBot="1">
      <c r="A236" s="200" t="s">
        <v>571</v>
      </c>
      <c r="B236" s="200" t="s">
        <v>388</v>
      </c>
      <c r="C236" s="205" t="s">
        <v>572</v>
      </c>
      <c r="D236" s="657">
        <v>380909.04070260294</v>
      </c>
    </row>
    <row r="237" spans="1:4" ht="31.5" thickTop="1" thickBot="1">
      <c r="A237" s="200" t="s">
        <v>573</v>
      </c>
      <c r="B237" s="200" t="s">
        <v>388</v>
      </c>
      <c r="C237" s="205" t="s">
        <v>574</v>
      </c>
      <c r="D237" s="657">
        <v>380909.04070260294</v>
      </c>
    </row>
    <row r="238" spans="1:4" ht="31.5" thickTop="1" thickBot="1">
      <c r="A238" s="200" t="s">
        <v>575</v>
      </c>
      <c r="B238" s="200" t="s">
        <v>388</v>
      </c>
      <c r="C238" s="205" t="s">
        <v>576</v>
      </c>
      <c r="D238" s="657">
        <v>380909.04070260294</v>
      </c>
    </row>
    <row r="239" spans="1:4" ht="16.5" thickTop="1" thickBot="1">
      <c r="A239" s="200" t="s">
        <v>588</v>
      </c>
      <c r="B239" s="200" t="s">
        <v>589</v>
      </c>
      <c r="C239" s="205" t="s">
        <v>590</v>
      </c>
      <c r="D239" s="657">
        <v>380909.04070260294</v>
      </c>
    </row>
    <row r="240" spans="1:4" ht="16.5" thickTop="1" thickBot="1">
      <c r="A240" s="200" t="s">
        <v>577</v>
      </c>
      <c r="B240" s="200" t="s">
        <v>388</v>
      </c>
      <c r="C240" s="205" t="s">
        <v>2006</v>
      </c>
      <c r="D240" s="657">
        <v>380909.04070260294</v>
      </c>
    </row>
    <row r="241" spans="1:4" ht="16.5" thickTop="1" thickBot="1">
      <c r="A241" s="200" t="s">
        <v>578</v>
      </c>
      <c r="B241" s="200" t="s">
        <v>388</v>
      </c>
      <c r="C241" s="205" t="s">
        <v>2117</v>
      </c>
      <c r="D241" s="657">
        <v>380909.04070260294</v>
      </c>
    </row>
    <row r="242" spans="1:4" ht="16.5" thickTop="1" thickBot="1">
      <c r="A242" s="209" t="s">
        <v>2119</v>
      </c>
      <c r="B242" s="200" t="s">
        <v>388</v>
      </c>
      <c r="C242" s="205" t="s">
        <v>2118</v>
      </c>
      <c r="D242" s="658">
        <v>402641.42849182215</v>
      </c>
    </row>
    <row r="243" spans="1:4" ht="16.5" thickTop="1" thickBot="1">
      <c r="A243" s="200" t="s">
        <v>579</v>
      </c>
      <c r="B243" s="200" t="s">
        <v>388</v>
      </c>
      <c r="C243" s="205" t="s">
        <v>580</v>
      </c>
      <c r="D243" s="657">
        <v>403940.40350000001</v>
      </c>
    </row>
    <row r="244" spans="1:4" ht="16.5" thickTop="1" thickBot="1">
      <c r="A244" s="200" t="s">
        <v>581</v>
      </c>
      <c r="B244" s="200" t="s">
        <v>388</v>
      </c>
      <c r="C244" s="205" t="s">
        <v>582</v>
      </c>
      <c r="D244" s="657">
        <v>390817.73959999997</v>
      </c>
    </row>
    <row r="245" spans="1:4" ht="16.5" thickTop="1" thickBot="1">
      <c r="A245" s="200" t="s">
        <v>583</v>
      </c>
      <c r="B245" s="200" t="s">
        <v>388</v>
      </c>
      <c r="C245" s="205" t="s">
        <v>584</v>
      </c>
      <c r="D245" s="657">
        <v>398023.7758</v>
      </c>
    </row>
    <row r="246" spans="1:4" ht="16.5" thickTop="1" thickBot="1">
      <c r="A246" s="200" t="s">
        <v>585</v>
      </c>
      <c r="B246" s="200" t="s">
        <v>388</v>
      </c>
      <c r="C246" s="205" t="s">
        <v>2120</v>
      </c>
      <c r="D246" s="657">
        <v>380909.04070260294</v>
      </c>
    </row>
    <row r="247" spans="1:4" ht="16.5" thickTop="1" thickBot="1">
      <c r="A247" s="200" t="s">
        <v>586</v>
      </c>
      <c r="B247" s="200" t="s">
        <v>388</v>
      </c>
      <c r="C247" s="205" t="s">
        <v>587</v>
      </c>
      <c r="D247" s="657">
        <v>380909.04070260294</v>
      </c>
    </row>
    <row r="248" spans="1:4" ht="16.5" thickTop="1" thickBot="1">
      <c r="A248" s="200" t="s">
        <v>591</v>
      </c>
      <c r="B248" s="200" t="s">
        <v>388</v>
      </c>
      <c r="C248" s="205" t="s">
        <v>592</v>
      </c>
      <c r="D248" s="657">
        <v>380909.04070260294</v>
      </c>
    </row>
    <row r="249" spans="1:4" ht="16.5" thickTop="1" thickBot="1">
      <c r="A249" s="200" t="s">
        <v>593</v>
      </c>
      <c r="B249" s="200" t="s">
        <v>388</v>
      </c>
      <c r="C249" s="205" t="s">
        <v>594</v>
      </c>
      <c r="D249" s="657">
        <v>380909.04070260294</v>
      </c>
    </row>
    <row r="250" spans="1:4" ht="16.5" thickTop="1" thickBot="1">
      <c r="A250" s="200" t="s">
        <v>595</v>
      </c>
      <c r="B250" s="200" t="s">
        <v>388</v>
      </c>
      <c r="C250" s="205" t="s">
        <v>596</v>
      </c>
      <c r="D250" s="657">
        <v>380909.04070260294</v>
      </c>
    </row>
    <row r="251" spans="1:4" ht="16.5" thickTop="1" thickBot="1">
      <c r="A251" s="200" t="s">
        <v>597</v>
      </c>
      <c r="B251" s="200" t="s">
        <v>388</v>
      </c>
      <c r="C251" s="205" t="s">
        <v>598</v>
      </c>
      <c r="D251" s="657">
        <v>380909.04070260294</v>
      </c>
    </row>
    <row r="252" spans="1:4" ht="31.5" thickTop="1" thickBot="1">
      <c r="A252" s="200" t="s">
        <v>599</v>
      </c>
      <c r="B252" s="200" t="s">
        <v>388</v>
      </c>
      <c r="C252" s="205" t="s">
        <v>600</v>
      </c>
      <c r="D252" s="657">
        <v>380909.04070260294</v>
      </c>
    </row>
    <row r="253" spans="1:4" ht="31.5" thickTop="1" thickBot="1">
      <c r="A253" s="200" t="s">
        <v>601</v>
      </c>
      <c r="B253" s="200" t="s">
        <v>388</v>
      </c>
      <c r="C253" s="205" t="s">
        <v>602</v>
      </c>
      <c r="D253" s="657">
        <v>380909.04070260294</v>
      </c>
    </row>
    <row r="254" spans="1:4" ht="16.5" thickTop="1" thickBot="1">
      <c r="A254" s="200" t="s">
        <v>605</v>
      </c>
      <c r="B254" s="200" t="s">
        <v>233</v>
      </c>
      <c r="C254" s="205" t="s">
        <v>2007</v>
      </c>
      <c r="D254" s="657">
        <v>0</v>
      </c>
    </row>
    <row r="255" spans="1:4" ht="31.5" thickTop="1" thickBot="1">
      <c r="A255" s="200" t="s">
        <v>603</v>
      </c>
      <c r="B255" s="200" t="s">
        <v>388</v>
      </c>
      <c r="C255" s="205" t="s">
        <v>604</v>
      </c>
      <c r="D255" s="657">
        <v>275278.8025245702</v>
      </c>
    </row>
    <row r="256" spans="1:4" ht="16.5" thickTop="1" thickBot="1">
      <c r="A256" s="200" t="s">
        <v>569</v>
      </c>
      <c r="B256" s="200" t="s">
        <v>388</v>
      </c>
      <c r="C256" s="205" t="s">
        <v>570</v>
      </c>
      <c r="D256" s="657">
        <v>380909.04070260294</v>
      </c>
    </row>
    <row r="257" spans="1:4" ht="16.5" thickTop="1" thickBot="1">
      <c r="A257" s="200" t="s">
        <v>606</v>
      </c>
      <c r="B257" s="200" t="s">
        <v>388</v>
      </c>
      <c r="C257" s="205" t="s">
        <v>607</v>
      </c>
      <c r="D257" s="657">
        <v>449319.58067569055</v>
      </c>
    </row>
    <row r="258" spans="1:4" ht="16.5" thickTop="1" thickBot="1">
      <c r="A258" s="200" t="s">
        <v>608</v>
      </c>
      <c r="B258" s="200" t="s">
        <v>388</v>
      </c>
      <c r="C258" s="205" t="s">
        <v>609</v>
      </c>
      <c r="D258" s="657">
        <v>449319.58067569055</v>
      </c>
    </row>
    <row r="259" spans="1:4" ht="16.5" thickTop="1" thickBot="1">
      <c r="A259" s="200" t="s">
        <v>507</v>
      </c>
      <c r="B259" s="200" t="s">
        <v>388</v>
      </c>
      <c r="C259" s="205" t="s">
        <v>508</v>
      </c>
      <c r="D259" s="657">
        <v>436207.97299426538</v>
      </c>
    </row>
    <row r="260" spans="1:4" ht="16.5" thickTop="1" thickBot="1">
      <c r="A260" s="200" t="s">
        <v>1753</v>
      </c>
      <c r="B260" s="200" t="s">
        <v>388</v>
      </c>
      <c r="C260" s="205" t="s">
        <v>1754</v>
      </c>
      <c r="D260" s="657">
        <v>335021.53435486241</v>
      </c>
    </row>
    <row r="261" spans="1:4" ht="16.5" thickTop="1" thickBot="1">
      <c r="A261" s="200" t="s">
        <v>509</v>
      </c>
      <c r="B261" s="200" t="s">
        <v>377</v>
      </c>
      <c r="C261" s="205" t="s">
        <v>510</v>
      </c>
      <c r="D261" s="657">
        <v>3601.2442567571543</v>
      </c>
    </row>
    <row r="262" spans="1:4" ht="46.5" thickTop="1" thickBot="1">
      <c r="A262" s="200" t="s">
        <v>610</v>
      </c>
      <c r="B262" s="200" t="s">
        <v>377</v>
      </c>
      <c r="C262" s="205" t="s">
        <v>2008</v>
      </c>
      <c r="D262" s="657">
        <v>2308.5690957032675</v>
      </c>
    </row>
    <row r="263" spans="1:4" ht="31.5" thickTop="1" thickBot="1">
      <c r="A263" s="200" t="s">
        <v>611</v>
      </c>
      <c r="B263" s="200" t="s">
        <v>233</v>
      </c>
      <c r="C263" s="205" t="s">
        <v>612</v>
      </c>
      <c r="D263" s="657">
        <v>18633.974603104871</v>
      </c>
    </row>
    <row r="264" spans="1:4" ht="31.5" thickTop="1" thickBot="1">
      <c r="A264" s="200" t="s">
        <v>613</v>
      </c>
      <c r="B264" s="200" t="s">
        <v>377</v>
      </c>
      <c r="C264" s="205" t="s">
        <v>614</v>
      </c>
      <c r="D264" s="657">
        <v>13316.443584304132</v>
      </c>
    </row>
    <row r="265" spans="1:4" ht="31.5" thickTop="1" thickBot="1">
      <c r="A265" s="200" t="s">
        <v>615</v>
      </c>
      <c r="B265" s="200" t="s">
        <v>144</v>
      </c>
      <c r="C265" s="205" t="s">
        <v>616</v>
      </c>
      <c r="D265" s="657">
        <v>6243.5487900417111</v>
      </c>
    </row>
    <row r="266" spans="1:4" ht="31.5" thickTop="1" thickBot="1">
      <c r="A266" s="200" t="s">
        <v>617</v>
      </c>
      <c r="B266" s="200" t="s">
        <v>92</v>
      </c>
      <c r="C266" s="205" t="s">
        <v>618</v>
      </c>
      <c r="D266" s="657">
        <v>34632.415184833182</v>
      </c>
    </row>
    <row r="267" spans="1:4" ht="31.5" thickTop="1" thickBot="1">
      <c r="A267" s="200" t="s">
        <v>619</v>
      </c>
      <c r="B267" s="200" t="s">
        <v>92</v>
      </c>
      <c r="C267" s="205" t="s">
        <v>620</v>
      </c>
      <c r="D267" s="657">
        <v>43741.436440013094</v>
      </c>
    </row>
    <row r="268" spans="1:4" ht="31.5" thickTop="1" thickBot="1">
      <c r="A268" s="200" t="s">
        <v>621</v>
      </c>
      <c r="B268" s="200" t="s">
        <v>92</v>
      </c>
      <c r="C268" s="205" t="s">
        <v>622</v>
      </c>
      <c r="D268" s="657">
        <v>58216.031209740817</v>
      </c>
    </row>
    <row r="269" spans="1:4" ht="16.5" thickTop="1" thickBot="1">
      <c r="A269" s="200" t="s">
        <v>623</v>
      </c>
      <c r="B269" s="200" t="s">
        <v>377</v>
      </c>
      <c r="C269" s="205" t="s">
        <v>624</v>
      </c>
      <c r="D269" s="657">
        <v>33677.993848725389</v>
      </c>
    </row>
    <row r="270" spans="1:4" ht="16.5" thickTop="1" thickBot="1">
      <c r="A270" s="200" t="s">
        <v>627</v>
      </c>
      <c r="B270" s="200" t="s">
        <v>144</v>
      </c>
      <c r="C270" s="205" t="s">
        <v>628</v>
      </c>
      <c r="D270" s="657">
        <v>161783.06838556219</v>
      </c>
    </row>
    <row r="271" spans="1:4" ht="16.5" thickTop="1" thickBot="1">
      <c r="A271" s="200" t="s">
        <v>629</v>
      </c>
      <c r="B271" s="200" t="s">
        <v>388</v>
      </c>
      <c r="C271" s="205" t="s">
        <v>2009</v>
      </c>
      <c r="D271" s="657">
        <v>39093.770424635062</v>
      </c>
    </row>
    <row r="272" spans="1:4" ht="31.5" thickTop="1" thickBot="1">
      <c r="A272" s="200" t="s">
        <v>625</v>
      </c>
      <c r="B272" s="200" t="s">
        <v>388</v>
      </c>
      <c r="C272" s="205" t="s">
        <v>626</v>
      </c>
      <c r="D272" s="657">
        <v>39093.770424635062</v>
      </c>
    </row>
    <row r="273" spans="1:4" ht="31.5" thickTop="1" thickBot="1">
      <c r="A273" s="200" t="s">
        <v>630</v>
      </c>
      <c r="B273" s="200" t="s">
        <v>388</v>
      </c>
      <c r="C273" s="205" t="s">
        <v>631</v>
      </c>
      <c r="D273" s="657">
        <v>39224.682139355777</v>
      </c>
    </row>
    <row r="274" spans="1:4" ht="31.5" thickTop="1" thickBot="1">
      <c r="A274" s="200" t="s">
        <v>632</v>
      </c>
      <c r="B274" s="200" t="s">
        <v>144</v>
      </c>
      <c r="C274" s="205" t="s">
        <v>633</v>
      </c>
      <c r="D274" s="657">
        <v>30978.898683482956</v>
      </c>
    </row>
    <row r="275" spans="1:4" ht="31.5" thickTop="1" thickBot="1">
      <c r="A275" s="200" t="s">
        <v>634</v>
      </c>
      <c r="B275" s="200" t="s">
        <v>144</v>
      </c>
      <c r="C275" s="205" t="s">
        <v>635</v>
      </c>
      <c r="D275" s="657">
        <v>48754.313364996524</v>
      </c>
    </row>
    <row r="276" spans="1:4" ht="31.5" thickTop="1" thickBot="1">
      <c r="A276" s="200" t="s">
        <v>636</v>
      </c>
      <c r="B276" s="200" t="s">
        <v>637</v>
      </c>
      <c r="C276" s="205" t="s">
        <v>2010</v>
      </c>
      <c r="D276" s="657">
        <v>73094.957174368988</v>
      </c>
    </row>
    <row r="277" spans="1:4" ht="16.5" thickTop="1" thickBot="1">
      <c r="A277" s="200" t="s">
        <v>638</v>
      </c>
      <c r="B277" s="200" t="s">
        <v>637</v>
      </c>
      <c r="C277" s="205" t="s">
        <v>2011</v>
      </c>
      <c r="D277" s="657">
        <v>47578.891133969264</v>
      </c>
    </row>
    <row r="278" spans="1:4" ht="16.5" thickTop="1" thickBot="1">
      <c r="A278" s="200" t="s">
        <v>639</v>
      </c>
      <c r="B278" s="200" t="s">
        <v>637</v>
      </c>
      <c r="C278" s="205" t="s">
        <v>640</v>
      </c>
      <c r="D278" s="657">
        <v>36311.377024638205</v>
      </c>
    </row>
    <row r="279" spans="1:4" ht="16.5" thickTop="1" thickBot="1">
      <c r="A279" s="200" t="s">
        <v>511</v>
      </c>
      <c r="B279" s="200" t="s">
        <v>141</v>
      </c>
      <c r="C279" s="205" t="s">
        <v>512</v>
      </c>
      <c r="D279" s="657">
        <v>81338.925247635372</v>
      </c>
    </row>
    <row r="280" spans="1:4" ht="16.5" thickTop="1" thickBot="1">
      <c r="A280" s="200" t="s">
        <v>513</v>
      </c>
      <c r="B280" s="200" t="s">
        <v>141</v>
      </c>
      <c r="C280" s="205" t="s">
        <v>514</v>
      </c>
      <c r="D280" s="657">
        <v>81235.37120005519</v>
      </c>
    </row>
    <row r="281" spans="1:4" ht="31.5" thickTop="1" thickBot="1">
      <c r="A281" s="200" t="s">
        <v>641</v>
      </c>
      <c r="B281" s="200" t="s">
        <v>92</v>
      </c>
      <c r="C281" s="205" t="s">
        <v>642</v>
      </c>
      <c r="D281" s="657">
        <v>47117.570213790648</v>
      </c>
    </row>
    <row r="282" spans="1:4" ht="31.5" thickTop="1" thickBot="1">
      <c r="A282" s="200" t="s">
        <v>643</v>
      </c>
      <c r="B282" s="200" t="s">
        <v>377</v>
      </c>
      <c r="C282" s="205" t="s">
        <v>644</v>
      </c>
      <c r="D282" s="657">
        <v>5833.1249113122813</v>
      </c>
    </row>
    <row r="283" spans="1:4" ht="31.5" thickTop="1" thickBot="1">
      <c r="A283" s="200" t="s">
        <v>645</v>
      </c>
      <c r="B283" s="200" t="s">
        <v>144</v>
      </c>
      <c r="C283" s="205" t="s">
        <v>646</v>
      </c>
      <c r="D283" s="657">
        <v>14410.190119937542</v>
      </c>
    </row>
    <row r="284" spans="1:4" ht="16.5" thickTop="1" thickBot="1">
      <c r="A284" s="200" t="s">
        <v>647</v>
      </c>
      <c r="B284" s="200" t="s">
        <v>92</v>
      </c>
      <c r="C284" s="205" t="s">
        <v>648</v>
      </c>
      <c r="D284" s="657">
        <v>7809.4507944116476</v>
      </c>
    </row>
    <row r="285" spans="1:4" ht="31.5" thickTop="1" thickBot="1">
      <c r="A285" s="200" t="s">
        <v>649</v>
      </c>
      <c r="B285" s="200" t="s">
        <v>92</v>
      </c>
      <c r="C285" s="205" t="s">
        <v>650</v>
      </c>
      <c r="D285" s="657">
        <v>116448.5718577177</v>
      </c>
    </row>
    <row r="286" spans="1:4" ht="16.5" thickTop="1" thickBot="1">
      <c r="A286" s="200" t="s">
        <v>651</v>
      </c>
      <c r="B286" s="200" t="s">
        <v>92</v>
      </c>
      <c r="C286" s="205" t="s">
        <v>652</v>
      </c>
      <c r="D286" s="657">
        <v>198700.67722648644</v>
      </c>
    </row>
    <row r="287" spans="1:4" ht="16.5" thickTop="1" thickBot="1">
      <c r="A287" s="200" t="s">
        <v>657</v>
      </c>
      <c r="B287" s="200" t="s">
        <v>92</v>
      </c>
      <c r="C287" s="205" t="s">
        <v>658</v>
      </c>
      <c r="D287" s="657">
        <v>31527.261058607168</v>
      </c>
    </row>
    <row r="288" spans="1:4" ht="31.5" thickTop="1" thickBot="1">
      <c r="A288" s="200" t="s">
        <v>653</v>
      </c>
      <c r="B288" s="200" t="s">
        <v>92</v>
      </c>
      <c r="C288" s="205" t="s">
        <v>654</v>
      </c>
      <c r="D288" s="657">
        <v>31527.261058607168</v>
      </c>
    </row>
    <row r="289" spans="1:4" ht="31.5" thickTop="1" thickBot="1">
      <c r="A289" s="200" t="s">
        <v>655</v>
      </c>
      <c r="B289" s="200" t="s">
        <v>92</v>
      </c>
      <c r="C289" s="205" t="s">
        <v>656</v>
      </c>
      <c r="D289" s="657">
        <v>120601.86729268575</v>
      </c>
    </row>
    <row r="290" spans="1:4" ht="16.5" thickTop="1" thickBot="1">
      <c r="A290" s="200" t="s">
        <v>659</v>
      </c>
      <c r="B290" s="200" t="s">
        <v>463</v>
      </c>
      <c r="C290" s="205" t="s">
        <v>660</v>
      </c>
      <c r="D290" s="657">
        <v>2472.8418806879063</v>
      </c>
    </row>
    <row r="291" spans="1:4" ht="16.5" thickTop="1" thickBot="1">
      <c r="A291" s="200" t="s">
        <v>661</v>
      </c>
      <c r="B291" s="200" t="s">
        <v>425</v>
      </c>
      <c r="C291" s="205" t="s">
        <v>2012</v>
      </c>
      <c r="D291" s="657">
        <v>50761.430163675715</v>
      </c>
    </row>
    <row r="292" spans="1:4" ht="31.5" thickTop="1" thickBot="1">
      <c r="A292" s="200" t="s">
        <v>662</v>
      </c>
      <c r="B292" s="200" t="s">
        <v>377</v>
      </c>
      <c r="C292" s="205" t="s">
        <v>663</v>
      </c>
      <c r="D292" s="657">
        <v>2925.9685016796116</v>
      </c>
    </row>
    <row r="293" spans="1:4" ht="16.5" thickTop="1" thickBot="1">
      <c r="A293" s="200" t="s">
        <v>664</v>
      </c>
      <c r="B293" s="200" t="s">
        <v>377</v>
      </c>
      <c r="C293" s="205" t="s">
        <v>2013</v>
      </c>
      <c r="D293" s="657">
        <v>6278.4253379125048</v>
      </c>
    </row>
    <row r="294" spans="1:4" ht="16.5" thickTop="1" thickBot="1">
      <c r="A294" s="200" t="s">
        <v>665</v>
      </c>
      <c r="B294" s="200" t="s">
        <v>92</v>
      </c>
      <c r="C294" s="205" t="s">
        <v>666</v>
      </c>
      <c r="D294" s="657">
        <v>1780.4935089237129</v>
      </c>
    </row>
    <row r="295" spans="1:4" ht="16.5" thickTop="1" thickBot="1">
      <c r="A295" s="200" t="s">
        <v>671</v>
      </c>
      <c r="B295" s="200" t="s">
        <v>92</v>
      </c>
      <c r="C295" s="205" t="s">
        <v>2014</v>
      </c>
      <c r="D295" s="657">
        <v>49790.132065776255</v>
      </c>
    </row>
    <row r="296" spans="1:4" ht="16.5" thickTop="1" thickBot="1">
      <c r="A296" s="200" t="s">
        <v>667</v>
      </c>
      <c r="B296" s="200" t="s">
        <v>92</v>
      </c>
      <c r="C296" s="205" t="s">
        <v>668</v>
      </c>
      <c r="D296" s="657">
        <v>53730.090534724084</v>
      </c>
    </row>
    <row r="297" spans="1:4" ht="16.5" thickTop="1" thickBot="1">
      <c r="A297" s="200" t="s">
        <v>669</v>
      </c>
      <c r="B297" s="200" t="s">
        <v>92</v>
      </c>
      <c r="C297" s="205" t="s">
        <v>670</v>
      </c>
      <c r="D297" s="657">
        <v>49790.132065776255</v>
      </c>
    </row>
    <row r="298" spans="1:4" ht="16.5" thickTop="1" thickBot="1">
      <c r="A298" s="200" t="s">
        <v>684</v>
      </c>
      <c r="B298" s="200" t="s">
        <v>144</v>
      </c>
      <c r="C298" s="205" t="s">
        <v>685</v>
      </c>
      <c r="D298" s="657">
        <v>7022.474274166434</v>
      </c>
    </row>
    <row r="299" spans="1:4" ht="16.5" thickTop="1" thickBot="1">
      <c r="A299" s="200" t="s">
        <v>672</v>
      </c>
      <c r="B299" s="200" t="s">
        <v>377</v>
      </c>
      <c r="C299" s="205" t="s">
        <v>673</v>
      </c>
      <c r="D299" s="657">
        <v>30054.060719249042</v>
      </c>
    </row>
    <row r="300" spans="1:4" ht="16.5" thickTop="1" thickBot="1">
      <c r="A300" s="200" t="s">
        <v>688</v>
      </c>
      <c r="B300" s="200" t="s">
        <v>377</v>
      </c>
      <c r="C300" s="205" t="s">
        <v>689</v>
      </c>
      <c r="D300" s="657">
        <v>33821.175608095313</v>
      </c>
    </row>
    <row r="301" spans="1:4" ht="46.5" thickTop="1" thickBot="1">
      <c r="A301" s="200" t="s">
        <v>690</v>
      </c>
      <c r="B301" s="200" t="s">
        <v>92</v>
      </c>
      <c r="C301" s="205" t="s">
        <v>691</v>
      </c>
      <c r="D301" s="657">
        <v>352038.97364582692</v>
      </c>
    </row>
    <row r="302" spans="1:4" ht="46.5" thickTop="1" thickBot="1">
      <c r="A302" s="200" t="s">
        <v>692</v>
      </c>
      <c r="B302" s="200" t="s">
        <v>92</v>
      </c>
      <c r="C302" s="205" t="s">
        <v>693</v>
      </c>
      <c r="D302" s="657">
        <v>267872.08786777628</v>
      </c>
    </row>
    <row r="303" spans="1:4" ht="46.5" thickTop="1" thickBot="1">
      <c r="A303" s="200" t="s">
        <v>694</v>
      </c>
      <c r="B303" s="200" t="s">
        <v>92</v>
      </c>
      <c r="C303" s="205" t="s">
        <v>695</v>
      </c>
      <c r="D303" s="657">
        <v>266396.99998781073</v>
      </c>
    </row>
    <row r="304" spans="1:4" ht="46.5" thickTop="1" thickBot="1">
      <c r="A304" s="200" t="s">
        <v>696</v>
      </c>
      <c r="B304" s="200" t="s">
        <v>92</v>
      </c>
      <c r="C304" s="205" t="s">
        <v>697</v>
      </c>
      <c r="D304" s="657">
        <v>332961.39064112247</v>
      </c>
    </row>
    <row r="305" spans="1:4" ht="46.5" thickTop="1" thickBot="1">
      <c r="A305" s="200" t="s">
        <v>698</v>
      </c>
      <c r="B305" s="200" t="s">
        <v>92</v>
      </c>
      <c r="C305" s="205" t="s">
        <v>699</v>
      </c>
      <c r="D305" s="657">
        <v>261347.2930824098</v>
      </c>
    </row>
    <row r="306" spans="1:4" ht="46.5" thickTop="1" thickBot="1">
      <c r="A306" s="200" t="s">
        <v>700</v>
      </c>
      <c r="B306" s="200" t="s">
        <v>233</v>
      </c>
      <c r="C306" s="205" t="s">
        <v>701</v>
      </c>
      <c r="D306" s="657">
        <v>363706.98051691172</v>
      </c>
    </row>
    <row r="307" spans="1:4" ht="16.5" thickTop="1" thickBot="1">
      <c r="A307" s="200" t="s">
        <v>702</v>
      </c>
      <c r="B307" s="200" t="s">
        <v>92</v>
      </c>
      <c r="C307" s="205" t="s">
        <v>703</v>
      </c>
      <c r="D307" s="657">
        <v>215156.05801289686</v>
      </c>
    </row>
    <row r="308" spans="1:4" ht="16.5" thickTop="1" thickBot="1">
      <c r="A308" s="200" t="s">
        <v>674</v>
      </c>
      <c r="B308" s="200" t="s">
        <v>377</v>
      </c>
      <c r="C308" s="205" t="s">
        <v>675</v>
      </c>
      <c r="D308" s="657">
        <v>95869.090190106435</v>
      </c>
    </row>
    <row r="309" spans="1:4" ht="16.5" thickTop="1" thickBot="1">
      <c r="A309" s="200" t="s">
        <v>680</v>
      </c>
      <c r="B309" s="200" t="s">
        <v>377</v>
      </c>
      <c r="C309" s="205" t="s">
        <v>681</v>
      </c>
      <c r="D309" s="657">
        <v>60330</v>
      </c>
    </row>
    <row r="310" spans="1:4" ht="16.5" thickTop="1" thickBot="1">
      <c r="A310" s="200" t="s">
        <v>678</v>
      </c>
      <c r="B310" s="200" t="s">
        <v>377</v>
      </c>
      <c r="C310" s="205" t="s">
        <v>679</v>
      </c>
      <c r="D310" s="657">
        <v>48432.308114711937</v>
      </c>
    </row>
    <row r="311" spans="1:4" ht="16.5" thickTop="1" thickBot="1">
      <c r="A311" s="200" t="s">
        <v>676</v>
      </c>
      <c r="B311" s="200" t="s">
        <v>377</v>
      </c>
      <c r="C311" s="205" t="s">
        <v>677</v>
      </c>
      <c r="D311" s="657">
        <v>89696.0452495317</v>
      </c>
    </row>
    <row r="312" spans="1:4" ht="16.5" thickTop="1" thickBot="1">
      <c r="A312" s="200" t="s">
        <v>682</v>
      </c>
      <c r="B312" s="200" t="s">
        <v>377</v>
      </c>
      <c r="C312" s="205" t="s">
        <v>683</v>
      </c>
      <c r="D312" s="657">
        <v>13586.255886526327</v>
      </c>
    </row>
    <row r="313" spans="1:4" ht="16.5" thickTop="1" thickBot="1">
      <c r="A313" s="200" t="s">
        <v>704</v>
      </c>
      <c r="B313" s="200" t="s">
        <v>377</v>
      </c>
      <c r="C313" s="205" t="s">
        <v>705</v>
      </c>
      <c r="D313" s="657">
        <v>6162.1902065777631</v>
      </c>
    </row>
    <row r="314" spans="1:4" ht="16.5" thickTop="1" thickBot="1">
      <c r="A314" s="200" t="s">
        <v>706</v>
      </c>
      <c r="B314" s="200" t="s">
        <v>377</v>
      </c>
      <c r="C314" s="205" t="s">
        <v>707</v>
      </c>
      <c r="D314" s="657">
        <v>6483.0243899142497</v>
      </c>
    </row>
    <row r="315" spans="1:4" ht="46.5" thickTop="1" thickBot="1">
      <c r="A315" s="200" t="s">
        <v>712</v>
      </c>
      <c r="B315" s="200" t="s">
        <v>377</v>
      </c>
      <c r="C315" s="205" t="s">
        <v>713</v>
      </c>
      <c r="D315" s="657">
        <v>6768</v>
      </c>
    </row>
    <row r="316" spans="1:4" ht="31.5" thickTop="1" thickBot="1">
      <c r="A316" s="200" t="s">
        <v>708</v>
      </c>
      <c r="B316" s="200" t="s">
        <v>92</v>
      </c>
      <c r="C316" s="205" t="s">
        <v>709</v>
      </c>
      <c r="D316" s="657">
        <v>42757.595495747235</v>
      </c>
    </row>
    <row r="317" spans="1:4" ht="16.5" thickTop="1" thickBot="1">
      <c r="A317" s="200" t="s">
        <v>710</v>
      </c>
      <c r="B317" s="200" t="s">
        <v>377</v>
      </c>
      <c r="C317" s="205" t="s">
        <v>711</v>
      </c>
      <c r="D317" s="657">
        <v>17817.167505751349</v>
      </c>
    </row>
    <row r="318" spans="1:4" ht="31.5" thickTop="1" thickBot="1">
      <c r="A318" s="200" t="s">
        <v>714</v>
      </c>
      <c r="B318" s="200" t="s">
        <v>637</v>
      </c>
      <c r="C318" s="205" t="s">
        <v>715</v>
      </c>
      <c r="D318" s="657">
        <v>19689.596075982168</v>
      </c>
    </row>
    <row r="319" spans="1:4" ht="31.5" thickTop="1" thickBot="1">
      <c r="A319" s="200" t="s">
        <v>716</v>
      </c>
      <c r="B319" s="200" t="s">
        <v>92</v>
      </c>
      <c r="C319" s="205" t="s">
        <v>717</v>
      </c>
      <c r="D319" s="657">
        <v>21998.072801768772</v>
      </c>
    </row>
    <row r="320" spans="1:4" ht="46.5" thickTop="1" thickBot="1">
      <c r="A320" s="200" t="s">
        <v>724</v>
      </c>
      <c r="B320" s="200" t="s">
        <v>92</v>
      </c>
      <c r="C320" s="205" t="s">
        <v>725</v>
      </c>
      <c r="D320" s="657">
        <v>146310.04709886728</v>
      </c>
    </row>
    <row r="321" spans="1:4" ht="46.5" thickTop="1" thickBot="1">
      <c r="A321" s="200" t="s">
        <v>726</v>
      </c>
      <c r="B321" s="200" t="s">
        <v>92</v>
      </c>
      <c r="C321" s="205" t="s">
        <v>727</v>
      </c>
      <c r="D321" s="657">
        <v>210499.80922697263</v>
      </c>
    </row>
    <row r="322" spans="1:4" ht="46.5" thickTop="1" thickBot="1">
      <c r="A322" s="200" t="s">
        <v>722</v>
      </c>
      <c r="B322" s="200" t="s">
        <v>92</v>
      </c>
      <c r="C322" s="205" t="s">
        <v>723</v>
      </c>
      <c r="D322" s="657">
        <v>162670.63771732082</v>
      </c>
    </row>
    <row r="323" spans="1:4" ht="61.5" thickTop="1" thickBot="1">
      <c r="A323" s="200" t="s">
        <v>720</v>
      </c>
      <c r="B323" s="200" t="s">
        <v>92</v>
      </c>
      <c r="C323" s="205" t="s">
        <v>721</v>
      </c>
      <c r="D323" s="657">
        <v>210105.27775698618</v>
      </c>
    </row>
    <row r="324" spans="1:4" ht="16.5" thickTop="1" thickBot="1">
      <c r="A324" s="200" t="s">
        <v>728</v>
      </c>
      <c r="B324" s="200" t="s">
        <v>92</v>
      </c>
      <c r="C324" s="205" t="s">
        <v>729</v>
      </c>
      <c r="D324" s="657">
        <v>206836.75195584414</v>
      </c>
    </row>
    <row r="325" spans="1:4" ht="16.5" thickTop="1" thickBot="1">
      <c r="A325" s="200" t="s">
        <v>732</v>
      </c>
      <c r="B325" s="200" t="s">
        <v>92</v>
      </c>
      <c r="C325" s="205" t="s">
        <v>733</v>
      </c>
      <c r="D325" s="657">
        <v>22013.693130892527</v>
      </c>
    </row>
    <row r="326" spans="1:4" ht="31.5" thickTop="1" thickBot="1">
      <c r="A326" s="200" t="s">
        <v>718</v>
      </c>
      <c r="B326" s="200" t="s">
        <v>92</v>
      </c>
      <c r="C326" s="205" t="s">
        <v>719</v>
      </c>
      <c r="D326" s="657">
        <v>33805.196812976727</v>
      </c>
    </row>
    <row r="327" spans="1:4" ht="31.5" thickTop="1" thickBot="1">
      <c r="A327" s="200" t="s">
        <v>730</v>
      </c>
      <c r="B327" s="200" t="s">
        <v>92</v>
      </c>
      <c r="C327" s="205" t="s">
        <v>731</v>
      </c>
      <c r="D327" s="657">
        <v>20552.717786608628</v>
      </c>
    </row>
    <row r="328" spans="1:4" ht="31.5" thickTop="1" thickBot="1">
      <c r="A328" s="200" t="s">
        <v>734</v>
      </c>
      <c r="B328" s="200" t="s">
        <v>92</v>
      </c>
      <c r="C328" s="205" t="s">
        <v>735</v>
      </c>
      <c r="D328" s="657">
        <v>92822.095887574644</v>
      </c>
    </row>
    <row r="329" spans="1:4" ht="16.5" thickTop="1" thickBot="1">
      <c r="A329" s="200" t="s">
        <v>736</v>
      </c>
      <c r="B329" s="200" t="s">
        <v>92</v>
      </c>
      <c r="C329" s="205" t="s">
        <v>737</v>
      </c>
      <c r="D329" s="657">
        <v>6429.4298101220975</v>
      </c>
    </row>
    <row r="330" spans="1:4" ht="31.5" thickTop="1" thickBot="1">
      <c r="A330" s="200" t="s">
        <v>738</v>
      </c>
      <c r="B330" s="200" t="s">
        <v>92</v>
      </c>
      <c r="C330" s="205" t="s">
        <v>739</v>
      </c>
      <c r="D330" s="657">
        <v>31637.966823171439</v>
      </c>
    </row>
    <row r="331" spans="1:4" ht="31.5" thickTop="1" thickBot="1">
      <c r="A331" s="200" t="s">
        <v>740</v>
      </c>
      <c r="B331" s="200" t="s">
        <v>92</v>
      </c>
      <c r="C331" s="205" t="s">
        <v>741</v>
      </c>
      <c r="D331" s="657">
        <v>1085.4642127415154</v>
      </c>
    </row>
    <row r="332" spans="1:4" ht="16.5" thickTop="1" thickBot="1">
      <c r="A332" s="200" t="s">
        <v>743</v>
      </c>
      <c r="B332" s="200" t="s">
        <v>388</v>
      </c>
      <c r="C332" s="205" t="s">
        <v>744</v>
      </c>
      <c r="D332" s="657">
        <v>31465.0300390335</v>
      </c>
    </row>
    <row r="333" spans="1:4" ht="31.5" thickTop="1" thickBot="1">
      <c r="A333" s="200" t="s">
        <v>742</v>
      </c>
      <c r="B333" s="200" t="s">
        <v>388</v>
      </c>
      <c r="C333" s="205" t="s">
        <v>2017</v>
      </c>
      <c r="D333" s="657">
        <v>13885.830232631155</v>
      </c>
    </row>
    <row r="334" spans="1:4" ht="16.5" thickTop="1" thickBot="1">
      <c r="A334" s="200" t="s">
        <v>747</v>
      </c>
      <c r="B334" s="200" t="s">
        <v>92</v>
      </c>
      <c r="C334" s="205" t="s">
        <v>2018</v>
      </c>
      <c r="D334" s="657">
        <v>624.75606355293178</v>
      </c>
    </row>
    <row r="335" spans="1:4" ht="16.5" thickTop="1" thickBot="1">
      <c r="A335" s="200" t="s">
        <v>745</v>
      </c>
      <c r="B335" s="200" t="s">
        <v>92</v>
      </c>
      <c r="C335" s="205" t="s">
        <v>746</v>
      </c>
      <c r="D335" s="657">
        <v>2546.6561562866391</v>
      </c>
    </row>
    <row r="336" spans="1:4" ht="16.5" thickTop="1" thickBot="1">
      <c r="A336" s="200" t="s">
        <v>748</v>
      </c>
      <c r="B336" s="200" t="s">
        <v>377</v>
      </c>
      <c r="C336" s="205" t="s">
        <v>749</v>
      </c>
      <c r="D336" s="657">
        <v>2342.8352383234942</v>
      </c>
    </row>
    <row r="337" spans="1:4" ht="16.5" thickTop="1" thickBot="1">
      <c r="A337" s="200" t="s">
        <v>753</v>
      </c>
      <c r="B337" s="200" t="s">
        <v>92</v>
      </c>
      <c r="C337" s="205" t="s">
        <v>754</v>
      </c>
      <c r="D337" s="657">
        <v>301504.6682317144</v>
      </c>
    </row>
    <row r="338" spans="1:4" ht="16.5" thickTop="1" thickBot="1">
      <c r="A338" s="200" t="s">
        <v>751</v>
      </c>
      <c r="B338" s="200" t="s">
        <v>92</v>
      </c>
      <c r="C338" s="205" t="s">
        <v>752</v>
      </c>
      <c r="D338" s="657">
        <v>232266.06617957557</v>
      </c>
    </row>
    <row r="339" spans="1:4" ht="31.5" thickTop="1" thickBot="1">
      <c r="A339" s="200" t="s">
        <v>750</v>
      </c>
      <c r="B339" s="200" t="s">
        <v>144</v>
      </c>
      <c r="C339" s="205" t="s">
        <v>2019</v>
      </c>
      <c r="D339" s="657">
        <v>73383.812869422472</v>
      </c>
    </row>
    <row r="340" spans="1:4" ht="31.5" thickTop="1" thickBot="1">
      <c r="A340" s="200" t="s">
        <v>686</v>
      </c>
      <c r="B340" s="200" t="s">
        <v>92</v>
      </c>
      <c r="C340" s="205" t="s">
        <v>2015</v>
      </c>
      <c r="D340" s="657">
        <v>819287.00624543242</v>
      </c>
    </row>
    <row r="341" spans="1:4" ht="31.5" thickTop="1" thickBot="1">
      <c r="A341" s="200" t="s">
        <v>755</v>
      </c>
      <c r="B341" s="200" t="s">
        <v>92</v>
      </c>
      <c r="C341" s="205" t="s">
        <v>756</v>
      </c>
      <c r="D341" s="657">
        <v>1395116.2409146102</v>
      </c>
    </row>
    <row r="342" spans="1:4" ht="31.5" thickTop="1" thickBot="1">
      <c r="A342" s="200" t="s">
        <v>687</v>
      </c>
      <c r="B342" s="200" t="s">
        <v>92</v>
      </c>
      <c r="C342" s="205" t="s">
        <v>2016</v>
      </c>
      <c r="D342" s="657">
        <v>1090493.7544107437</v>
      </c>
    </row>
    <row r="343" spans="1:4" ht="31.5" thickTop="1" thickBot="1">
      <c r="A343" s="200" t="s">
        <v>757</v>
      </c>
      <c r="B343" s="200" t="s">
        <v>92</v>
      </c>
      <c r="C343" s="205" t="s">
        <v>758</v>
      </c>
      <c r="D343" s="657">
        <v>1093238.1011360039</v>
      </c>
    </row>
    <row r="344" spans="1:4" ht="31.5" thickTop="1" thickBot="1">
      <c r="A344" s="200" t="s">
        <v>802</v>
      </c>
      <c r="B344" s="200" t="s">
        <v>388</v>
      </c>
      <c r="C344" s="205" t="s">
        <v>803</v>
      </c>
      <c r="D344" s="657">
        <v>46271.077893737092</v>
      </c>
    </row>
    <row r="345" spans="1:4" ht="31.5" thickTop="1" thickBot="1">
      <c r="A345" s="200" t="s">
        <v>759</v>
      </c>
      <c r="B345" s="200" t="s">
        <v>377</v>
      </c>
      <c r="C345" s="205" t="s">
        <v>760</v>
      </c>
      <c r="D345" s="657">
        <v>74103.286381093902</v>
      </c>
    </row>
    <row r="346" spans="1:4" ht="31.5" thickTop="1" thickBot="1">
      <c r="A346" s="200" t="s">
        <v>761</v>
      </c>
      <c r="B346" s="200" t="s">
        <v>144</v>
      </c>
      <c r="C346" s="205" t="s">
        <v>762</v>
      </c>
      <c r="D346" s="657">
        <v>35060.465818351426</v>
      </c>
    </row>
    <row r="347" spans="1:4" ht="31.5" thickTop="1" thickBot="1">
      <c r="A347" s="200" t="s">
        <v>768</v>
      </c>
      <c r="B347" s="200" t="s">
        <v>92</v>
      </c>
      <c r="C347" s="205" t="s">
        <v>2023</v>
      </c>
      <c r="D347" s="657">
        <v>67972.677061891998</v>
      </c>
    </row>
    <row r="348" spans="1:4" ht="16.5" thickTop="1" thickBot="1">
      <c r="A348" s="200" t="s">
        <v>773</v>
      </c>
      <c r="B348" s="200" t="s">
        <v>144</v>
      </c>
      <c r="C348" s="205" t="s">
        <v>2024</v>
      </c>
      <c r="D348" s="657">
        <v>18979.52021070859</v>
      </c>
    </row>
    <row r="349" spans="1:4" ht="31.5" thickTop="1" thickBot="1">
      <c r="A349" s="200" t="s">
        <v>763</v>
      </c>
      <c r="B349" s="200" t="s">
        <v>144</v>
      </c>
      <c r="C349" s="205" t="s">
        <v>764</v>
      </c>
      <c r="D349" s="657">
        <v>46243.313753249466</v>
      </c>
    </row>
    <row r="350" spans="1:4" ht="31.5" thickTop="1" thickBot="1">
      <c r="A350" s="200" t="s">
        <v>765</v>
      </c>
      <c r="B350" s="200" t="s">
        <v>144</v>
      </c>
      <c r="C350" s="205" t="s">
        <v>2020</v>
      </c>
      <c r="D350" s="657">
        <v>19562.589728906278</v>
      </c>
    </row>
    <row r="351" spans="1:4" ht="16.5" thickTop="1" thickBot="1">
      <c r="A351" s="200" t="s">
        <v>801</v>
      </c>
      <c r="B351" s="200" t="s">
        <v>144</v>
      </c>
      <c r="C351" s="205" t="s">
        <v>2026</v>
      </c>
      <c r="D351" s="657">
        <v>202957</v>
      </c>
    </row>
    <row r="352" spans="1:4" ht="16.5" thickTop="1" thickBot="1">
      <c r="A352" s="200" t="s">
        <v>769</v>
      </c>
      <c r="B352" s="200" t="s">
        <v>144</v>
      </c>
      <c r="C352" s="205" t="s">
        <v>770</v>
      </c>
      <c r="D352" s="657">
        <v>347395.50910155079</v>
      </c>
    </row>
    <row r="353" spans="1:4" ht="16.5" thickTop="1" thickBot="1">
      <c r="A353" s="200" t="s">
        <v>771</v>
      </c>
      <c r="B353" s="200" t="s">
        <v>144</v>
      </c>
      <c r="C353" s="205" t="s">
        <v>772</v>
      </c>
      <c r="D353" s="657">
        <v>963490.14181898918</v>
      </c>
    </row>
    <row r="354" spans="1:4" ht="31.5" thickTop="1" thickBot="1">
      <c r="A354" s="200" t="s">
        <v>767</v>
      </c>
      <c r="B354" s="200" t="s">
        <v>144</v>
      </c>
      <c r="C354" s="205" t="s">
        <v>2022</v>
      </c>
      <c r="D354" s="657">
        <v>5543.2466113078908</v>
      </c>
    </row>
    <row r="355" spans="1:4" ht="16.5" thickTop="1" thickBot="1">
      <c r="A355" s="200" t="s">
        <v>766</v>
      </c>
      <c r="B355" s="200" t="s">
        <v>144</v>
      </c>
      <c r="C355" s="205" t="s">
        <v>2021</v>
      </c>
      <c r="D355" s="657">
        <v>5119.2117110521785</v>
      </c>
    </row>
    <row r="356" spans="1:4" ht="16.5" thickTop="1" thickBot="1">
      <c r="A356" s="200" t="s">
        <v>778</v>
      </c>
      <c r="B356" s="200" t="s">
        <v>144</v>
      </c>
      <c r="C356" s="205" t="s">
        <v>779</v>
      </c>
      <c r="D356" s="657">
        <v>46856.704766469884</v>
      </c>
    </row>
    <row r="357" spans="1:4" ht="31.5" thickTop="1" thickBot="1">
      <c r="A357" s="200" t="s">
        <v>774</v>
      </c>
      <c r="B357" s="200" t="s">
        <v>144</v>
      </c>
      <c r="C357" s="205" t="s">
        <v>775</v>
      </c>
      <c r="D357" s="657">
        <v>388823.01342327928</v>
      </c>
    </row>
    <row r="358" spans="1:4" ht="31.5" thickTop="1" thickBot="1">
      <c r="A358" s="200" t="s">
        <v>776</v>
      </c>
      <c r="B358" s="200" t="s">
        <v>144</v>
      </c>
      <c r="C358" s="205" t="s">
        <v>777</v>
      </c>
      <c r="D358" s="657">
        <v>388823.01342327928</v>
      </c>
    </row>
    <row r="359" spans="1:4" ht="16.5" thickTop="1" thickBot="1">
      <c r="A359" s="200" t="s">
        <v>780</v>
      </c>
      <c r="B359" s="200" t="s">
        <v>144</v>
      </c>
      <c r="C359" s="205" t="s">
        <v>781</v>
      </c>
      <c r="D359" s="657">
        <v>125207.39929982387</v>
      </c>
    </row>
    <row r="360" spans="1:4" ht="16.5" thickTop="1" thickBot="1">
      <c r="A360" s="200" t="s">
        <v>782</v>
      </c>
      <c r="B360" s="200" t="s">
        <v>144</v>
      </c>
      <c r="C360" s="205" t="s">
        <v>783</v>
      </c>
      <c r="D360" s="657">
        <v>131773.15571028495</v>
      </c>
    </row>
    <row r="361" spans="1:4" ht="16.5" thickTop="1" thickBot="1">
      <c r="A361" s="200" t="s">
        <v>784</v>
      </c>
      <c r="B361" s="200" t="s">
        <v>144</v>
      </c>
      <c r="C361" s="205" t="s">
        <v>785</v>
      </c>
      <c r="D361" s="657">
        <v>205024.16890997527</v>
      </c>
    </row>
    <row r="362" spans="1:4" ht="16.5" thickTop="1" thickBot="1">
      <c r="A362" s="200" t="s">
        <v>786</v>
      </c>
      <c r="B362" s="200" t="s">
        <v>144</v>
      </c>
      <c r="C362" s="205" t="s">
        <v>787</v>
      </c>
      <c r="D362" s="657">
        <v>271389.83306761563</v>
      </c>
    </row>
    <row r="363" spans="1:4" ht="31.5" thickTop="1" thickBot="1">
      <c r="A363" s="200" t="s">
        <v>788</v>
      </c>
      <c r="B363" s="200" t="s">
        <v>144</v>
      </c>
      <c r="C363" s="205" t="s">
        <v>789</v>
      </c>
      <c r="D363" s="657">
        <v>183170.57394126072</v>
      </c>
    </row>
    <row r="364" spans="1:4" ht="31.5" thickTop="1" thickBot="1">
      <c r="A364" s="200" t="s">
        <v>804</v>
      </c>
      <c r="B364" s="200" t="s">
        <v>144</v>
      </c>
      <c r="C364" s="205" t="s">
        <v>805</v>
      </c>
      <c r="D364" s="657">
        <v>250590.1976073964</v>
      </c>
    </row>
    <row r="365" spans="1:4" ht="16.5" thickTop="1" thickBot="1">
      <c r="A365" s="200" t="s">
        <v>790</v>
      </c>
      <c r="B365" s="200" t="s">
        <v>144</v>
      </c>
      <c r="C365" s="205" t="s">
        <v>791</v>
      </c>
      <c r="D365" s="657">
        <v>102948.26670351825</v>
      </c>
    </row>
    <row r="366" spans="1:4" ht="16.5" thickTop="1" thickBot="1">
      <c r="A366" s="200" t="s">
        <v>792</v>
      </c>
      <c r="B366" s="200" t="s">
        <v>144</v>
      </c>
      <c r="C366" s="205" t="s">
        <v>2025</v>
      </c>
      <c r="D366" s="657">
        <v>80588.402925119328</v>
      </c>
    </row>
    <row r="367" spans="1:4" ht="31.5" thickTop="1" thickBot="1">
      <c r="A367" s="200" t="s">
        <v>793</v>
      </c>
      <c r="B367" s="200" t="s">
        <v>92</v>
      </c>
      <c r="C367" s="205" t="s">
        <v>794</v>
      </c>
      <c r="D367" s="657">
        <v>58846.920738621367</v>
      </c>
    </row>
    <row r="368" spans="1:4" ht="16.5" thickTop="1" thickBot="1">
      <c r="A368" s="200" t="s">
        <v>797</v>
      </c>
      <c r="B368" s="200" t="s">
        <v>92</v>
      </c>
      <c r="C368" s="205" t="s">
        <v>798</v>
      </c>
      <c r="D368" s="657">
        <v>3965.113298365578</v>
      </c>
    </row>
    <row r="369" spans="1:4" ht="31.5" thickTop="1" thickBot="1">
      <c r="A369" s="200" t="s">
        <v>795</v>
      </c>
      <c r="B369" s="200" t="s">
        <v>92</v>
      </c>
      <c r="C369" s="205" t="s">
        <v>796</v>
      </c>
      <c r="D369" s="657">
        <v>1204.2948447520803</v>
      </c>
    </row>
    <row r="370" spans="1:4" ht="16.5" thickTop="1" thickBot="1">
      <c r="A370" s="200" t="s">
        <v>799</v>
      </c>
      <c r="B370" s="200" t="s">
        <v>92</v>
      </c>
      <c r="C370" s="205" t="s">
        <v>800</v>
      </c>
      <c r="D370" s="657">
        <v>18876.985458166066</v>
      </c>
    </row>
    <row r="371" spans="1:4" ht="16.5" thickTop="1" thickBot="1">
      <c r="A371" s="200" t="s">
        <v>808</v>
      </c>
      <c r="B371" s="200" t="s">
        <v>92</v>
      </c>
      <c r="C371" s="205" t="s">
        <v>2027</v>
      </c>
      <c r="D371" s="657">
        <v>18876.985458166066</v>
      </c>
    </row>
    <row r="372" spans="1:4" ht="16.5" thickTop="1" thickBot="1">
      <c r="A372" s="200" t="s">
        <v>806</v>
      </c>
      <c r="B372" s="200" t="s">
        <v>377</v>
      </c>
      <c r="C372" s="205" t="s">
        <v>807</v>
      </c>
      <c r="D372" s="657">
        <v>2832.4953163484524</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zoomScale="69" zoomScaleNormal="69" workbookViewId="0">
      <pane xSplit="4" ySplit="4" topLeftCell="E5" activePane="bottomRight" state="frozen"/>
      <selection activeCell="D20" sqref="D20"/>
      <selection pane="topRight" activeCell="D20" sqref="D20"/>
      <selection pane="bottomLeft" activeCell="D20" sqref="D20"/>
      <selection pane="bottomRight" activeCell="D6" sqref="D6:D117"/>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2" t="s">
        <v>1934</v>
      </c>
      <c r="B1" s="683"/>
      <c r="C1" s="683"/>
      <c r="D1" s="684"/>
    </row>
    <row r="2" spans="1:5" ht="16.5" thickTop="1" thickBot="1">
      <c r="A2" s="681" t="s">
        <v>1493</v>
      </c>
      <c r="B2" s="681"/>
      <c r="C2" s="681"/>
      <c r="D2" s="681"/>
    </row>
    <row r="3" spans="1:5" ht="16.5" thickTop="1" thickBot="1">
      <c r="A3" s="685"/>
      <c r="B3" s="685"/>
      <c r="C3" s="685"/>
      <c r="D3" s="685"/>
    </row>
    <row r="4" spans="1:5" ht="16.5" thickTop="1" thickBot="1">
      <c r="A4" s="686"/>
      <c r="B4" s="686"/>
      <c r="C4" s="686"/>
      <c r="D4" s="686"/>
    </row>
    <row r="5" spans="1:5" ht="30" customHeight="1" thickTop="1" thickBot="1">
      <c r="A5" s="207"/>
      <c r="B5" s="106"/>
      <c r="C5" s="107"/>
      <c r="D5" s="195"/>
    </row>
    <row r="6" spans="1:5" ht="30" customHeight="1" thickTop="1" thickBot="1">
      <c r="A6" s="208" t="s">
        <v>1350</v>
      </c>
      <c r="B6" s="106" t="s">
        <v>339</v>
      </c>
      <c r="C6" s="108" t="s">
        <v>2132</v>
      </c>
      <c r="D6" s="660">
        <v>955.01769390706806</v>
      </c>
    </row>
    <row r="7" spans="1:5" ht="30" customHeight="1" thickTop="1" thickBot="1">
      <c r="A7" s="208" t="s">
        <v>1436</v>
      </c>
      <c r="B7" s="106" t="s">
        <v>339</v>
      </c>
      <c r="C7" s="108" t="s">
        <v>2131</v>
      </c>
      <c r="D7" s="660">
        <v>948.76769390706806</v>
      </c>
      <c r="E7" s="109"/>
    </row>
    <row r="8" spans="1:5" ht="30" customHeight="1" thickTop="1" thickBot="1">
      <c r="A8" s="208" t="s">
        <v>1448</v>
      </c>
      <c r="B8" s="106" t="s">
        <v>339</v>
      </c>
      <c r="C8" s="108" t="s">
        <v>2133</v>
      </c>
      <c r="D8" s="660">
        <v>948.76769390706806</v>
      </c>
    </row>
    <row r="9" spans="1:5" ht="30" customHeight="1" thickTop="1" thickBot="1">
      <c r="A9" s="208" t="s">
        <v>1309</v>
      </c>
      <c r="B9" s="106" t="s">
        <v>1307</v>
      </c>
      <c r="C9" s="108" t="s">
        <v>1310</v>
      </c>
      <c r="D9" s="660">
        <v>783.00329709424079</v>
      </c>
    </row>
    <row r="10" spans="1:5" ht="30" customHeight="1" thickTop="1" thickBot="1">
      <c r="A10" s="208" t="s">
        <v>1472</v>
      </c>
      <c r="B10" s="106" t="s">
        <v>339</v>
      </c>
      <c r="C10" s="108" t="s">
        <v>1473</v>
      </c>
      <c r="D10" s="660">
        <v>917.51769390706806</v>
      </c>
    </row>
    <row r="11" spans="1:5" ht="30" customHeight="1" thickTop="1" thickBot="1">
      <c r="A11" s="208" t="s">
        <v>1413</v>
      </c>
      <c r="B11" s="106" t="s">
        <v>339</v>
      </c>
      <c r="C11" s="108" t="s">
        <v>1414</v>
      </c>
      <c r="D11" s="660">
        <v>917.51769390706806</v>
      </c>
    </row>
    <row r="12" spans="1:5" ht="30" customHeight="1" thickTop="1" thickBot="1">
      <c r="A12" s="208" t="s">
        <v>1415</v>
      </c>
      <c r="B12" s="106" t="s">
        <v>339</v>
      </c>
      <c r="C12" s="108" t="s">
        <v>1416</v>
      </c>
      <c r="D12" s="660">
        <v>917.51769390706806</v>
      </c>
    </row>
    <row r="13" spans="1:5" ht="30" customHeight="1" thickTop="1" thickBot="1">
      <c r="A13" s="208" t="s">
        <v>1417</v>
      </c>
      <c r="B13" s="106" t="s">
        <v>339</v>
      </c>
      <c r="C13" s="108" t="s">
        <v>1418</v>
      </c>
      <c r="D13" s="660">
        <v>917.51769390706806</v>
      </c>
    </row>
    <row r="14" spans="1:5" ht="30" customHeight="1" thickTop="1" thickBot="1">
      <c r="A14" s="208" t="s">
        <v>1419</v>
      </c>
      <c r="B14" s="106" t="s">
        <v>339</v>
      </c>
      <c r="C14" s="108" t="s">
        <v>1420</v>
      </c>
      <c r="D14" s="660">
        <v>917.51769390706806</v>
      </c>
    </row>
    <row r="15" spans="1:5" ht="30" customHeight="1" thickTop="1" thickBot="1">
      <c r="A15" s="208" t="s">
        <v>1401</v>
      </c>
      <c r="B15" s="106" t="s">
        <v>339</v>
      </c>
      <c r="C15" s="108" t="s">
        <v>1944</v>
      </c>
      <c r="D15" s="660">
        <v>917.51769390706806</v>
      </c>
    </row>
    <row r="16" spans="1:5" ht="30" customHeight="1" thickTop="1" thickBot="1">
      <c r="A16" s="208" t="s">
        <v>1311</v>
      </c>
      <c r="B16" s="106" t="s">
        <v>339</v>
      </c>
      <c r="C16" s="108" t="s">
        <v>1312</v>
      </c>
      <c r="D16" s="660">
        <v>917.51769390706806</v>
      </c>
    </row>
    <row r="17" spans="1:4" ht="30" customHeight="1" thickTop="1" thickBot="1">
      <c r="A17" s="208" t="s">
        <v>1313</v>
      </c>
      <c r="B17" s="106" t="s">
        <v>339</v>
      </c>
      <c r="C17" s="108" t="s">
        <v>1314</v>
      </c>
      <c r="D17" s="660">
        <v>917.51769390706806</v>
      </c>
    </row>
    <row r="18" spans="1:4" ht="30" customHeight="1" thickTop="1" thickBot="1">
      <c r="A18" s="208" t="s">
        <v>1315</v>
      </c>
      <c r="B18" s="106" t="s">
        <v>339</v>
      </c>
      <c r="C18" s="108" t="s">
        <v>1316</v>
      </c>
      <c r="D18" s="660">
        <v>917.51769390706806</v>
      </c>
    </row>
    <row r="19" spans="1:4" ht="30" customHeight="1" thickTop="1" thickBot="1">
      <c r="A19" s="208" t="s">
        <v>1319</v>
      </c>
      <c r="B19" s="106" t="s">
        <v>339</v>
      </c>
      <c r="C19" s="108" t="s">
        <v>1320</v>
      </c>
      <c r="D19" s="660">
        <v>917.51769390706806</v>
      </c>
    </row>
    <row r="20" spans="1:4" ht="30" customHeight="1" thickTop="1" thickBot="1">
      <c r="A20" s="208" t="s">
        <v>1491</v>
      </c>
      <c r="B20" s="106" t="s">
        <v>339</v>
      </c>
      <c r="C20" s="108" t="s">
        <v>1953</v>
      </c>
      <c r="D20" s="660">
        <v>828.02163376963358</v>
      </c>
    </row>
    <row r="21" spans="1:4" ht="30" customHeight="1" thickTop="1" thickBot="1">
      <c r="A21" s="208" t="s">
        <v>1323</v>
      </c>
      <c r="B21" s="106" t="s">
        <v>339</v>
      </c>
      <c r="C21" s="108" t="s">
        <v>1324</v>
      </c>
      <c r="D21" s="660">
        <v>1144.9770471204192</v>
      </c>
    </row>
    <row r="22" spans="1:4" ht="30" customHeight="1" thickTop="1" thickBot="1">
      <c r="A22" s="208" t="s">
        <v>1474</v>
      </c>
      <c r="B22" s="106" t="s">
        <v>339</v>
      </c>
      <c r="C22" s="108" t="s">
        <v>1475</v>
      </c>
      <c r="D22" s="660">
        <v>1144.9770471204192</v>
      </c>
    </row>
    <row r="23" spans="1:4" ht="30" customHeight="1" thickTop="1" thickBot="1">
      <c r="A23" s="208" t="s">
        <v>1331</v>
      </c>
      <c r="B23" s="106" t="s">
        <v>339</v>
      </c>
      <c r="C23" s="108" t="s">
        <v>1332</v>
      </c>
      <c r="D23" s="660">
        <v>992.51769390706806</v>
      </c>
    </row>
    <row r="24" spans="1:4" ht="30" customHeight="1" thickTop="1" thickBot="1">
      <c r="A24" s="208" t="s">
        <v>1353</v>
      </c>
      <c r="B24" s="106" t="s">
        <v>339</v>
      </c>
      <c r="C24" s="108" t="s">
        <v>1354</v>
      </c>
      <c r="D24" s="660">
        <v>992.51769390706806</v>
      </c>
    </row>
    <row r="25" spans="1:4" ht="30" customHeight="1" thickTop="1" thickBot="1">
      <c r="A25" s="208" t="s">
        <v>1325</v>
      </c>
      <c r="B25" s="106" t="s">
        <v>339</v>
      </c>
      <c r="C25" s="108" t="s">
        <v>1326</v>
      </c>
      <c r="D25" s="660">
        <v>917.51769390706806</v>
      </c>
    </row>
    <row r="26" spans="1:4" ht="30" customHeight="1" thickTop="1" thickBot="1">
      <c r="A26" s="208" t="s">
        <v>1330</v>
      </c>
      <c r="B26" s="106" t="s">
        <v>339</v>
      </c>
      <c r="C26" s="108" t="s">
        <v>1326</v>
      </c>
      <c r="D26" s="660">
        <v>917.51769390706806</v>
      </c>
    </row>
    <row r="27" spans="1:4" ht="30" customHeight="1" thickTop="1" thickBot="1">
      <c r="A27" s="208" t="s">
        <v>1387</v>
      </c>
      <c r="B27" s="106" t="s">
        <v>339</v>
      </c>
      <c r="C27" s="108" t="s">
        <v>1388</v>
      </c>
      <c r="D27" s="660">
        <v>917.51769390706806</v>
      </c>
    </row>
    <row r="28" spans="1:4" ht="30" customHeight="1" thickTop="1" thickBot="1">
      <c r="A28" s="208" t="s">
        <v>1333</v>
      </c>
      <c r="B28" s="106" t="s">
        <v>339</v>
      </c>
      <c r="C28" s="108" t="s">
        <v>1334</v>
      </c>
      <c r="D28" s="660">
        <v>917.51769390706806</v>
      </c>
    </row>
    <row r="29" spans="1:4" ht="30" customHeight="1" thickTop="1" thickBot="1">
      <c r="A29" s="208" t="s">
        <v>1338</v>
      </c>
      <c r="B29" s="106" t="s">
        <v>339</v>
      </c>
      <c r="C29" s="108" t="s">
        <v>1339</v>
      </c>
      <c r="D29" s="660">
        <v>917.51769390706806</v>
      </c>
    </row>
    <row r="30" spans="1:4" ht="30" customHeight="1" thickTop="1" thickBot="1">
      <c r="A30" s="208" t="s">
        <v>1336</v>
      </c>
      <c r="B30" s="106" t="s">
        <v>339</v>
      </c>
      <c r="C30" s="108" t="s">
        <v>1337</v>
      </c>
      <c r="D30" s="660">
        <v>986.26769390706806</v>
      </c>
    </row>
    <row r="31" spans="1:4" ht="30" customHeight="1" thickTop="1" thickBot="1">
      <c r="A31" s="208" t="s">
        <v>1351</v>
      </c>
      <c r="B31" s="106" t="s">
        <v>339</v>
      </c>
      <c r="C31" s="108" t="s">
        <v>1352</v>
      </c>
      <c r="D31" s="660">
        <v>986.26769390706806</v>
      </c>
    </row>
    <row r="32" spans="1:4" ht="30" customHeight="1" thickTop="1" thickBot="1">
      <c r="A32" s="208" t="s">
        <v>1340</v>
      </c>
      <c r="B32" s="106" t="s">
        <v>339</v>
      </c>
      <c r="C32" s="108" t="s">
        <v>1341</v>
      </c>
      <c r="D32" s="660">
        <v>986.26769390706806</v>
      </c>
    </row>
    <row r="33" spans="1:4" ht="30" customHeight="1" thickTop="1" thickBot="1">
      <c r="A33" s="208" t="s">
        <v>1356</v>
      </c>
      <c r="B33" s="106" t="s">
        <v>339</v>
      </c>
      <c r="C33" s="108" t="s">
        <v>1341</v>
      </c>
      <c r="D33" s="660">
        <v>986.26769390706806</v>
      </c>
    </row>
    <row r="34" spans="1:4" ht="30" customHeight="1" thickTop="1" thickBot="1">
      <c r="A34" s="208" t="s">
        <v>1357</v>
      </c>
      <c r="B34" s="106" t="s">
        <v>339</v>
      </c>
      <c r="C34" s="108" t="s">
        <v>1358</v>
      </c>
      <c r="D34" s="660">
        <v>986.26769390706806</v>
      </c>
    </row>
    <row r="35" spans="1:4" ht="30" customHeight="1" thickTop="1" thickBot="1">
      <c r="A35" s="208" t="s">
        <v>1407</v>
      </c>
      <c r="B35" s="106" t="s">
        <v>339</v>
      </c>
      <c r="C35" s="108" t="s">
        <v>1948</v>
      </c>
      <c r="D35" s="660">
        <v>986.26769390706806</v>
      </c>
    </row>
    <row r="36" spans="1:4" ht="30" customHeight="1" thickTop="1" thickBot="1">
      <c r="A36" s="208" t="s">
        <v>1488</v>
      </c>
      <c r="B36" s="106" t="s">
        <v>339</v>
      </c>
      <c r="C36" s="108" t="s">
        <v>1489</v>
      </c>
      <c r="D36" s="660">
        <v>986.26769390706806</v>
      </c>
    </row>
    <row r="37" spans="1:4" ht="30" customHeight="1" thickTop="1" thickBot="1">
      <c r="A37" s="208" t="s">
        <v>1469</v>
      </c>
      <c r="B37" s="106" t="s">
        <v>339</v>
      </c>
      <c r="C37" s="108" t="s">
        <v>1470</v>
      </c>
      <c r="D37" s="660">
        <v>973.35692520942428</v>
      </c>
    </row>
    <row r="38" spans="1:4" ht="30" customHeight="1" thickTop="1" thickBot="1">
      <c r="A38" s="208" t="s">
        <v>1348</v>
      </c>
      <c r="B38" s="106" t="s">
        <v>339</v>
      </c>
      <c r="C38" s="108" t="s">
        <v>1349</v>
      </c>
      <c r="D38" s="660">
        <v>917.51769390706806</v>
      </c>
    </row>
    <row r="39" spans="1:4" ht="30" customHeight="1" thickTop="1" thickBot="1">
      <c r="A39" s="208" t="s">
        <v>1305</v>
      </c>
      <c r="B39" s="106" t="s">
        <v>1307</v>
      </c>
      <c r="C39" s="108" t="s">
        <v>1364</v>
      </c>
      <c r="D39" s="660">
        <v>915.01121446335094</v>
      </c>
    </row>
    <row r="40" spans="1:4" ht="30" customHeight="1" thickTop="1" thickBot="1">
      <c r="A40" s="208" t="s">
        <v>1345</v>
      </c>
      <c r="B40" s="106" t="s">
        <v>339</v>
      </c>
      <c r="C40" s="108" t="s">
        <v>1346</v>
      </c>
      <c r="D40" s="660">
        <v>917.51769390706806</v>
      </c>
    </row>
    <row r="41" spans="1:4" ht="30" customHeight="1" thickTop="1" thickBot="1">
      <c r="A41" s="208" t="s">
        <v>1343</v>
      </c>
      <c r="B41" s="106" t="s">
        <v>339</v>
      </c>
      <c r="C41" s="108" t="s">
        <v>1344</v>
      </c>
      <c r="D41" s="660">
        <v>917.51769390706806</v>
      </c>
    </row>
    <row r="42" spans="1:4" ht="30" customHeight="1" thickTop="1" thickBot="1">
      <c r="A42" s="208" t="s">
        <v>1476</v>
      </c>
      <c r="B42" s="106" t="s">
        <v>339</v>
      </c>
      <c r="C42" s="108" t="s">
        <v>1344</v>
      </c>
      <c r="D42" s="660">
        <v>917.51769390706806</v>
      </c>
    </row>
    <row r="43" spans="1:4" ht="30" customHeight="1" thickTop="1" thickBot="1">
      <c r="A43" s="208" t="s">
        <v>1317</v>
      </c>
      <c r="B43" s="106" t="s">
        <v>339</v>
      </c>
      <c r="C43" s="108" t="s">
        <v>1318</v>
      </c>
      <c r="D43" s="660">
        <v>917.51769390706806</v>
      </c>
    </row>
    <row r="44" spans="1:4" ht="30" customHeight="1" thickTop="1" thickBot="1">
      <c r="A44" s="208" t="s">
        <v>1471</v>
      </c>
      <c r="B44" s="106" t="s">
        <v>339</v>
      </c>
      <c r="C44" s="108" t="s">
        <v>1318</v>
      </c>
      <c r="D44" s="660">
        <v>917.51769390706806</v>
      </c>
    </row>
    <row r="45" spans="1:4" ht="30" customHeight="1" thickTop="1" thickBot="1">
      <c r="A45" s="208" t="s">
        <v>1362</v>
      </c>
      <c r="B45" s="106" t="s">
        <v>339</v>
      </c>
      <c r="C45" s="108" t="s">
        <v>1363</v>
      </c>
      <c r="D45" s="660">
        <v>917.51769390706806</v>
      </c>
    </row>
    <row r="46" spans="1:4" ht="30" customHeight="1" thickTop="1" thickBot="1">
      <c r="A46" s="208" t="s">
        <v>1371</v>
      </c>
      <c r="B46" s="106" t="s">
        <v>339</v>
      </c>
      <c r="C46" s="108" t="s">
        <v>1372</v>
      </c>
      <c r="D46" s="660">
        <v>917.51769390706806</v>
      </c>
    </row>
    <row r="47" spans="1:4" ht="30" customHeight="1" thickTop="1" thickBot="1">
      <c r="A47" s="208" t="s">
        <v>1375</v>
      </c>
      <c r="B47" s="106" t="s">
        <v>339</v>
      </c>
      <c r="C47" s="108" t="s">
        <v>1376</v>
      </c>
      <c r="D47" s="660">
        <v>917.51769390706806</v>
      </c>
    </row>
    <row r="48" spans="1:4" ht="30" customHeight="1" thickTop="1" thickBot="1">
      <c r="A48" s="208" t="s">
        <v>1367</v>
      </c>
      <c r="B48" s="106" t="s">
        <v>1307</v>
      </c>
      <c r="C48" s="108" t="s">
        <v>1368</v>
      </c>
      <c r="D48" s="660">
        <v>813.2776370418851</v>
      </c>
    </row>
    <row r="49" spans="1:4" ht="30" customHeight="1" thickTop="1" thickBot="1">
      <c r="A49" s="208" t="s">
        <v>1365</v>
      </c>
      <c r="B49" s="106" t="s">
        <v>339</v>
      </c>
      <c r="C49" s="108" t="s">
        <v>1366</v>
      </c>
      <c r="D49" s="660">
        <v>917.51769390706806</v>
      </c>
    </row>
    <row r="50" spans="1:4" ht="30" customHeight="1" thickTop="1" thickBot="1">
      <c r="A50" s="208" t="s">
        <v>1369</v>
      </c>
      <c r="B50" s="106" t="s">
        <v>339</v>
      </c>
      <c r="C50" s="108" t="s">
        <v>1370</v>
      </c>
      <c r="D50" s="660">
        <v>917.51769390706806</v>
      </c>
    </row>
    <row r="51" spans="1:4" ht="30" customHeight="1" thickTop="1" thickBot="1">
      <c r="A51" s="208" t="s">
        <v>1398</v>
      </c>
      <c r="B51" s="106" t="s">
        <v>1390</v>
      </c>
      <c r="C51" s="108" t="s">
        <v>1399</v>
      </c>
      <c r="D51" s="660">
        <v>917.51769390706806</v>
      </c>
    </row>
    <row r="52" spans="1:4" ht="30" customHeight="1" thickTop="1" thickBot="1">
      <c r="A52" s="208" t="s">
        <v>1400</v>
      </c>
      <c r="B52" s="106" t="s">
        <v>1390</v>
      </c>
      <c r="C52" s="108" t="s">
        <v>1399</v>
      </c>
      <c r="D52" s="660">
        <v>917.51769390706806</v>
      </c>
    </row>
    <row r="53" spans="1:4" ht="30" customHeight="1" thickTop="1" thickBot="1">
      <c r="A53" s="208" t="s">
        <v>1373</v>
      </c>
      <c r="B53" s="106" t="s">
        <v>339</v>
      </c>
      <c r="C53" s="108" t="s">
        <v>1374</v>
      </c>
      <c r="D53" s="660">
        <v>917.51769390706806</v>
      </c>
    </row>
    <row r="54" spans="1:4" ht="30" customHeight="1" thickTop="1" thickBot="1">
      <c r="A54" s="208" t="s">
        <v>1377</v>
      </c>
      <c r="B54" s="106" t="s">
        <v>339</v>
      </c>
      <c r="C54" s="108" t="s">
        <v>1378</v>
      </c>
      <c r="D54" s="660">
        <v>948.76769390706806</v>
      </c>
    </row>
    <row r="55" spans="1:4" ht="30" customHeight="1" thickTop="1" thickBot="1">
      <c r="A55" s="208" t="s">
        <v>1462</v>
      </c>
      <c r="B55" s="106" t="s">
        <v>339</v>
      </c>
      <c r="C55" s="108" t="s">
        <v>2135</v>
      </c>
      <c r="D55" s="660">
        <v>948.76769390706806</v>
      </c>
    </row>
    <row r="56" spans="1:4" ht="30" customHeight="1" thickTop="1" thickBot="1">
      <c r="A56" s="208" t="s">
        <v>1463</v>
      </c>
      <c r="B56" s="106" t="s">
        <v>339</v>
      </c>
      <c r="C56" s="108" t="s">
        <v>2136</v>
      </c>
      <c r="D56" s="660">
        <v>948.76769390706806</v>
      </c>
    </row>
    <row r="57" spans="1:4" ht="30" customHeight="1" thickTop="1" thickBot="1">
      <c r="A57" s="208" t="s">
        <v>1464</v>
      </c>
      <c r="B57" s="106" t="s">
        <v>339</v>
      </c>
      <c r="C57" s="108" t="s">
        <v>2137</v>
      </c>
      <c r="D57" s="660">
        <v>948.76769390706806</v>
      </c>
    </row>
    <row r="58" spans="1:4" ht="30" customHeight="1" thickTop="1" thickBot="1">
      <c r="A58" s="208" t="s">
        <v>1441</v>
      </c>
      <c r="B58" s="106" t="s">
        <v>339</v>
      </c>
      <c r="C58" s="108" t="s">
        <v>1951</v>
      </c>
      <c r="D58" s="660">
        <v>948.76769390706806</v>
      </c>
    </row>
    <row r="59" spans="1:4" ht="30" customHeight="1" thickTop="1" thickBot="1">
      <c r="A59" s="208" t="s">
        <v>1379</v>
      </c>
      <c r="B59" s="106" t="s">
        <v>339</v>
      </c>
      <c r="C59" s="108" t="s">
        <v>1380</v>
      </c>
      <c r="D59" s="660">
        <v>948.76769390706806</v>
      </c>
    </row>
    <row r="60" spans="1:4" ht="30" customHeight="1" thickTop="1" thickBot="1">
      <c r="A60" s="208" t="s">
        <v>1460</v>
      </c>
      <c r="B60" s="106" t="s">
        <v>339</v>
      </c>
      <c r="C60" s="108" t="s">
        <v>1461</v>
      </c>
      <c r="D60" s="660">
        <v>948.76769390706806</v>
      </c>
    </row>
    <row r="61" spans="1:4" ht="30" customHeight="1" thickTop="1" thickBot="1">
      <c r="A61" s="208" t="s">
        <v>1446</v>
      </c>
      <c r="B61" s="106" t="s">
        <v>339</v>
      </c>
      <c r="C61" s="108" t="s">
        <v>1447</v>
      </c>
      <c r="D61" s="660">
        <v>948.76769390706806</v>
      </c>
    </row>
    <row r="62" spans="1:4" ht="30" customHeight="1" thickTop="1" thickBot="1">
      <c r="A62" s="208" t="s">
        <v>1453</v>
      </c>
      <c r="B62" s="106" t="s">
        <v>339</v>
      </c>
      <c r="C62" s="108" t="s">
        <v>1454</v>
      </c>
      <c r="D62" s="660">
        <v>948.76769390706806</v>
      </c>
    </row>
    <row r="63" spans="1:4" ht="30" customHeight="1" thickTop="1" thickBot="1">
      <c r="A63" s="208" t="s">
        <v>1457</v>
      </c>
      <c r="B63" s="106" t="s">
        <v>339</v>
      </c>
      <c r="C63" s="108" t="s">
        <v>1458</v>
      </c>
      <c r="D63" s="660">
        <v>948.76769390706806</v>
      </c>
    </row>
    <row r="64" spans="1:4" ht="30" customHeight="1" thickTop="1" thickBot="1">
      <c r="A64" s="208" t="s">
        <v>1444</v>
      </c>
      <c r="B64" s="106" t="s">
        <v>339</v>
      </c>
      <c r="C64" s="108" t="s">
        <v>1445</v>
      </c>
      <c r="D64" s="660">
        <v>948.76769390706806</v>
      </c>
    </row>
    <row r="65" spans="1:4" ht="30" customHeight="1" thickTop="1" thickBot="1">
      <c r="A65" s="208" t="s">
        <v>1381</v>
      </c>
      <c r="B65" s="106" t="s">
        <v>339</v>
      </c>
      <c r="C65" s="108" t="s">
        <v>1382</v>
      </c>
      <c r="D65" s="660">
        <v>948.76769390706806</v>
      </c>
    </row>
    <row r="66" spans="1:4" ht="30" customHeight="1" thickTop="1" thickBot="1">
      <c r="A66" s="208" t="s">
        <v>1451</v>
      </c>
      <c r="B66" s="106" t="s">
        <v>339</v>
      </c>
      <c r="C66" s="108" t="s">
        <v>1452</v>
      </c>
      <c r="D66" s="660">
        <v>948.76769390706806</v>
      </c>
    </row>
    <row r="67" spans="1:4" ht="30" customHeight="1" thickTop="1" thickBot="1">
      <c r="A67" s="208" t="s">
        <v>1455</v>
      </c>
      <c r="B67" s="106" t="s">
        <v>339</v>
      </c>
      <c r="C67" s="108" t="s">
        <v>1456</v>
      </c>
      <c r="D67" s="660">
        <v>948.76769390706806</v>
      </c>
    </row>
    <row r="68" spans="1:4" ht="30" customHeight="1" thickTop="1" thickBot="1">
      <c r="A68" s="208" t="s">
        <v>1427</v>
      </c>
      <c r="B68" s="106" t="s">
        <v>339</v>
      </c>
      <c r="C68" s="108" t="s">
        <v>1428</v>
      </c>
      <c r="D68" s="660">
        <v>948.76769390706806</v>
      </c>
    </row>
    <row r="69" spans="1:4" ht="30" customHeight="1" thickTop="1" thickBot="1">
      <c r="A69" s="208" t="s">
        <v>1467</v>
      </c>
      <c r="B69" s="106" t="s">
        <v>339</v>
      </c>
      <c r="C69" s="108" t="s">
        <v>2139</v>
      </c>
      <c r="D69" s="660">
        <v>948.76769390706806</v>
      </c>
    </row>
    <row r="70" spans="1:4" ht="30" customHeight="1" thickTop="1" thickBot="1">
      <c r="A70" s="208" t="s">
        <v>1468</v>
      </c>
      <c r="B70" s="106" t="s">
        <v>339</v>
      </c>
      <c r="C70" s="108" t="s">
        <v>2140</v>
      </c>
      <c r="D70" s="660">
        <v>948.76769390706806</v>
      </c>
    </row>
    <row r="71" spans="1:4" ht="30" customHeight="1" thickTop="1" thickBot="1">
      <c r="A71" s="208" t="s">
        <v>1465</v>
      </c>
      <c r="B71" s="106" t="s">
        <v>339</v>
      </c>
      <c r="C71" s="108" t="s">
        <v>2141</v>
      </c>
      <c r="D71" s="660">
        <v>948.76769390706806</v>
      </c>
    </row>
    <row r="72" spans="1:4" ht="30" customHeight="1" thickTop="1" thickBot="1">
      <c r="A72" s="208" t="s">
        <v>1466</v>
      </c>
      <c r="B72" s="106" t="s">
        <v>339</v>
      </c>
      <c r="C72" s="108" t="s">
        <v>2142</v>
      </c>
      <c r="D72" s="660">
        <v>948.76769390706806</v>
      </c>
    </row>
    <row r="73" spans="1:4" ht="30" customHeight="1" thickTop="1" thickBot="1">
      <c r="A73" s="208" t="s">
        <v>1434</v>
      </c>
      <c r="B73" s="106" t="s">
        <v>339</v>
      </c>
      <c r="C73" s="108" t="s">
        <v>1435</v>
      </c>
      <c r="D73" s="660">
        <v>948.76769390706806</v>
      </c>
    </row>
    <row r="74" spans="1:4" ht="30" customHeight="1" thickTop="1" thickBot="1">
      <c r="A74" s="208" t="s">
        <v>1433</v>
      </c>
      <c r="B74" s="106" t="s">
        <v>339</v>
      </c>
      <c r="C74" s="108" t="s">
        <v>1950</v>
      </c>
      <c r="D74" s="660">
        <v>948.76769390706806</v>
      </c>
    </row>
    <row r="75" spans="1:4" ht="30" customHeight="1" thickTop="1" thickBot="1">
      <c r="A75" s="208" t="s">
        <v>1431</v>
      </c>
      <c r="B75" s="106" t="s">
        <v>339</v>
      </c>
      <c r="C75" s="108" t="s">
        <v>1432</v>
      </c>
      <c r="D75" s="660">
        <v>948.76769390706806</v>
      </c>
    </row>
    <row r="76" spans="1:4" ht="30" customHeight="1" thickTop="1" thickBot="1">
      <c r="A76" s="208" t="s">
        <v>1459</v>
      </c>
      <c r="B76" s="106" t="s">
        <v>339</v>
      </c>
      <c r="C76" s="108" t="s">
        <v>2134</v>
      </c>
      <c r="D76" s="660">
        <v>948.76769390706806</v>
      </c>
    </row>
    <row r="77" spans="1:4" ht="30" customHeight="1" thickTop="1" thickBot="1">
      <c r="A77" s="208" t="s">
        <v>1437</v>
      </c>
      <c r="B77" s="106" t="s">
        <v>339</v>
      </c>
      <c r="C77" s="108" t="s">
        <v>1438</v>
      </c>
      <c r="D77" s="660">
        <v>948.76769390706806</v>
      </c>
    </row>
    <row r="78" spans="1:4" ht="30" customHeight="1" thickTop="1" thickBot="1">
      <c r="A78" s="208" t="s">
        <v>1439</v>
      </c>
      <c r="B78" s="106" t="s">
        <v>339</v>
      </c>
      <c r="C78" s="108" t="s">
        <v>1440</v>
      </c>
      <c r="D78" s="660">
        <v>948.76769390706806</v>
      </c>
    </row>
    <row r="79" spans="1:4" ht="30" customHeight="1" thickTop="1" thickBot="1">
      <c r="A79" s="208" t="s">
        <v>1442</v>
      </c>
      <c r="B79" s="106" t="s">
        <v>339</v>
      </c>
      <c r="C79" s="108" t="s">
        <v>1443</v>
      </c>
      <c r="D79" s="660">
        <v>948.76769390706806</v>
      </c>
    </row>
    <row r="80" spans="1:4" ht="30" customHeight="1" thickTop="1" thickBot="1">
      <c r="A80" s="208" t="s">
        <v>1421</v>
      </c>
      <c r="B80" s="106" t="s">
        <v>339</v>
      </c>
      <c r="C80" s="108" t="s">
        <v>1422</v>
      </c>
      <c r="D80" s="660">
        <v>948.76769390706806</v>
      </c>
    </row>
    <row r="81" spans="1:4" ht="30" customHeight="1" thickTop="1" thickBot="1">
      <c r="A81" s="208" t="s">
        <v>1425</v>
      </c>
      <c r="B81" s="106" t="s">
        <v>339</v>
      </c>
      <c r="C81" s="108" t="s">
        <v>1426</v>
      </c>
      <c r="D81" s="660">
        <v>948.76769390706806</v>
      </c>
    </row>
    <row r="82" spans="1:4" ht="30" customHeight="1" thickTop="1" thickBot="1">
      <c r="A82" s="208" t="s">
        <v>1429</v>
      </c>
      <c r="B82" s="106" t="s">
        <v>339</v>
      </c>
      <c r="C82" s="108" t="s">
        <v>1430</v>
      </c>
      <c r="D82" s="660">
        <v>948.76769390706806</v>
      </c>
    </row>
    <row r="83" spans="1:4" ht="30" customHeight="1" thickTop="1" thickBot="1">
      <c r="A83" s="208" t="s">
        <v>1423</v>
      </c>
      <c r="B83" s="106" t="s">
        <v>339</v>
      </c>
      <c r="C83" s="108" t="s">
        <v>1424</v>
      </c>
      <c r="D83" s="660">
        <v>948.76769390706806</v>
      </c>
    </row>
    <row r="84" spans="1:4" ht="30" customHeight="1" thickTop="1" thickBot="1">
      <c r="A84" s="208" t="s">
        <v>1389</v>
      </c>
      <c r="B84" s="106" t="s">
        <v>339</v>
      </c>
      <c r="C84" s="108" t="s">
        <v>1391</v>
      </c>
      <c r="D84" s="660">
        <v>992.51769390706806</v>
      </c>
    </row>
    <row r="85" spans="1:4" ht="30" customHeight="1" thickTop="1" thickBot="1">
      <c r="A85" s="208" t="s">
        <v>1392</v>
      </c>
      <c r="B85" s="106" t="s">
        <v>339</v>
      </c>
      <c r="C85" s="108" t="s">
        <v>1943</v>
      </c>
      <c r="D85" s="660">
        <v>992.51769390706806</v>
      </c>
    </row>
    <row r="86" spans="1:4" ht="30" customHeight="1" thickTop="1" thickBot="1">
      <c r="A86" s="208" t="s">
        <v>1393</v>
      </c>
      <c r="B86" s="106" t="s">
        <v>1390</v>
      </c>
      <c r="C86" s="108" t="s">
        <v>1394</v>
      </c>
      <c r="D86" s="660">
        <v>992.51769390706806</v>
      </c>
    </row>
    <row r="87" spans="1:4" ht="30" customHeight="1" thickTop="1" thickBot="1">
      <c r="A87" s="208" t="s">
        <v>1395</v>
      </c>
      <c r="B87" s="106" t="s">
        <v>339</v>
      </c>
      <c r="C87" s="108" t="s">
        <v>1396</v>
      </c>
      <c r="D87" s="660">
        <v>992.51769390706806</v>
      </c>
    </row>
    <row r="88" spans="1:4" ht="30" customHeight="1" thickTop="1" thickBot="1">
      <c r="A88" s="208" t="s">
        <v>1397</v>
      </c>
      <c r="B88" s="106" t="s">
        <v>339</v>
      </c>
      <c r="C88" s="108" t="s">
        <v>1396</v>
      </c>
      <c r="D88" s="660">
        <v>992.51769390706806</v>
      </c>
    </row>
    <row r="89" spans="1:4" ht="30" customHeight="1" thickTop="1" thickBot="1">
      <c r="A89" s="208" t="s">
        <v>1327</v>
      </c>
      <c r="B89" s="106" t="s">
        <v>339</v>
      </c>
      <c r="C89" s="108" t="s">
        <v>1936</v>
      </c>
      <c r="D89" s="660">
        <v>992.51769390706806</v>
      </c>
    </row>
    <row r="90" spans="1:4" ht="30" customHeight="1" thickTop="1" thickBot="1">
      <c r="A90" s="208" t="s">
        <v>1449</v>
      </c>
      <c r="B90" s="106" t="s">
        <v>339</v>
      </c>
      <c r="C90" s="108" t="s">
        <v>1450</v>
      </c>
      <c r="D90" s="660">
        <v>917.51769390706806</v>
      </c>
    </row>
    <row r="91" spans="1:4" ht="30" customHeight="1" thickTop="1" thickBot="1">
      <c r="A91" s="208" t="s">
        <v>1328</v>
      </c>
      <c r="B91" s="106" t="s">
        <v>339</v>
      </c>
      <c r="C91" s="108" t="s">
        <v>1329</v>
      </c>
      <c r="D91" s="660">
        <v>917.51769390706806</v>
      </c>
    </row>
    <row r="92" spans="1:4" ht="30" customHeight="1" thickTop="1" thickBot="1">
      <c r="A92" s="208" t="s">
        <v>1361</v>
      </c>
      <c r="B92" s="106" t="s">
        <v>339</v>
      </c>
      <c r="C92" s="108" t="s">
        <v>1942</v>
      </c>
      <c r="D92" s="660">
        <v>992.51769390706806</v>
      </c>
    </row>
    <row r="93" spans="1:4" ht="30" customHeight="1" thickTop="1" thickBot="1">
      <c r="A93" s="208" t="s">
        <v>1492</v>
      </c>
      <c r="B93" s="106" t="s">
        <v>1490</v>
      </c>
      <c r="C93" s="108" t="s">
        <v>1954</v>
      </c>
      <c r="D93" s="660">
        <v>80933.579057591662</v>
      </c>
    </row>
    <row r="94" spans="1:4" ht="30" customHeight="1" thickTop="1" thickBot="1">
      <c r="A94" s="208" t="s">
        <v>1483</v>
      </c>
      <c r="B94" s="106" t="s">
        <v>92</v>
      </c>
      <c r="C94" s="108" t="s">
        <v>1952</v>
      </c>
      <c r="D94" s="660">
        <v>311756.1321989529</v>
      </c>
    </row>
    <row r="95" spans="1:4" ht="30" customHeight="1" thickTop="1" thickBot="1">
      <c r="A95" s="208" t="s">
        <v>1306</v>
      </c>
      <c r="B95" s="106" t="s">
        <v>1307</v>
      </c>
      <c r="C95" s="108" t="s">
        <v>1308</v>
      </c>
      <c r="D95" s="660">
        <v>126.52315484043088</v>
      </c>
    </row>
    <row r="96" spans="1:4" ht="30" customHeight="1" thickTop="1" thickBot="1">
      <c r="A96" s="208" t="s">
        <v>1715</v>
      </c>
      <c r="B96" s="106" t="s">
        <v>339</v>
      </c>
      <c r="C96" s="108" t="s">
        <v>1935</v>
      </c>
      <c r="D96" s="660">
        <v>1042.9486206086387</v>
      </c>
    </row>
    <row r="97" spans="1:4" ht="30" customHeight="1" thickTop="1" thickBot="1">
      <c r="A97" s="208" t="s">
        <v>1496</v>
      </c>
      <c r="B97" s="106" t="s">
        <v>339</v>
      </c>
      <c r="C97" s="108" t="s">
        <v>1495</v>
      </c>
      <c r="D97" s="660">
        <v>1048.8243001243457</v>
      </c>
    </row>
    <row r="98" spans="1:4" ht="30" customHeight="1" thickTop="1" thickBot="1">
      <c r="A98" s="208" t="s">
        <v>1321</v>
      </c>
      <c r="B98" s="106" t="s">
        <v>92</v>
      </c>
      <c r="C98" s="108" t="s">
        <v>1322</v>
      </c>
      <c r="D98" s="660">
        <v>50583.486910994776</v>
      </c>
    </row>
    <row r="99" spans="1:4" ht="30" customHeight="1" thickTop="1" thickBot="1">
      <c r="A99" s="208" t="s">
        <v>1335</v>
      </c>
      <c r="B99" s="106" t="s">
        <v>339</v>
      </c>
      <c r="C99" s="108" t="s">
        <v>1937</v>
      </c>
      <c r="D99" s="660">
        <v>1048.8243001243457</v>
      </c>
    </row>
    <row r="100" spans="1:4" ht="30" customHeight="1" thickTop="1" thickBot="1">
      <c r="A100" s="208" t="s">
        <v>1404</v>
      </c>
      <c r="B100" s="106" t="s">
        <v>1390</v>
      </c>
      <c r="C100" s="108" t="s">
        <v>1947</v>
      </c>
      <c r="D100" s="660">
        <v>993.20676549738243</v>
      </c>
    </row>
    <row r="101" spans="1:4" ht="30" customHeight="1" thickTop="1" thickBot="1">
      <c r="A101" s="208" t="s">
        <v>1477</v>
      </c>
      <c r="B101" s="106" t="s">
        <v>339</v>
      </c>
      <c r="C101" s="108" t="s">
        <v>1478</v>
      </c>
      <c r="D101" s="660">
        <v>1513.5557158031406</v>
      </c>
    </row>
    <row r="102" spans="1:4" ht="30" customHeight="1" thickTop="1" thickBot="1">
      <c r="A102" s="208" t="s">
        <v>1479</v>
      </c>
      <c r="B102" s="106" t="s">
        <v>141</v>
      </c>
      <c r="C102" s="108" t="s">
        <v>1480</v>
      </c>
      <c r="D102" s="660">
        <v>1517.5046073298433</v>
      </c>
    </row>
    <row r="103" spans="1:4" ht="30" customHeight="1" thickTop="1" thickBot="1">
      <c r="A103" s="208" t="s">
        <v>1411</v>
      </c>
      <c r="B103" s="106" t="s">
        <v>344</v>
      </c>
      <c r="C103" s="108" t="s">
        <v>1412</v>
      </c>
      <c r="D103" s="660">
        <v>1517.5046073298433</v>
      </c>
    </row>
    <row r="104" spans="1:4" ht="30" customHeight="1" thickTop="1" thickBot="1">
      <c r="A104" s="208" t="s">
        <v>1409</v>
      </c>
      <c r="B104" s="106" t="s">
        <v>344</v>
      </c>
      <c r="C104" s="108" t="s">
        <v>1410</v>
      </c>
      <c r="D104" s="660">
        <v>1517.5046073298433</v>
      </c>
    </row>
    <row r="105" spans="1:4" ht="30" customHeight="1" thickTop="1" thickBot="1">
      <c r="A105" s="208" t="s">
        <v>1359</v>
      </c>
      <c r="B105" s="106" t="s">
        <v>339</v>
      </c>
      <c r="C105" s="108" t="s">
        <v>1360</v>
      </c>
      <c r="D105" s="660">
        <v>1042.5743001243457</v>
      </c>
    </row>
    <row r="106" spans="1:4" ht="30" customHeight="1" thickTop="1" thickBot="1">
      <c r="A106" s="208" t="s">
        <v>1486</v>
      </c>
      <c r="B106" s="106" t="s">
        <v>92</v>
      </c>
      <c r="C106" s="108" t="s">
        <v>1487</v>
      </c>
      <c r="D106" s="660">
        <v>32913.410191972063</v>
      </c>
    </row>
    <row r="107" spans="1:4" ht="30" customHeight="1" thickTop="1" thickBot="1">
      <c r="A107" s="208" t="s">
        <v>1385</v>
      </c>
      <c r="B107" s="106" t="s">
        <v>339</v>
      </c>
      <c r="C107" s="108" t="s">
        <v>1386</v>
      </c>
      <c r="D107" s="660">
        <v>1096.8041858258248</v>
      </c>
    </row>
    <row r="108" spans="1:4" ht="30" customHeight="1" thickTop="1" thickBot="1">
      <c r="A108" s="208" t="s">
        <v>1347</v>
      </c>
      <c r="B108" s="106" t="s">
        <v>339</v>
      </c>
      <c r="C108" s="108" t="s">
        <v>1939</v>
      </c>
      <c r="D108" s="660">
        <v>993.20676549738243</v>
      </c>
    </row>
    <row r="109" spans="1:4" ht="30" customHeight="1" thickTop="1" thickBot="1">
      <c r="A109" s="208" t="s">
        <v>1342</v>
      </c>
      <c r="B109" s="106" t="s">
        <v>339</v>
      </c>
      <c r="C109" s="108" t="s">
        <v>1938</v>
      </c>
      <c r="D109" s="660">
        <v>993.20676549738243</v>
      </c>
    </row>
    <row r="110" spans="1:4" ht="30" customHeight="1" thickTop="1" thickBot="1">
      <c r="A110" s="208" t="s">
        <v>1481</v>
      </c>
      <c r="B110" s="106" t="s">
        <v>339</v>
      </c>
      <c r="C110" s="108" t="s">
        <v>1482</v>
      </c>
      <c r="D110" s="660">
        <v>1096.8041858258248</v>
      </c>
    </row>
    <row r="111" spans="1:4" ht="30" customHeight="1" thickTop="1" thickBot="1">
      <c r="A111" s="208" t="s">
        <v>1402</v>
      </c>
      <c r="B111" s="106" t="s">
        <v>1390</v>
      </c>
      <c r="C111" s="108" t="s">
        <v>1945</v>
      </c>
      <c r="D111" s="660">
        <v>1011.6697382198955</v>
      </c>
    </row>
    <row r="112" spans="1:4" ht="30" customHeight="1" thickTop="1" thickBot="1">
      <c r="A112" s="208" t="s">
        <v>1403</v>
      </c>
      <c r="B112" s="106" t="s">
        <v>344</v>
      </c>
      <c r="C112" s="108" t="s">
        <v>1946</v>
      </c>
      <c r="D112" s="660">
        <v>1011.6697382198955</v>
      </c>
    </row>
    <row r="113" spans="1:4" ht="30" customHeight="1" thickTop="1" thickBot="1">
      <c r="A113" s="208" t="s">
        <v>1408</v>
      </c>
      <c r="B113" s="106" t="s">
        <v>1390</v>
      </c>
      <c r="C113" s="108" t="s">
        <v>1949</v>
      </c>
      <c r="D113" s="660">
        <v>1011.6697382198955</v>
      </c>
    </row>
    <row r="114" spans="1:4" ht="30" customHeight="1" thickTop="1" thickBot="1">
      <c r="A114" s="208" t="s">
        <v>1484</v>
      </c>
      <c r="B114" s="106" t="s">
        <v>92</v>
      </c>
      <c r="C114" s="108" t="s">
        <v>1485</v>
      </c>
      <c r="D114" s="660">
        <v>280724.86038394441</v>
      </c>
    </row>
    <row r="115" spans="1:4" ht="30" customHeight="1" thickTop="1" thickBot="1">
      <c r="A115" s="208" t="s">
        <v>1405</v>
      </c>
      <c r="B115" s="106" t="s">
        <v>92</v>
      </c>
      <c r="C115" s="108" t="s">
        <v>1406</v>
      </c>
      <c r="D115" s="660">
        <v>28263.576055846406</v>
      </c>
    </row>
    <row r="116" spans="1:4" ht="30" customHeight="1" thickTop="1" thickBot="1">
      <c r="A116" s="208" t="s">
        <v>1355</v>
      </c>
      <c r="B116" s="106" t="s">
        <v>339</v>
      </c>
      <c r="C116" s="108" t="s">
        <v>1941</v>
      </c>
      <c r="D116" s="660">
        <v>993.20676549738243</v>
      </c>
    </row>
    <row r="117" spans="1:4" ht="30" customHeight="1" thickTop="1" thickBot="1">
      <c r="A117" s="208" t="s">
        <v>1383</v>
      </c>
      <c r="B117" s="106" t="s">
        <v>92</v>
      </c>
      <c r="C117" s="108" t="s">
        <v>1384</v>
      </c>
      <c r="D117" s="660">
        <v>560644.14994764409</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691"/>
      <c r="B1" s="694"/>
      <c r="C1" s="695"/>
      <c r="D1" s="695"/>
      <c r="E1" s="695"/>
      <c r="F1" s="695"/>
      <c r="G1" s="695"/>
      <c r="H1" s="695"/>
      <c r="I1" s="696"/>
      <c r="J1" s="703" t="s">
        <v>1017</v>
      </c>
      <c r="K1" s="710" t="s">
        <v>2304</v>
      </c>
      <c r="L1" s="711"/>
      <c r="M1" s="712"/>
    </row>
    <row r="2" spans="1:13" s="498" customFormat="1">
      <c r="A2" s="692"/>
      <c r="B2" s="716" t="s">
        <v>1018</v>
      </c>
      <c r="C2" s="717"/>
      <c r="D2" s="717"/>
      <c r="E2" s="717"/>
      <c r="F2" s="717"/>
      <c r="G2" s="717"/>
      <c r="H2" s="717"/>
      <c r="I2" s="718"/>
      <c r="J2" s="704"/>
      <c r="K2" s="713"/>
      <c r="L2" s="714"/>
      <c r="M2" s="715"/>
    </row>
    <row r="3" spans="1:13" s="498" customFormat="1">
      <c r="A3" s="692"/>
      <c r="B3" s="697" t="s">
        <v>2305</v>
      </c>
      <c r="C3" s="698"/>
      <c r="D3" s="698"/>
      <c r="E3" s="698"/>
      <c r="F3" s="698"/>
      <c r="G3" s="698"/>
      <c r="H3" s="698"/>
      <c r="I3" s="699"/>
      <c r="J3" s="708" t="s">
        <v>1019</v>
      </c>
      <c r="K3" s="720">
        <v>1</v>
      </c>
      <c r="L3" s="721"/>
      <c r="M3" s="722"/>
    </row>
    <row r="4" spans="1:13" s="498" customFormat="1">
      <c r="A4" s="692"/>
      <c r="B4" s="697" t="s">
        <v>2306</v>
      </c>
      <c r="C4" s="698"/>
      <c r="D4" s="698"/>
      <c r="E4" s="698"/>
      <c r="F4" s="698"/>
      <c r="G4" s="698"/>
      <c r="H4" s="698"/>
      <c r="I4" s="699"/>
      <c r="J4" s="719"/>
      <c r="K4" s="723"/>
      <c r="L4" s="724"/>
      <c r="M4" s="725"/>
    </row>
    <row r="5" spans="1:13" s="498" customFormat="1">
      <c r="A5" s="692"/>
      <c r="B5" s="705" t="s">
        <v>2307</v>
      </c>
      <c r="C5" s="706"/>
      <c r="D5" s="706"/>
      <c r="E5" s="706"/>
      <c r="F5" s="706"/>
      <c r="G5" s="706"/>
      <c r="H5" s="706"/>
      <c r="I5" s="707"/>
      <c r="J5" s="708" t="s">
        <v>1020</v>
      </c>
      <c r="K5" s="726"/>
      <c r="L5" s="726" t="s">
        <v>1021</v>
      </c>
      <c r="M5" s="728"/>
    </row>
    <row r="6" spans="1:13" s="498" customFormat="1" ht="13.5" customHeight="1" thickBot="1">
      <c r="A6" s="693"/>
      <c r="B6" s="700"/>
      <c r="C6" s="701"/>
      <c r="D6" s="701"/>
      <c r="E6" s="701"/>
      <c r="F6" s="701"/>
      <c r="G6" s="701"/>
      <c r="H6" s="701"/>
      <c r="I6" s="702"/>
      <c r="J6" s="709"/>
      <c r="K6" s="727"/>
      <c r="L6" s="727"/>
      <c r="M6" s="729"/>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688" t="s">
        <v>2311</v>
      </c>
      <c r="B10" s="689"/>
      <c r="C10" s="689"/>
      <c r="D10" s="689"/>
      <c r="E10" s="517" t="s">
        <v>2312</v>
      </c>
      <c r="F10" s="518"/>
      <c r="H10" s="690" t="s">
        <v>2313</v>
      </c>
      <c r="I10" s="690"/>
      <c r="J10" s="519" t="s">
        <v>2312</v>
      </c>
      <c r="K10" s="520"/>
      <c r="L10" s="520"/>
      <c r="M10" s="521"/>
    </row>
    <row r="11" spans="1:13" s="498" customFormat="1" ht="24" customHeight="1">
      <c r="A11" s="522" t="s">
        <v>1023</v>
      </c>
      <c r="B11" s="523"/>
      <c r="C11" s="687"/>
      <c r="D11" s="687"/>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30"/>
      <c r="L12" s="730"/>
      <c r="M12" s="731"/>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32" t="s">
        <v>2308</v>
      </c>
      <c r="F25" s="732"/>
      <c r="G25" s="732"/>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33" t="s">
        <v>1026</v>
      </c>
      <c r="B27" s="734"/>
      <c r="C27" s="734"/>
      <c r="D27" s="734"/>
      <c r="E27" s="734"/>
      <c r="F27" s="734"/>
      <c r="G27" s="734"/>
      <c r="H27" s="734"/>
      <c r="I27" s="734"/>
      <c r="J27" s="734"/>
      <c r="K27" s="734"/>
      <c r="L27" s="734"/>
      <c r="M27" s="735"/>
    </row>
    <row r="28" spans="1:13" ht="13.5" thickBot="1">
      <c r="A28" s="564"/>
      <c r="B28" s="565"/>
      <c r="C28" s="565"/>
      <c r="D28" s="565"/>
      <c r="E28" s="565"/>
      <c r="F28" s="565"/>
      <c r="G28" s="565"/>
      <c r="H28" s="565"/>
      <c r="I28" s="565"/>
      <c r="J28" s="565"/>
      <c r="K28" s="565"/>
      <c r="L28" s="565"/>
      <c r="M28" s="566"/>
    </row>
    <row r="29" spans="1:13" ht="25.5">
      <c r="A29" s="567" t="s">
        <v>1027</v>
      </c>
      <c r="B29" s="736" t="s">
        <v>1028</v>
      </c>
      <c r="C29" s="737"/>
      <c r="D29" s="737"/>
      <c r="E29" s="737"/>
      <c r="F29" s="737"/>
      <c r="G29" s="737"/>
      <c r="H29" s="737"/>
      <c r="I29" s="738"/>
      <c r="J29" s="568" t="s">
        <v>2321</v>
      </c>
      <c r="K29" s="739" t="s">
        <v>1029</v>
      </c>
      <c r="L29" s="740"/>
      <c r="M29" s="567" t="s">
        <v>1030</v>
      </c>
    </row>
    <row r="30" spans="1:13" ht="13.5" thickBot="1">
      <c r="A30" s="569"/>
      <c r="B30" s="570"/>
      <c r="C30" s="571"/>
      <c r="D30" s="571"/>
      <c r="E30" s="571"/>
      <c r="F30" s="571"/>
      <c r="G30" s="571"/>
      <c r="H30" s="571"/>
      <c r="I30" s="571"/>
      <c r="J30" s="572"/>
      <c r="K30" s="741"/>
      <c r="L30" s="742"/>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43" t="s">
        <v>1028</v>
      </c>
      <c r="B34" s="744"/>
      <c r="C34" s="744"/>
      <c r="D34" s="744"/>
      <c r="E34" s="744"/>
      <c r="F34" s="744"/>
      <c r="G34" s="745"/>
      <c r="H34" s="746" t="s">
        <v>1032</v>
      </c>
      <c r="I34" s="747"/>
      <c r="J34" s="580" t="s">
        <v>1033</v>
      </c>
      <c r="K34" s="748" t="s">
        <v>1034</v>
      </c>
      <c r="L34" s="745"/>
      <c r="M34" s="581" t="s">
        <v>1035</v>
      </c>
    </row>
    <row r="35" spans="1:13" s="582" customFormat="1" ht="12">
      <c r="A35" s="749"/>
      <c r="B35" s="750"/>
      <c r="C35" s="750"/>
      <c r="D35" s="750"/>
      <c r="E35" s="750"/>
      <c r="F35" s="750"/>
      <c r="G35" s="751"/>
      <c r="H35" s="752"/>
      <c r="I35" s="753"/>
      <c r="J35" s="583"/>
      <c r="K35" s="754"/>
      <c r="L35" s="751"/>
      <c r="M35" s="584"/>
    </row>
    <row r="36" spans="1:13" s="582" customFormat="1" thickBot="1">
      <c r="A36" s="755"/>
      <c r="B36" s="756"/>
      <c r="C36" s="756"/>
      <c r="D36" s="756"/>
      <c r="E36" s="756"/>
      <c r="F36" s="756"/>
      <c r="G36" s="757"/>
      <c r="H36" s="758"/>
      <c r="I36" s="759"/>
      <c r="J36" s="585"/>
      <c r="K36" s="760"/>
      <c r="L36" s="757"/>
      <c r="M36" s="586"/>
    </row>
    <row r="37" spans="1:13" s="582" customFormat="1" thickBot="1">
      <c r="A37" s="761" t="s">
        <v>1037</v>
      </c>
      <c r="B37" s="762"/>
      <c r="C37" s="762"/>
      <c r="D37" s="762"/>
      <c r="E37" s="762"/>
      <c r="F37" s="762"/>
      <c r="G37" s="762"/>
      <c r="H37" s="762"/>
      <c r="I37" s="762"/>
      <c r="J37" s="762"/>
      <c r="K37" s="762"/>
      <c r="L37" s="763"/>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43" t="s">
        <v>1028</v>
      </c>
      <c r="B41" s="744"/>
      <c r="C41" s="744"/>
      <c r="D41" s="744"/>
      <c r="E41" s="744"/>
      <c r="F41" s="744"/>
      <c r="G41" s="744"/>
      <c r="H41" s="745"/>
      <c r="I41" s="596" t="s">
        <v>1029</v>
      </c>
      <c r="J41" s="580" t="s">
        <v>1030</v>
      </c>
      <c r="K41" s="748" t="s">
        <v>1039</v>
      </c>
      <c r="L41" s="745"/>
      <c r="M41" s="581" t="s">
        <v>1035</v>
      </c>
    </row>
    <row r="42" spans="1:13" s="582" customFormat="1" ht="12">
      <c r="A42" s="764"/>
      <c r="B42" s="765"/>
      <c r="C42" s="765"/>
      <c r="D42" s="765"/>
      <c r="E42" s="765"/>
      <c r="F42" s="765"/>
      <c r="G42" s="765"/>
      <c r="H42" s="753"/>
      <c r="I42" s="597"/>
      <c r="J42" s="583"/>
      <c r="K42" s="754"/>
      <c r="L42" s="751"/>
      <c r="M42" s="584"/>
    </row>
    <row r="43" spans="1:13" s="582" customFormat="1" thickBot="1">
      <c r="A43" s="766"/>
      <c r="B43" s="767"/>
      <c r="C43" s="767"/>
      <c r="D43" s="767"/>
      <c r="E43" s="767"/>
      <c r="F43" s="767"/>
      <c r="G43" s="767"/>
      <c r="H43" s="759"/>
      <c r="I43" s="598"/>
      <c r="J43" s="599"/>
      <c r="K43" s="760"/>
      <c r="L43" s="757"/>
      <c r="M43" s="600"/>
    </row>
    <row r="44" spans="1:13" s="582" customFormat="1" thickBot="1">
      <c r="A44" s="761" t="s">
        <v>1037</v>
      </c>
      <c r="B44" s="762"/>
      <c r="C44" s="762"/>
      <c r="D44" s="762"/>
      <c r="E44" s="762"/>
      <c r="F44" s="762"/>
      <c r="G44" s="762"/>
      <c r="H44" s="762"/>
      <c r="I44" s="762"/>
      <c r="J44" s="762"/>
      <c r="K44" s="762"/>
      <c r="L44" s="763"/>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68" t="s">
        <v>1041</v>
      </c>
      <c r="B48" s="769"/>
      <c r="C48" s="769"/>
      <c r="D48" s="769"/>
      <c r="E48" s="770"/>
      <c r="F48" s="603"/>
      <c r="G48" s="604" t="s">
        <v>1029</v>
      </c>
      <c r="H48" s="605" t="s">
        <v>1042</v>
      </c>
      <c r="I48" s="606" t="s">
        <v>2339</v>
      </c>
      <c r="J48" s="605" t="s">
        <v>2340</v>
      </c>
      <c r="K48" s="771" t="s">
        <v>1045</v>
      </c>
      <c r="L48" s="770"/>
      <c r="M48" s="607" t="s">
        <v>1035</v>
      </c>
    </row>
    <row r="49" spans="1:13" s="582" customFormat="1" ht="12">
      <c r="A49" s="608"/>
      <c r="B49" s="609"/>
      <c r="C49" s="609"/>
      <c r="D49" s="609"/>
      <c r="E49" s="609"/>
      <c r="F49" s="609"/>
      <c r="G49" s="610"/>
      <c r="H49" s="583"/>
      <c r="I49" s="597"/>
      <c r="J49" s="583"/>
      <c r="K49" s="754"/>
      <c r="L49" s="751"/>
      <c r="M49" s="584"/>
    </row>
    <row r="50" spans="1:13" s="582" customFormat="1" thickBot="1">
      <c r="A50" s="611"/>
      <c r="B50" s="612"/>
      <c r="C50" s="612"/>
      <c r="D50" s="612"/>
      <c r="E50" s="612"/>
      <c r="F50" s="612"/>
      <c r="G50" s="613"/>
      <c r="H50" s="585"/>
      <c r="I50" s="595"/>
      <c r="J50" s="585"/>
      <c r="K50" s="760"/>
      <c r="L50" s="757"/>
      <c r="M50" s="586"/>
    </row>
    <row r="51" spans="1:13" s="582" customFormat="1" thickBot="1">
      <c r="A51" s="772" t="s">
        <v>1037</v>
      </c>
      <c r="B51" s="773"/>
      <c r="C51" s="773"/>
      <c r="D51" s="773"/>
      <c r="E51" s="773"/>
      <c r="F51" s="773"/>
      <c r="G51" s="773"/>
      <c r="H51" s="773"/>
      <c r="I51" s="773"/>
      <c r="J51" s="773"/>
      <c r="K51" s="773"/>
      <c r="L51" s="774"/>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68" t="s">
        <v>1028</v>
      </c>
      <c r="B55" s="769"/>
      <c r="C55" s="769"/>
      <c r="D55" s="769"/>
      <c r="E55" s="769"/>
      <c r="F55" s="769"/>
      <c r="G55" s="770"/>
      <c r="H55" s="604" t="s">
        <v>1048</v>
      </c>
      <c r="I55" s="606" t="s">
        <v>1049</v>
      </c>
      <c r="J55" s="605" t="s">
        <v>1050</v>
      </c>
      <c r="K55" s="775" t="s">
        <v>1034</v>
      </c>
      <c r="L55" s="776"/>
      <c r="M55" s="615" t="s">
        <v>1035</v>
      </c>
    </row>
    <row r="56" spans="1:13" s="582" customFormat="1" ht="12">
      <c r="A56" s="764"/>
      <c r="B56" s="765"/>
      <c r="C56" s="765"/>
      <c r="D56" s="765"/>
      <c r="E56" s="765"/>
      <c r="F56" s="765"/>
      <c r="G56" s="765"/>
      <c r="H56" s="583"/>
      <c r="I56" s="597"/>
      <c r="J56" s="583"/>
      <c r="K56" s="754"/>
      <c r="L56" s="751"/>
      <c r="M56" s="584"/>
    </row>
    <row r="57" spans="1:13" s="582" customFormat="1" thickBot="1">
      <c r="A57" s="766"/>
      <c r="B57" s="767"/>
      <c r="C57" s="767"/>
      <c r="D57" s="767"/>
      <c r="E57" s="767"/>
      <c r="F57" s="767"/>
      <c r="G57" s="767"/>
      <c r="H57" s="585"/>
      <c r="I57" s="595"/>
      <c r="J57" s="585"/>
      <c r="K57" s="760"/>
      <c r="L57" s="757"/>
      <c r="M57" s="586"/>
    </row>
    <row r="58" spans="1:13" s="582" customFormat="1" thickBot="1">
      <c r="A58" s="761" t="s">
        <v>1037</v>
      </c>
      <c r="B58" s="762"/>
      <c r="C58" s="762"/>
      <c r="D58" s="762"/>
      <c r="E58" s="762"/>
      <c r="F58" s="762"/>
      <c r="G58" s="762"/>
      <c r="H58" s="762"/>
      <c r="I58" s="762"/>
      <c r="J58" s="762"/>
      <c r="K58" s="762"/>
      <c r="L58" s="763"/>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761" t="s">
        <v>1051</v>
      </c>
      <c r="B60" s="762"/>
      <c r="C60" s="762"/>
      <c r="D60" s="762"/>
      <c r="E60" s="762"/>
      <c r="F60" s="762"/>
      <c r="G60" s="762"/>
      <c r="H60" s="762"/>
      <c r="I60" s="762"/>
      <c r="J60" s="762"/>
      <c r="K60" s="762"/>
      <c r="L60" s="763"/>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43" t="s">
        <v>1028</v>
      </c>
      <c r="B64" s="744"/>
      <c r="C64" s="744"/>
      <c r="D64" s="744"/>
      <c r="E64" s="744"/>
      <c r="F64" s="744"/>
      <c r="G64" s="744"/>
      <c r="H64" s="616"/>
      <c r="I64" s="617"/>
      <c r="J64" s="618" t="s">
        <v>1054</v>
      </c>
      <c r="K64" s="777" t="s">
        <v>1055</v>
      </c>
      <c r="L64" s="778"/>
      <c r="M64" s="619"/>
    </row>
    <row r="65" spans="1:13" s="582" customFormat="1" ht="12">
      <c r="A65" s="764" t="s">
        <v>2341</v>
      </c>
      <c r="B65" s="765"/>
      <c r="C65" s="765"/>
      <c r="D65" s="765"/>
      <c r="E65" s="765"/>
      <c r="F65" s="765"/>
      <c r="G65" s="765"/>
      <c r="H65" s="620"/>
      <c r="I65" s="621"/>
      <c r="J65" s="622"/>
      <c r="K65" s="789"/>
      <c r="L65" s="790"/>
      <c r="M65" s="623"/>
    </row>
    <row r="66" spans="1:13" s="582" customFormat="1" ht="12">
      <c r="A66" s="624" t="s">
        <v>1057</v>
      </c>
      <c r="B66" s="625"/>
      <c r="C66" s="625"/>
      <c r="D66" s="625"/>
      <c r="E66" s="625"/>
      <c r="F66" s="625"/>
      <c r="G66" s="625"/>
      <c r="H66" s="620"/>
      <c r="I66" s="621"/>
      <c r="J66" s="622"/>
      <c r="K66" s="789"/>
      <c r="L66" s="790"/>
      <c r="M66" s="623"/>
    </row>
    <row r="67" spans="1:13" s="582" customFormat="1" thickBot="1">
      <c r="A67" s="611" t="s">
        <v>1058</v>
      </c>
      <c r="B67" s="612"/>
      <c r="C67" s="612"/>
      <c r="D67" s="612"/>
      <c r="E67" s="612"/>
      <c r="F67" s="612"/>
      <c r="G67" s="612"/>
      <c r="H67" s="626"/>
      <c r="I67" s="627"/>
      <c r="J67" s="622"/>
      <c r="K67" s="791"/>
      <c r="L67" s="792"/>
      <c r="M67" s="623"/>
    </row>
    <row r="68" spans="1:13" s="582" customFormat="1" thickBot="1">
      <c r="A68" s="761" t="s">
        <v>1037</v>
      </c>
      <c r="B68" s="762"/>
      <c r="C68" s="762"/>
      <c r="D68" s="762"/>
      <c r="E68" s="762"/>
      <c r="F68" s="762"/>
      <c r="G68" s="762"/>
      <c r="H68" s="762"/>
      <c r="I68" s="762"/>
      <c r="J68" s="762"/>
      <c r="K68" s="762"/>
      <c r="L68" s="763"/>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761" t="s">
        <v>2342</v>
      </c>
      <c r="B70" s="762"/>
      <c r="C70" s="762"/>
      <c r="D70" s="762"/>
      <c r="E70" s="762"/>
      <c r="F70" s="762"/>
      <c r="G70" s="762"/>
      <c r="H70" s="762"/>
      <c r="I70" s="762"/>
      <c r="J70" s="762"/>
      <c r="K70" s="762"/>
      <c r="L70" s="763"/>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79" t="s">
        <v>2324</v>
      </c>
      <c r="B87" s="780"/>
      <c r="C87" s="780"/>
      <c r="D87" s="780"/>
      <c r="E87" s="780"/>
      <c r="F87" s="780"/>
      <c r="G87" s="780"/>
      <c r="H87" s="780"/>
      <c r="I87" s="780"/>
      <c r="J87" s="780"/>
      <c r="K87" s="780"/>
      <c r="L87" s="780"/>
      <c r="M87" s="781"/>
    </row>
    <row r="88" spans="1:13" ht="17.25" customHeight="1">
      <c r="A88" s="779"/>
      <c r="B88" s="780"/>
      <c r="C88" s="780"/>
      <c r="D88" s="780"/>
      <c r="E88" s="780"/>
      <c r="F88" s="780"/>
      <c r="G88" s="780"/>
      <c r="H88" s="780"/>
      <c r="I88" s="780"/>
      <c r="J88" s="780"/>
      <c r="K88" s="780"/>
      <c r="L88" s="780"/>
      <c r="M88" s="781"/>
    </row>
    <row r="89" spans="1:13" ht="18.75" customHeight="1">
      <c r="A89" s="782" t="s">
        <v>2325</v>
      </c>
      <c r="B89" s="783"/>
      <c r="C89" s="783"/>
      <c r="D89" s="783"/>
      <c r="E89" s="783"/>
      <c r="F89" s="783"/>
      <c r="G89" s="783"/>
      <c r="H89" s="783"/>
      <c r="I89" s="783"/>
      <c r="J89" s="783"/>
      <c r="K89" s="783"/>
      <c r="L89" s="783"/>
      <c r="M89" s="784"/>
    </row>
    <row r="90" spans="1:13" ht="21.75" customHeight="1">
      <c r="A90" s="782"/>
      <c r="B90" s="783"/>
      <c r="C90" s="783"/>
      <c r="D90" s="783"/>
      <c r="E90" s="783"/>
      <c r="F90" s="783"/>
      <c r="G90" s="783"/>
      <c r="H90" s="783"/>
      <c r="I90" s="783"/>
      <c r="J90" s="783"/>
      <c r="K90" s="783"/>
      <c r="L90" s="783"/>
      <c r="M90" s="784"/>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85"/>
      <c r="J100" s="785"/>
      <c r="K100" s="785"/>
      <c r="L100" s="785"/>
      <c r="M100" s="786"/>
    </row>
    <row r="101" spans="1:13" ht="13.5" thickBot="1">
      <c r="A101" s="652" t="s">
        <v>2327</v>
      </c>
      <c r="B101" s="653"/>
      <c r="C101" s="653"/>
      <c r="D101" s="654"/>
      <c r="E101" s="654"/>
      <c r="F101" s="654"/>
      <c r="G101" s="654"/>
      <c r="H101" s="654"/>
      <c r="I101" s="787"/>
      <c r="J101" s="787"/>
      <c r="K101" s="787"/>
      <c r="L101" s="787"/>
      <c r="M101" s="788"/>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6"/>
      <c r="C1" s="838"/>
      <c r="D1" s="839"/>
      <c r="E1" s="839"/>
      <c r="F1" s="839"/>
      <c r="G1" s="839"/>
      <c r="H1" s="839"/>
      <c r="I1" s="839"/>
      <c r="J1" s="840"/>
      <c r="K1" s="841" t="s">
        <v>1017</v>
      </c>
      <c r="L1" s="843" t="s">
        <v>2304</v>
      </c>
      <c r="M1" s="844"/>
      <c r="N1" s="845"/>
    </row>
    <row r="2" spans="2:14">
      <c r="B2" s="827"/>
      <c r="C2" s="804" t="s">
        <v>1018</v>
      </c>
      <c r="D2" s="805"/>
      <c r="E2" s="805"/>
      <c r="F2" s="805"/>
      <c r="G2" s="805"/>
      <c r="H2" s="805"/>
      <c r="I2" s="805"/>
      <c r="J2" s="806"/>
      <c r="K2" s="842"/>
      <c r="L2" s="846"/>
      <c r="M2" s="847"/>
      <c r="N2" s="848"/>
    </row>
    <row r="3" spans="2:14">
      <c r="B3" s="827"/>
      <c r="C3" s="804" t="s">
        <v>2305</v>
      </c>
      <c r="D3" s="805"/>
      <c r="E3" s="805"/>
      <c r="F3" s="805"/>
      <c r="G3" s="805"/>
      <c r="H3" s="805"/>
      <c r="I3" s="805"/>
      <c r="J3" s="806"/>
      <c r="K3" s="829" t="s">
        <v>1019</v>
      </c>
      <c r="L3" s="798">
        <v>1</v>
      </c>
      <c r="M3" s="799"/>
      <c r="N3" s="800"/>
    </row>
    <row r="4" spans="2:14">
      <c r="B4" s="827"/>
      <c r="C4" s="804" t="s">
        <v>2306</v>
      </c>
      <c r="D4" s="805"/>
      <c r="E4" s="805"/>
      <c r="F4" s="805"/>
      <c r="G4" s="805"/>
      <c r="H4" s="805"/>
      <c r="I4" s="805"/>
      <c r="J4" s="806"/>
      <c r="K4" s="849"/>
      <c r="L4" s="801"/>
      <c r="M4" s="802"/>
      <c r="N4" s="803"/>
    </row>
    <row r="5" spans="2:14">
      <c r="B5" s="827"/>
      <c r="C5" s="804" t="s">
        <v>2307</v>
      </c>
      <c r="D5" s="805"/>
      <c r="E5" s="805"/>
      <c r="F5" s="805"/>
      <c r="G5" s="805"/>
      <c r="H5" s="805"/>
      <c r="I5" s="805"/>
      <c r="J5" s="806"/>
      <c r="K5" s="829" t="s">
        <v>1020</v>
      </c>
      <c r="L5" s="831"/>
      <c r="M5" s="831" t="s">
        <v>1021</v>
      </c>
      <c r="N5" s="833"/>
    </row>
    <row r="6" spans="2:14" ht="15.75" thickBot="1">
      <c r="B6" s="828"/>
      <c r="C6" s="835"/>
      <c r="D6" s="836"/>
      <c r="E6" s="836"/>
      <c r="F6" s="836"/>
      <c r="G6" s="836"/>
      <c r="H6" s="836"/>
      <c r="I6" s="836"/>
      <c r="J6" s="837"/>
      <c r="K6" s="830"/>
      <c r="L6" s="832"/>
      <c r="M6" s="832"/>
      <c r="N6" s="834"/>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07" t="s">
        <v>2311</v>
      </c>
      <c r="C10" s="808"/>
      <c r="D10" s="808"/>
      <c r="E10" s="808"/>
      <c r="F10" s="367" t="s">
        <v>2312</v>
      </c>
      <c r="G10" s="85"/>
      <c r="H10" s="368"/>
      <c r="I10" s="809" t="s">
        <v>2313</v>
      </c>
      <c r="J10" s="809"/>
      <c r="K10" s="369" t="s">
        <v>2312</v>
      </c>
      <c r="L10" s="365"/>
      <c r="M10" s="365"/>
      <c r="N10" s="366"/>
    </row>
    <row r="11" spans="2:14">
      <c r="B11" s="370" t="s">
        <v>1023</v>
      </c>
      <c r="C11" s="371"/>
      <c r="D11" s="795"/>
      <c r="E11" s="795"/>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10" t="s">
        <v>2328</v>
      </c>
      <c r="G25" s="811"/>
      <c r="H25" s="811"/>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VLOOKUP(A36,EQUIPOS!A6:D161,4,FALSE)</f>
        <v>157391.23637828312</v>
      </c>
      <c r="L36" s="279"/>
      <c r="M36" s="280">
        <v>0.15</v>
      </c>
      <c r="N36" s="281">
        <f>K36/M36</f>
        <v>1049274.9091885542</v>
      </c>
    </row>
    <row r="37" spans="1:14">
      <c r="A37" t="s">
        <v>150</v>
      </c>
      <c r="B37" s="866" t="str">
        <f>VLOOKUP(A37,EQUIPOS!A7:D154,3,FALSE)</f>
        <v>Cargador : Potencia en el volante 125 hp, Clasificación de RPM del motor 2300.</v>
      </c>
      <c r="C37" s="867"/>
      <c r="D37" s="867"/>
      <c r="E37" s="867"/>
      <c r="F37" s="867"/>
      <c r="G37" s="867"/>
      <c r="H37" s="868"/>
      <c r="I37" s="276"/>
      <c r="J37" s="277"/>
      <c r="K37" s="278">
        <f>VLOOKUP(A37,EQUIPOS!A7:D162,4,FALSE)</f>
        <v>155188.52321410342</v>
      </c>
      <c r="L37" s="279"/>
      <c r="M37" s="280">
        <v>0.15</v>
      </c>
      <c r="N37" s="281">
        <f>K37/M37</f>
        <v>1034590.1547606895</v>
      </c>
    </row>
    <row r="38" spans="1:14">
      <c r="A38" t="s">
        <v>273</v>
      </c>
      <c r="B38" s="866" t="str">
        <f>VLOOKUP(A38,EQUIPOS!A8:D154,3,FALSE)</f>
        <v>Motosierra, 93.6 cm3 - 7.1 HP, 45-90 cm - 7.9 kg</v>
      </c>
      <c r="C38" s="867"/>
      <c r="D38" s="867"/>
      <c r="E38" s="867"/>
      <c r="F38" s="867"/>
      <c r="G38" s="867"/>
      <c r="H38" s="868"/>
      <c r="I38" s="276"/>
      <c r="J38" s="277"/>
      <c r="K38" s="278">
        <f>VLOOKUP(A38,EQUIPOS!A8:D163,4,FALSE)</f>
        <v>7068.6632084288176</v>
      </c>
      <c r="L38" s="279"/>
      <c r="M38" s="280">
        <v>0.15</v>
      </c>
      <c r="N38" s="282">
        <f>K38/M38</f>
        <v>47124.421389525451</v>
      </c>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8511.2008676833339</v>
      </c>
    </row>
    <row r="43" spans="1:14" ht="15.75" thickBot="1">
      <c r="B43" s="817" t="s">
        <v>1037</v>
      </c>
      <c r="C43" s="818"/>
      <c r="D43" s="818"/>
      <c r="E43" s="818"/>
      <c r="F43" s="818"/>
      <c r="G43" s="818"/>
      <c r="H43" s="818"/>
      <c r="I43" s="818"/>
      <c r="J43" s="818"/>
      <c r="K43" s="818"/>
      <c r="L43" s="818"/>
      <c r="M43" s="819"/>
      <c r="N43" s="105">
        <f>SUM(N36:N42)</f>
        <v>2139500.6862064521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80" t="s">
        <v>1041</v>
      </c>
      <c r="C58" s="881"/>
      <c r="D58" s="881"/>
      <c r="E58" s="881"/>
      <c r="F58" s="881"/>
      <c r="G58" s="882"/>
      <c r="H58" s="79" t="s">
        <v>1029</v>
      </c>
      <c r="I58" s="80" t="s">
        <v>1042</v>
      </c>
      <c r="J58" s="81" t="s">
        <v>1043</v>
      </c>
      <c r="K58" s="79" t="s">
        <v>1044</v>
      </c>
      <c r="L58" s="903" t="s">
        <v>1045</v>
      </c>
      <c r="M58" s="882"/>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904">
        <v>983.54</v>
      </c>
      <c r="M59" s="905"/>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95"/>
      <c r="M64" s="896"/>
      <c r="N64" s="305"/>
    </row>
    <row r="65" spans="1:15" ht="15.75" thickBot="1">
      <c r="B65" s="906" t="s">
        <v>1037</v>
      </c>
      <c r="C65" s="860"/>
      <c r="D65" s="860"/>
      <c r="E65" s="860"/>
      <c r="F65" s="860"/>
      <c r="G65" s="860"/>
      <c r="H65" s="860"/>
      <c r="I65" s="860"/>
      <c r="J65" s="860"/>
      <c r="K65" s="860"/>
      <c r="L65" s="860"/>
      <c r="M65" s="861"/>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54"/>
      <c r="J75" s="54"/>
      <c r="K75" s="54"/>
      <c r="L75" s="895"/>
      <c r="M75" s="896"/>
      <c r="N75" s="305"/>
    </row>
    <row r="76" spans="1:15" ht="15.75" thickBot="1">
      <c r="B76" s="817" t="s">
        <v>1037</v>
      </c>
      <c r="C76" s="818"/>
      <c r="D76" s="818"/>
      <c r="E76" s="818"/>
      <c r="F76" s="818"/>
      <c r="G76" s="818"/>
      <c r="H76" s="818"/>
      <c r="I76" s="860"/>
      <c r="J76" s="860"/>
      <c r="K76" s="860"/>
      <c r="L76" s="860"/>
      <c r="M76" s="861"/>
      <c r="N76" s="310">
        <f>N70+N71+N72+N73+N74</f>
        <v>170224.01735366668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2344148.6035601185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468829.72071202373</v>
      </c>
      <c r="M83" s="853"/>
      <c r="N83" s="57"/>
    </row>
    <row r="84" spans="1:14">
      <c r="B84" s="95" t="s">
        <v>1057</v>
      </c>
      <c r="C84" s="96"/>
      <c r="D84" s="96"/>
      <c r="E84" s="96"/>
      <c r="F84" s="96"/>
      <c r="G84" s="96"/>
      <c r="H84" s="96"/>
      <c r="I84" s="93"/>
      <c r="J84" s="94"/>
      <c r="K84" s="313">
        <v>0.05</v>
      </c>
      <c r="L84" s="852">
        <f>N78*K84</f>
        <v>117207.43017800593</v>
      </c>
      <c r="M84" s="853"/>
      <c r="N84" s="57"/>
    </row>
    <row r="85" spans="1:14" ht="15.75" thickBot="1">
      <c r="B85" s="97" t="s">
        <v>1058</v>
      </c>
      <c r="C85" s="98"/>
      <c r="D85" s="98"/>
      <c r="E85" s="98"/>
      <c r="F85" s="98"/>
      <c r="G85" s="98"/>
      <c r="H85" s="98"/>
      <c r="I85" s="99"/>
      <c r="J85" s="100"/>
      <c r="K85" s="314">
        <v>0.05</v>
      </c>
      <c r="L85" s="854">
        <f>N78*K85</f>
        <v>117207.43017800593</v>
      </c>
      <c r="M85" s="855"/>
      <c r="N85" s="57"/>
    </row>
    <row r="86" spans="1:14" ht="15.75" thickBot="1">
      <c r="B86" s="817" t="s">
        <v>1037</v>
      </c>
      <c r="C86" s="818"/>
      <c r="D86" s="818"/>
      <c r="E86" s="818"/>
      <c r="F86" s="818"/>
      <c r="G86" s="818"/>
      <c r="H86" s="818"/>
      <c r="I86" s="818"/>
      <c r="J86" s="818"/>
      <c r="K86" s="818"/>
      <c r="L86" s="818"/>
      <c r="M86" s="819"/>
      <c r="N86" s="58">
        <f>L83+L84+L85</f>
        <v>703244.58106803556</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3047393.1846281542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4"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6"/>
      <c r="C1" s="838"/>
      <c r="D1" s="839"/>
      <c r="E1" s="839"/>
      <c r="F1" s="839"/>
      <c r="G1" s="839"/>
      <c r="H1" s="839"/>
      <c r="I1" s="839"/>
      <c r="J1" s="840"/>
      <c r="K1" s="841" t="s">
        <v>1017</v>
      </c>
      <c r="L1" s="843" t="s">
        <v>2304</v>
      </c>
      <c r="M1" s="844"/>
      <c r="N1" s="845"/>
    </row>
    <row r="2" spans="2:14">
      <c r="B2" s="827"/>
      <c r="C2" s="804" t="s">
        <v>1018</v>
      </c>
      <c r="D2" s="805"/>
      <c r="E2" s="805"/>
      <c r="F2" s="805"/>
      <c r="G2" s="805"/>
      <c r="H2" s="805"/>
      <c r="I2" s="805"/>
      <c r="J2" s="806"/>
      <c r="K2" s="842"/>
      <c r="L2" s="846"/>
      <c r="M2" s="847"/>
      <c r="N2" s="848"/>
    </row>
    <row r="3" spans="2:14">
      <c r="B3" s="827"/>
      <c r="C3" s="804" t="s">
        <v>2305</v>
      </c>
      <c r="D3" s="805"/>
      <c r="E3" s="805"/>
      <c r="F3" s="805"/>
      <c r="G3" s="805"/>
      <c r="H3" s="805"/>
      <c r="I3" s="805"/>
      <c r="J3" s="806"/>
      <c r="K3" s="829" t="s">
        <v>1019</v>
      </c>
      <c r="L3" s="798">
        <v>1</v>
      </c>
      <c r="M3" s="799"/>
      <c r="N3" s="800"/>
    </row>
    <row r="4" spans="2:14">
      <c r="B4" s="827"/>
      <c r="C4" s="804" t="s">
        <v>2306</v>
      </c>
      <c r="D4" s="805"/>
      <c r="E4" s="805"/>
      <c r="F4" s="805"/>
      <c r="G4" s="805"/>
      <c r="H4" s="805"/>
      <c r="I4" s="805"/>
      <c r="J4" s="806"/>
      <c r="K4" s="849"/>
      <c r="L4" s="801"/>
      <c r="M4" s="802"/>
      <c r="N4" s="803"/>
    </row>
    <row r="5" spans="2:14">
      <c r="B5" s="827"/>
      <c r="C5" s="804" t="s">
        <v>2307</v>
      </c>
      <c r="D5" s="805"/>
      <c r="E5" s="805"/>
      <c r="F5" s="805"/>
      <c r="G5" s="805"/>
      <c r="H5" s="805"/>
      <c r="I5" s="805"/>
      <c r="J5" s="806"/>
      <c r="K5" s="829" t="s">
        <v>1020</v>
      </c>
      <c r="L5" s="831"/>
      <c r="M5" s="831" t="s">
        <v>1021</v>
      </c>
      <c r="N5" s="833"/>
    </row>
    <row r="6" spans="2:14" ht="15.75" thickBot="1">
      <c r="B6" s="828"/>
      <c r="C6" s="835"/>
      <c r="D6" s="836"/>
      <c r="E6" s="836"/>
      <c r="F6" s="836"/>
      <c r="G6" s="836"/>
      <c r="H6" s="836"/>
      <c r="I6" s="836"/>
      <c r="J6" s="837"/>
      <c r="K6" s="830"/>
      <c r="L6" s="832"/>
      <c r="M6" s="832"/>
      <c r="N6" s="834"/>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07" t="s">
        <v>2311</v>
      </c>
      <c r="C10" s="808"/>
      <c r="D10" s="808"/>
      <c r="E10" s="808"/>
      <c r="F10" s="400" t="s">
        <v>2312</v>
      </c>
      <c r="G10" s="85"/>
      <c r="H10" s="368"/>
      <c r="I10" s="809" t="s">
        <v>2313</v>
      </c>
      <c r="J10" s="809"/>
      <c r="K10" s="401" t="s">
        <v>2312</v>
      </c>
      <c r="L10" s="365"/>
      <c r="M10" s="365"/>
      <c r="N10" s="36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249</v>
      </c>
      <c r="B36" s="866" t="str">
        <f>VLOOKUP(A36,EQUIPOS!A6:D154,3,FALSE)</f>
        <v>Guadañadora, Cilindraje 41.5 cm3, Longitud del mango 1450 mm, Peso 7.4 kg</v>
      </c>
      <c r="C36" s="867"/>
      <c r="D36" s="867"/>
      <c r="E36" s="867"/>
      <c r="F36" s="867"/>
      <c r="G36" s="867"/>
      <c r="H36" s="868"/>
      <c r="I36" s="276"/>
      <c r="J36" s="277"/>
      <c r="K36" s="278">
        <f>VLOOKUP(A36,EQUIPOS!A6:D161,4,FALSE)</f>
        <v>6215.4174201336746</v>
      </c>
      <c r="L36" s="279"/>
      <c r="M36" s="280">
        <v>0.36</v>
      </c>
      <c r="N36" s="281">
        <f>K36/M36</f>
        <v>17265.048389260206</v>
      </c>
    </row>
    <row r="37" spans="1:14">
      <c r="A37" t="s">
        <v>273</v>
      </c>
      <c r="B37" s="866" t="str">
        <f>VLOOKUP(A37,EQUIPOS!A7:D154,3,FALSE)</f>
        <v>Motosierra, 93.6 cm3 - 7.1 HP, 45-90 cm - 7.9 kg</v>
      </c>
      <c r="C37" s="867"/>
      <c r="D37" s="867"/>
      <c r="E37" s="867"/>
      <c r="F37" s="867"/>
      <c r="G37" s="867"/>
      <c r="H37" s="868"/>
      <c r="I37" s="276"/>
      <c r="J37" s="277"/>
      <c r="K37" s="278">
        <f>VLOOKUP(A37,EQUIPOS!A7:D162,4,FALSE)</f>
        <v>7068.6632084288176</v>
      </c>
      <c r="L37" s="279"/>
      <c r="M37" s="280">
        <v>0.10299999999999999</v>
      </c>
      <c r="N37" s="281">
        <f>K37/M37</f>
        <v>68627.798140085608</v>
      </c>
    </row>
    <row r="38" spans="1:14">
      <c r="B38" s="866"/>
      <c r="C38" s="867"/>
      <c r="D38" s="867"/>
      <c r="E38" s="867"/>
      <c r="F38" s="867"/>
      <c r="G38" s="867"/>
      <c r="H38" s="868"/>
      <c r="I38" s="276"/>
      <c r="J38" s="277"/>
      <c r="K38" s="278"/>
      <c r="L38" s="279"/>
      <c r="M38" s="280"/>
      <c r="N38" s="282"/>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1773.1668474340277</v>
      </c>
    </row>
    <row r="43" spans="1:14" ht="15.75" thickBot="1">
      <c r="B43" s="817" t="s">
        <v>1037</v>
      </c>
      <c r="C43" s="818"/>
      <c r="D43" s="818"/>
      <c r="E43" s="818"/>
      <c r="F43" s="818"/>
      <c r="G43" s="818"/>
      <c r="H43" s="818"/>
      <c r="I43" s="818"/>
      <c r="J43" s="818"/>
      <c r="K43" s="818"/>
      <c r="L43" s="818"/>
      <c r="M43" s="819"/>
      <c r="N43" s="105">
        <f>SUM(N36:N42)</f>
        <v>87666.01337677984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904">
        <f>'900.2'!N78</f>
        <v>774.0564940170666</v>
      </c>
      <c r="M59" s="905"/>
      <c r="N59" s="296">
        <f>K59*L59</f>
        <v>38702.824700853329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51"/>
    </row>
    <row r="65" spans="1:15" ht="15.75" thickBot="1">
      <c r="B65" s="906" t="s">
        <v>1037</v>
      </c>
      <c r="C65" s="860"/>
      <c r="D65" s="860"/>
      <c r="E65" s="860"/>
      <c r="F65" s="860"/>
      <c r="G65" s="860"/>
      <c r="H65" s="860"/>
      <c r="I65" s="860"/>
      <c r="J65" s="860"/>
      <c r="K65" s="860"/>
      <c r="L65" s="860"/>
      <c r="M65" s="861"/>
      <c r="N65" s="110">
        <f>N59+N60+N61+N62+N63</f>
        <v>38702.824700853329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N70+N71+N72+N73+N74</f>
        <v>35463.336948680553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161832.17502631372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32366.435005262745</v>
      </c>
      <c r="M83" s="853"/>
      <c r="N83" s="57"/>
    </row>
    <row r="84" spans="1:14">
      <c r="B84" s="95" t="s">
        <v>1057</v>
      </c>
      <c r="C84" s="96"/>
      <c r="D84" s="96"/>
      <c r="E84" s="96"/>
      <c r="F84" s="96"/>
      <c r="G84" s="96"/>
      <c r="H84" s="96"/>
      <c r="I84" s="93"/>
      <c r="J84" s="94"/>
      <c r="K84" s="313">
        <v>0.05</v>
      </c>
      <c r="L84" s="852">
        <f>N78*K84</f>
        <v>8091.6087513156863</v>
      </c>
      <c r="M84" s="853"/>
      <c r="N84" s="57"/>
    </row>
    <row r="85" spans="1:14" ht="15.75" thickBot="1">
      <c r="B85" s="97" t="s">
        <v>1058</v>
      </c>
      <c r="C85" s="98"/>
      <c r="D85" s="98"/>
      <c r="E85" s="98"/>
      <c r="F85" s="98"/>
      <c r="G85" s="98"/>
      <c r="H85" s="98"/>
      <c r="I85" s="99"/>
      <c r="J85" s="100"/>
      <c r="K85" s="314">
        <v>0.05</v>
      </c>
      <c r="L85" s="854">
        <f>N78*K85</f>
        <v>8091.6087513156863</v>
      </c>
      <c r="M85" s="855"/>
      <c r="N85" s="57"/>
    </row>
    <row r="86" spans="1:14" ht="15.75" thickBot="1">
      <c r="B86" s="817" t="s">
        <v>1037</v>
      </c>
      <c r="C86" s="818"/>
      <c r="D86" s="818"/>
      <c r="E86" s="818"/>
      <c r="F86" s="818"/>
      <c r="G86" s="818"/>
      <c r="H86" s="818"/>
      <c r="I86" s="818"/>
      <c r="J86" s="818"/>
      <c r="K86" s="818"/>
      <c r="L86" s="818"/>
      <c r="M86" s="819"/>
      <c r="N86" s="58">
        <f>L83+L84+L85</f>
        <v>48549.652507894119</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210381.82753420784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8.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155188.52321410342</v>
      </c>
      <c r="L36" s="279"/>
      <c r="M36" s="280">
        <v>2.375</v>
      </c>
      <c r="N36" s="281">
        <f>K36/M36</f>
        <v>65342.536090148809</v>
      </c>
    </row>
    <row r="37" spans="1:14">
      <c r="A37" t="s">
        <v>180</v>
      </c>
      <c r="B37" s="866" t="str">
        <f>VLOOKUP(A37,EQUIPOS!A7:D154,3,FALSE)</f>
        <v>Compresor 120 HP, con martillo.</v>
      </c>
      <c r="C37" s="867"/>
      <c r="D37" s="867"/>
      <c r="E37" s="867"/>
      <c r="F37" s="867"/>
      <c r="G37" s="867"/>
      <c r="H37" s="868"/>
      <c r="I37" s="276"/>
      <c r="J37" s="277"/>
      <c r="K37" s="278">
        <f>VLOOKUP(A37,EQUIPOS!A7:D162,4,FALSE)</f>
        <v>64473.9949394703</v>
      </c>
      <c r="L37" s="279"/>
      <c r="M37" s="280">
        <v>2.375</v>
      </c>
      <c r="N37" s="281">
        <f>K37/M37</f>
        <v>27146.945237671705</v>
      </c>
    </row>
    <row r="38" spans="1:14">
      <c r="A38" t="s">
        <v>195</v>
      </c>
      <c r="B38" s="866" t="str">
        <f>VLOOKUP(A38,EQUIPOS!A7:D154,3,FALSE)</f>
        <v xml:space="preserve">Equipo de oxicorte, Capacidad de corte: hasta 6´´ (152mm) </v>
      </c>
      <c r="C38" s="867"/>
      <c r="D38" s="867"/>
      <c r="E38" s="867"/>
      <c r="F38" s="867"/>
      <c r="G38" s="867"/>
      <c r="H38" s="868"/>
      <c r="I38" s="276"/>
      <c r="J38" s="277"/>
      <c r="K38" s="278">
        <f>VLOOKUP(A38,EQUIPOS!A7:D162,4,FALSE)</f>
        <v>14511.024522269554</v>
      </c>
      <c r="L38" s="279"/>
      <c r="M38" s="280">
        <v>2.375</v>
      </c>
      <c r="N38" s="282">
        <f>K38/M38</f>
        <v>6109.9050620082335</v>
      </c>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0.1</v>
      </c>
      <c r="M42" s="879"/>
      <c r="N42" s="111">
        <f>N76*L42</f>
        <v>1343.873821213158</v>
      </c>
    </row>
    <row r="43" spans="1:14" ht="15.75" thickBot="1">
      <c r="B43" s="817" t="s">
        <v>1037</v>
      </c>
      <c r="C43" s="818"/>
      <c r="D43" s="818"/>
      <c r="E43" s="818"/>
      <c r="F43" s="818"/>
      <c r="G43" s="818"/>
      <c r="H43" s="818"/>
      <c r="I43" s="818"/>
      <c r="J43" s="818"/>
      <c r="K43" s="818"/>
      <c r="L43" s="818"/>
      <c r="M43" s="819"/>
      <c r="N43" s="105">
        <f>SUM(N36:N42)</f>
        <v>99943.260211041896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774.0564940170666</v>
      </c>
      <c r="M59" s="905"/>
      <c r="N59" s="296">
        <f>K59*L59</f>
        <v>774.0564940170666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51"/>
    </row>
    <row r="65" spans="1:15" ht="15.75" thickBot="1">
      <c r="B65" s="906" t="s">
        <v>1037</v>
      </c>
      <c r="C65" s="860"/>
      <c r="D65" s="860"/>
      <c r="E65" s="860"/>
      <c r="F65" s="860"/>
      <c r="G65" s="860"/>
      <c r="H65" s="860"/>
      <c r="I65" s="860"/>
      <c r="J65" s="860"/>
      <c r="K65" s="860"/>
      <c r="L65" s="860"/>
      <c r="M65" s="861"/>
      <c r="N65" s="110">
        <f>N59+N60+N61+N62+N63</f>
        <v>774.0564940170666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88">
        <f>N43+N54+N65+N76</f>
        <v>114156.05491719054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22831.210983438112</v>
      </c>
      <c r="M83" s="853"/>
      <c r="N83" s="57"/>
    </row>
    <row r="84" spans="1:14">
      <c r="B84" s="95" t="s">
        <v>1057</v>
      </c>
      <c r="C84" s="96"/>
      <c r="D84" s="96"/>
      <c r="E84" s="96"/>
      <c r="F84" s="96"/>
      <c r="G84" s="96"/>
      <c r="H84" s="96"/>
      <c r="I84" s="93"/>
      <c r="J84" s="94"/>
      <c r="K84" s="313">
        <v>0.05</v>
      </c>
      <c r="L84" s="852">
        <f>N78*K84</f>
        <v>5707.8027458595279</v>
      </c>
      <c r="M84" s="853"/>
      <c r="N84" s="57"/>
    </row>
    <row r="85" spans="1:14" ht="15.75" thickBot="1">
      <c r="B85" s="97" t="s">
        <v>1058</v>
      </c>
      <c r="C85" s="98"/>
      <c r="D85" s="98"/>
      <c r="E85" s="98"/>
      <c r="F85" s="98"/>
      <c r="G85" s="98"/>
      <c r="H85" s="98"/>
      <c r="I85" s="99"/>
      <c r="J85" s="100"/>
      <c r="K85" s="314">
        <v>0.05</v>
      </c>
      <c r="L85" s="854">
        <f>N78*K85</f>
        <v>5707.8027458595279</v>
      </c>
      <c r="M85" s="855"/>
      <c r="N85" s="57"/>
    </row>
    <row r="86" spans="1:14" ht="15.75" thickBot="1">
      <c r="B86" s="817" t="s">
        <v>1037</v>
      </c>
      <c r="C86" s="818"/>
      <c r="D86" s="818"/>
      <c r="E86" s="818"/>
      <c r="F86" s="818"/>
      <c r="G86" s="818"/>
      <c r="H86" s="818"/>
      <c r="I86" s="818"/>
      <c r="J86" s="818"/>
      <c r="K86" s="818"/>
      <c r="L86" s="818"/>
      <c r="M86" s="819"/>
      <c r="N86" s="58">
        <f>L83+L84+L85</f>
        <v>34246.816475157168</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58">
        <f>N78+N86</f>
        <v>148402.8713923477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c r="B106" s="820"/>
      <c r="C106" s="821"/>
      <c r="D106" s="821"/>
      <c r="E106" s="821"/>
      <c r="F106" s="821"/>
      <c r="G106" s="821"/>
      <c r="H106" s="821"/>
      <c r="I106" s="821"/>
      <c r="J106" s="821"/>
      <c r="K106" s="821"/>
      <c r="L106" s="821"/>
      <c r="M106" s="821"/>
      <c r="N106" s="822"/>
    </row>
    <row r="107" spans="2:14" ht="27.7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6"/>
      <c r="C1" s="838"/>
      <c r="D1" s="839"/>
      <c r="E1" s="839"/>
      <c r="F1" s="839"/>
      <c r="G1" s="839"/>
      <c r="H1" s="839"/>
      <c r="I1" s="839"/>
      <c r="J1" s="840"/>
      <c r="K1" s="841" t="s">
        <v>1017</v>
      </c>
      <c r="L1" s="843" t="s">
        <v>2304</v>
      </c>
      <c r="M1" s="844"/>
      <c r="N1" s="845"/>
    </row>
    <row r="2" spans="2:14">
      <c r="B2" s="827"/>
      <c r="C2" s="804" t="s">
        <v>1018</v>
      </c>
      <c r="D2" s="805"/>
      <c r="E2" s="805"/>
      <c r="F2" s="805"/>
      <c r="G2" s="805"/>
      <c r="H2" s="805"/>
      <c r="I2" s="805"/>
      <c r="J2" s="806"/>
      <c r="K2" s="842"/>
      <c r="L2" s="846"/>
      <c r="M2" s="847"/>
      <c r="N2" s="848"/>
    </row>
    <row r="3" spans="2:14">
      <c r="B3" s="827"/>
      <c r="C3" s="804" t="s">
        <v>2305</v>
      </c>
      <c r="D3" s="805"/>
      <c r="E3" s="805"/>
      <c r="F3" s="805"/>
      <c r="G3" s="805"/>
      <c r="H3" s="805"/>
      <c r="I3" s="805"/>
      <c r="J3" s="806"/>
      <c r="K3" s="829" t="s">
        <v>1019</v>
      </c>
      <c r="L3" s="798">
        <v>1</v>
      </c>
      <c r="M3" s="799"/>
      <c r="N3" s="800"/>
    </row>
    <row r="4" spans="2:14">
      <c r="B4" s="827"/>
      <c r="C4" s="804" t="s">
        <v>2306</v>
      </c>
      <c r="D4" s="805"/>
      <c r="E4" s="805"/>
      <c r="F4" s="805"/>
      <c r="G4" s="805"/>
      <c r="H4" s="805"/>
      <c r="I4" s="805"/>
      <c r="J4" s="806"/>
      <c r="K4" s="849"/>
      <c r="L4" s="801"/>
      <c r="M4" s="802"/>
      <c r="N4" s="803"/>
    </row>
    <row r="5" spans="2:14">
      <c r="B5" s="827"/>
      <c r="C5" s="804" t="s">
        <v>2307</v>
      </c>
      <c r="D5" s="805"/>
      <c r="E5" s="805"/>
      <c r="F5" s="805"/>
      <c r="G5" s="805"/>
      <c r="H5" s="805"/>
      <c r="I5" s="805"/>
      <c r="J5" s="806"/>
      <c r="K5" s="829" t="s">
        <v>1020</v>
      </c>
      <c r="L5" s="831"/>
      <c r="M5" s="831" t="s">
        <v>1021</v>
      </c>
      <c r="N5" s="833"/>
    </row>
    <row r="6" spans="2:14" ht="15.75" thickBot="1">
      <c r="B6" s="828"/>
      <c r="C6" s="835"/>
      <c r="D6" s="836"/>
      <c r="E6" s="836"/>
      <c r="F6" s="836"/>
      <c r="G6" s="836"/>
      <c r="H6" s="836"/>
      <c r="I6" s="836"/>
      <c r="J6" s="837"/>
      <c r="K6" s="830"/>
      <c r="L6" s="832"/>
      <c r="M6" s="832"/>
      <c r="N6" s="834"/>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07" t="s">
        <v>2311</v>
      </c>
      <c r="C10" s="808"/>
      <c r="D10" s="808"/>
      <c r="E10" s="808"/>
      <c r="F10" s="400" t="s">
        <v>2312</v>
      </c>
      <c r="G10" s="85"/>
      <c r="H10" s="368"/>
      <c r="I10" s="809" t="s">
        <v>2313</v>
      </c>
      <c r="J10" s="809"/>
      <c r="K10" s="401" t="s">
        <v>2312</v>
      </c>
      <c r="L10" s="365"/>
      <c r="M10" s="365"/>
      <c r="N10" s="36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312</v>
      </c>
      <c r="B36" s="866" t="str">
        <f>VLOOKUP(A36,EQUIPOS!A6:D154,3,FALSE)</f>
        <v>Retroexcavadora sobre oruga, potencia 138 HP, balde de 1,5 m3.</v>
      </c>
      <c r="C36" s="867"/>
      <c r="D36" s="867"/>
      <c r="E36" s="867"/>
      <c r="F36" s="867"/>
      <c r="G36" s="867"/>
      <c r="H36" s="868"/>
      <c r="I36" s="276"/>
      <c r="J36" s="277"/>
      <c r="K36" s="278">
        <f>VLOOKUP(A36,EQUIPOS!A6:D161,4,FALSE)</f>
        <v>193305.332332733</v>
      </c>
      <c r="L36" s="279"/>
      <c r="M36" s="280">
        <v>2.5</v>
      </c>
      <c r="N36" s="281">
        <f>K36/M36</f>
        <v>77322.132933093206</v>
      </c>
    </row>
    <row r="37" spans="1:14">
      <c r="A37" t="s">
        <v>180</v>
      </c>
      <c r="B37" s="866" t="str">
        <f>VLOOKUP(A37,EQUIPOS!A7:D154,3,FALSE)</f>
        <v>Compresor 120 HP, con martillo.</v>
      </c>
      <c r="C37" s="867"/>
      <c r="D37" s="867"/>
      <c r="E37" s="867"/>
      <c r="F37" s="867"/>
      <c r="G37" s="867"/>
      <c r="H37" s="868"/>
      <c r="I37" s="276"/>
      <c r="J37" s="277"/>
      <c r="K37" s="278">
        <f>VLOOKUP(A37,EQUIPOS!A7:D162,4,FALSE)</f>
        <v>64473.9949394703</v>
      </c>
      <c r="L37" s="279"/>
      <c r="M37" s="280">
        <v>2.5</v>
      </c>
      <c r="N37" s="281">
        <f>K37/M37</f>
        <v>25789.597975788121</v>
      </c>
    </row>
    <row r="38" spans="1:14">
      <c r="A38" t="s">
        <v>195</v>
      </c>
      <c r="B38" s="866" t="str">
        <f>VLOOKUP(A38,EQUIPOS!A8:D154,3,FALSE)</f>
        <v xml:space="preserve">Equipo de oxicorte, Capacidad de corte: hasta 6´´ (152mm) </v>
      </c>
      <c r="C38" s="867"/>
      <c r="D38" s="867"/>
      <c r="E38" s="867"/>
      <c r="F38" s="867"/>
      <c r="G38" s="867"/>
      <c r="H38" s="868"/>
      <c r="I38" s="276"/>
      <c r="J38" s="277"/>
      <c r="K38" s="278">
        <f>VLOOKUP(A38,EQUIPOS!A8:D163,4,FALSE)</f>
        <v>14511.024522269554</v>
      </c>
      <c r="L38" s="279"/>
      <c r="M38" s="280">
        <v>2.5</v>
      </c>
      <c r="N38" s="281">
        <f>K38/M38</f>
        <v>5804.4098089078216</v>
      </c>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N76*L42</f>
        <v>255.33602603049999</v>
      </c>
    </row>
    <row r="43" spans="1:14" ht="15.75" thickBot="1">
      <c r="B43" s="817" t="s">
        <v>1037</v>
      </c>
      <c r="C43" s="818"/>
      <c r="D43" s="818"/>
      <c r="E43" s="818"/>
      <c r="F43" s="818"/>
      <c r="G43" s="818"/>
      <c r="H43" s="818"/>
      <c r="I43" s="818"/>
      <c r="J43" s="818"/>
      <c r="K43" s="818"/>
      <c r="L43" s="818"/>
      <c r="M43" s="819"/>
      <c r="N43" s="105">
        <f>SUM(N36:N42)</f>
        <v>109171.47674381964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774.0564940170666</v>
      </c>
      <c r="M59" s="905"/>
      <c r="N59" s="296">
        <f>K59*L59</f>
        <v>774.0564940170666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51"/>
    </row>
    <row r="65" spans="1:15" ht="15.75" thickBot="1">
      <c r="B65" s="906" t="s">
        <v>1037</v>
      </c>
      <c r="C65" s="860"/>
      <c r="D65" s="860"/>
      <c r="E65" s="860"/>
      <c r="F65" s="860"/>
      <c r="G65" s="860"/>
      <c r="H65" s="860"/>
      <c r="I65" s="860"/>
      <c r="J65" s="860"/>
      <c r="K65" s="860"/>
      <c r="L65" s="860"/>
      <c r="M65" s="861"/>
      <c r="N65" s="110">
        <f>N59+N60+N61+N62+N63</f>
        <v>774.0564940170666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N70+N71+N72+N73+N74</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122712.33453936172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24542.466907872345</v>
      </c>
      <c r="M83" s="853"/>
      <c r="N83" s="57"/>
    </row>
    <row r="84" spans="1:14">
      <c r="B84" s="95" t="s">
        <v>1057</v>
      </c>
      <c r="C84" s="96"/>
      <c r="D84" s="96"/>
      <c r="E84" s="96"/>
      <c r="F84" s="96"/>
      <c r="G84" s="96"/>
      <c r="H84" s="96"/>
      <c r="I84" s="93"/>
      <c r="J84" s="94"/>
      <c r="K84" s="313">
        <v>0.05</v>
      </c>
      <c r="L84" s="852">
        <f>N78*K84</f>
        <v>6135.6167269680864</v>
      </c>
      <c r="M84" s="853"/>
      <c r="N84" s="57"/>
    </row>
    <row r="85" spans="1:14" ht="15.75" thickBot="1">
      <c r="B85" s="97" t="s">
        <v>1058</v>
      </c>
      <c r="C85" s="98"/>
      <c r="D85" s="98"/>
      <c r="E85" s="98"/>
      <c r="F85" s="98"/>
      <c r="G85" s="98"/>
      <c r="H85" s="98"/>
      <c r="I85" s="99"/>
      <c r="J85" s="100"/>
      <c r="K85" s="314">
        <v>0.05</v>
      </c>
      <c r="L85" s="854">
        <f>N78*K85</f>
        <v>6135.6167269680864</v>
      </c>
      <c r="M85" s="855"/>
      <c r="N85" s="57"/>
    </row>
    <row r="86" spans="1:14" ht="15.75" thickBot="1">
      <c r="B86" s="817" t="s">
        <v>1037</v>
      </c>
      <c r="C86" s="818"/>
      <c r="D86" s="818"/>
      <c r="E86" s="818"/>
      <c r="F86" s="818"/>
      <c r="G86" s="818"/>
      <c r="H86" s="818"/>
      <c r="I86" s="818"/>
      <c r="J86" s="818"/>
      <c r="K86" s="818"/>
      <c r="L86" s="818"/>
      <c r="M86" s="819"/>
      <c r="N86" s="58">
        <f>L83+L84+L85</f>
        <v>36813.700361808522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159526.03490117023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8.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6"/>
      <c r="C1" s="838"/>
      <c r="D1" s="839"/>
      <c r="E1" s="839"/>
      <c r="F1" s="839"/>
      <c r="G1" s="839"/>
      <c r="H1" s="839"/>
      <c r="I1" s="839"/>
      <c r="J1" s="840"/>
      <c r="K1" s="841" t="s">
        <v>1017</v>
      </c>
      <c r="L1" s="843" t="s">
        <v>2304</v>
      </c>
      <c r="M1" s="844"/>
      <c r="N1" s="845"/>
    </row>
    <row r="2" spans="2:14">
      <c r="B2" s="827"/>
      <c r="C2" s="804" t="s">
        <v>1018</v>
      </c>
      <c r="D2" s="805"/>
      <c r="E2" s="805"/>
      <c r="F2" s="805"/>
      <c r="G2" s="805"/>
      <c r="H2" s="805"/>
      <c r="I2" s="805"/>
      <c r="J2" s="806"/>
      <c r="K2" s="842"/>
      <c r="L2" s="846"/>
      <c r="M2" s="847"/>
      <c r="N2" s="848"/>
    </row>
    <row r="3" spans="2:14">
      <c r="B3" s="827"/>
      <c r="C3" s="804" t="s">
        <v>2305</v>
      </c>
      <c r="D3" s="805"/>
      <c r="E3" s="805"/>
      <c r="F3" s="805"/>
      <c r="G3" s="805"/>
      <c r="H3" s="805"/>
      <c r="I3" s="805"/>
      <c r="J3" s="806"/>
      <c r="K3" s="829" t="s">
        <v>1019</v>
      </c>
      <c r="L3" s="798">
        <v>1</v>
      </c>
      <c r="M3" s="799"/>
      <c r="N3" s="800"/>
    </row>
    <row r="4" spans="2:14">
      <c r="B4" s="827"/>
      <c r="C4" s="804" t="s">
        <v>2306</v>
      </c>
      <c r="D4" s="805"/>
      <c r="E4" s="805"/>
      <c r="F4" s="805"/>
      <c r="G4" s="805"/>
      <c r="H4" s="805"/>
      <c r="I4" s="805"/>
      <c r="J4" s="806"/>
      <c r="K4" s="849"/>
      <c r="L4" s="801"/>
      <c r="M4" s="802"/>
      <c r="N4" s="803"/>
    </row>
    <row r="5" spans="2:14">
      <c r="B5" s="827"/>
      <c r="C5" s="804" t="s">
        <v>2307</v>
      </c>
      <c r="D5" s="805"/>
      <c r="E5" s="805"/>
      <c r="F5" s="805"/>
      <c r="G5" s="805"/>
      <c r="H5" s="805"/>
      <c r="I5" s="805"/>
      <c r="J5" s="806"/>
      <c r="K5" s="829" t="s">
        <v>1020</v>
      </c>
      <c r="L5" s="831"/>
      <c r="M5" s="831" t="s">
        <v>1021</v>
      </c>
      <c r="N5" s="833"/>
    </row>
    <row r="6" spans="2:14" ht="15.75" thickBot="1">
      <c r="B6" s="828"/>
      <c r="C6" s="835"/>
      <c r="D6" s="836"/>
      <c r="E6" s="836"/>
      <c r="F6" s="836"/>
      <c r="G6" s="836"/>
      <c r="H6" s="836"/>
      <c r="I6" s="836"/>
      <c r="J6" s="837"/>
      <c r="K6" s="830"/>
      <c r="L6" s="832"/>
      <c r="M6" s="832"/>
      <c r="N6" s="834"/>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07" t="s">
        <v>2311</v>
      </c>
      <c r="C10" s="808"/>
      <c r="D10" s="808"/>
      <c r="E10" s="808"/>
      <c r="F10" s="400" t="s">
        <v>2312</v>
      </c>
      <c r="G10" s="85"/>
      <c r="H10" s="368"/>
      <c r="I10" s="809" t="s">
        <v>2313</v>
      </c>
      <c r="J10" s="809"/>
      <c r="K10" s="401" t="s">
        <v>2312</v>
      </c>
      <c r="L10" s="365"/>
      <c r="M10" s="365"/>
      <c r="N10" s="36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155188.52321410342</v>
      </c>
      <c r="L36" s="279"/>
      <c r="M36" s="280">
        <v>9.25</v>
      </c>
      <c r="N36" s="281">
        <f>K36/M36</f>
        <v>16777.137644767936</v>
      </c>
    </row>
    <row r="37" spans="1:14">
      <c r="A37" t="s">
        <v>180</v>
      </c>
      <c r="B37" s="866" t="str">
        <f>VLOOKUP(A37,EQUIPOS!A7:D154,3,FALSE)</f>
        <v>Compresor 120 HP, con martillo.</v>
      </c>
      <c r="C37" s="867"/>
      <c r="D37" s="867"/>
      <c r="E37" s="867"/>
      <c r="F37" s="867"/>
      <c r="G37" s="867"/>
      <c r="H37" s="868"/>
      <c r="I37" s="276"/>
      <c r="J37" s="277"/>
      <c r="K37" s="278">
        <f>VLOOKUP(A37,EQUIPOS!A7:D162,4,FALSE)</f>
        <v>64473.9949394703</v>
      </c>
      <c r="L37" s="279"/>
      <c r="M37" s="280">
        <v>9.25</v>
      </c>
      <c r="N37" s="281">
        <f>K37/M37</f>
        <v>6970.16161507787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N76*L42</f>
        <v>55.207789412000004</v>
      </c>
    </row>
    <row r="43" spans="1:14" ht="15.75" thickBot="1">
      <c r="B43" s="817" t="s">
        <v>1037</v>
      </c>
      <c r="C43" s="818"/>
      <c r="D43" s="818"/>
      <c r="E43" s="818"/>
      <c r="F43" s="818"/>
      <c r="G43" s="818"/>
      <c r="H43" s="818"/>
      <c r="I43" s="818"/>
      <c r="J43" s="818"/>
      <c r="K43" s="818"/>
      <c r="L43" s="818"/>
      <c r="M43" s="819"/>
      <c r="N43" s="105">
        <f>SUM(N36:N42)</f>
        <v>23802.507049257809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774.0564940170666</v>
      </c>
      <c r="M59" s="905"/>
      <c r="N59" s="296">
        <f>K59*L59</f>
        <v>774.0564940170666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51"/>
    </row>
    <row r="65" spans="1:15" ht="15.75" thickBot="1">
      <c r="B65" s="906" t="s">
        <v>1037</v>
      </c>
      <c r="C65" s="860"/>
      <c r="D65" s="860"/>
      <c r="E65" s="860"/>
      <c r="F65" s="860"/>
      <c r="G65" s="860"/>
      <c r="H65" s="860"/>
      <c r="I65" s="860"/>
      <c r="J65" s="860"/>
      <c r="K65" s="860"/>
      <c r="L65" s="860"/>
      <c r="M65" s="861"/>
      <c r="N65" s="110">
        <f>N59+N60+N61+N62+N63</f>
        <v>774.0564940170666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N70+N71+N72+N73+N74</f>
        <v>2760.3894706000001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27336.953013874874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5467.3906027749754</v>
      </c>
      <c r="M83" s="853"/>
      <c r="N83" s="57"/>
    </row>
    <row r="84" spans="1:14">
      <c r="B84" s="95" t="s">
        <v>1057</v>
      </c>
      <c r="C84" s="96"/>
      <c r="D84" s="96"/>
      <c r="E84" s="96"/>
      <c r="F84" s="96"/>
      <c r="G84" s="96"/>
      <c r="H84" s="96"/>
      <c r="I84" s="93"/>
      <c r="J84" s="94"/>
      <c r="K84" s="313">
        <v>0.05</v>
      </c>
      <c r="L84" s="852">
        <f>N78*K84</f>
        <v>1366.8476506937438</v>
      </c>
      <c r="M84" s="853"/>
      <c r="N84" s="57"/>
    </row>
    <row r="85" spans="1:14" ht="15.75" thickBot="1">
      <c r="B85" s="97" t="s">
        <v>1058</v>
      </c>
      <c r="C85" s="98"/>
      <c r="D85" s="98"/>
      <c r="E85" s="98"/>
      <c r="F85" s="98"/>
      <c r="G85" s="98"/>
      <c r="H85" s="98"/>
      <c r="I85" s="99"/>
      <c r="J85" s="100"/>
      <c r="K85" s="314">
        <v>0.05</v>
      </c>
      <c r="L85" s="854">
        <f>N78*K85</f>
        <v>1366.8476506937438</v>
      </c>
      <c r="M85" s="855"/>
      <c r="N85" s="57"/>
    </row>
    <row r="86" spans="1:14" ht="15.75" thickBot="1">
      <c r="B86" s="817" t="s">
        <v>1037</v>
      </c>
      <c r="C86" s="818"/>
      <c r="D86" s="818"/>
      <c r="E86" s="818"/>
      <c r="F86" s="818"/>
      <c r="G86" s="818"/>
      <c r="H86" s="818"/>
      <c r="I86" s="818"/>
      <c r="J86" s="818"/>
      <c r="K86" s="818"/>
      <c r="L86" s="818"/>
      <c r="M86" s="819"/>
      <c r="N86" s="58">
        <f>L83+L84+L85</f>
        <v>8201.0859041624626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35538.038918037339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180</v>
      </c>
      <c r="B36" s="866" t="str">
        <f>VLOOKUP(A36,EQUIPOS!A6:D154,3,FALSE)</f>
        <v>Compresor 120 HP, con martillo.</v>
      </c>
      <c r="C36" s="867"/>
      <c r="D36" s="867"/>
      <c r="E36" s="867"/>
      <c r="F36" s="867"/>
      <c r="G36" s="867"/>
      <c r="H36" s="868"/>
      <c r="I36" s="276"/>
      <c r="J36" s="277"/>
      <c r="K36" s="278">
        <f>VLOOKUP(A36,EQUIPOS!A6:D161,4,FALSE)</f>
        <v>64473.9949394703</v>
      </c>
      <c r="L36" s="279"/>
      <c r="M36" s="280">
        <v>2.5</v>
      </c>
      <c r="N36" s="281">
        <f>K36/M36</f>
        <v>25789.597975788121</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0.1</v>
      </c>
      <c r="M42" s="879"/>
      <c r="N42" s="111">
        <f>N76*L42</f>
        <v>1021.344104122</v>
      </c>
    </row>
    <row r="43" spans="1:14" ht="15.75" thickBot="1">
      <c r="B43" s="817" t="s">
        <v>1037</v>
      </c>
      <c r="C43" s="818"/>
      <c r="D43" s="818"/>
      <c r="E43" s="818"/>
      <c r="F43" s="818"/>
      <c r="G43" s="818"/>
      <c r="H43" s="818"/>
      <c r="I43" s="818"/>
      <c r="J43" s="818"/>
      <c r="K43" s="818"/>
      <c r="L43" s="818"/>
      <c r="M43" s="819"/>
      <c r="N43" s="105">
        <f>SUM(N36:N42)</f>
        <v>26810.942079910121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774.0564940170666</v>
      </c>
      <c r="M59" s="905"/>
      <c r="N59" s="296">
        <f>K59*L59</f>
        <v>774.0564940170666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5"/>
      <c r="M64" s="896"/>
      <c r="N64" s="51"/>
    </row>
    <row r="65" spans="1:15" ht="15.75" thickBot="1">
      <c r="B65" s="906" t="s">
        <v>1037</v>
      </c>
      <c r="C65" s="860"/>
      <c r="D65" s="860"/>
      <c r="E65" s="860"/>
      <c r="F65" s="860"/>
      <c r="G65" s="860"/>
      <c r="H65" s="860"/>
      <c r="I65" s="860"/>
      <c r="J65" s="860"/>
      <c r="K65" s="860"/>
      <c r="L65" s="860"/>
      <c r="M65" s="861"/>
      <c r="N65" s="110">
        <f>N59+N60+N61+N62+N63</f>
        <v>774.0564940170666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N70+N71+N72+N73+N74</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37798.439615147188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7559.687923029438</v>
      </c>
      <c r="M83" s="853"/>
      <c r="N83" s="57"/>
    </row>
    <row r="84" spans="1:14">
      <c r="B84" s="95" t="s">
        <v>1057</v>
      </c>
      <c r="C84" s="96"/>
      <c r="D84" s="96"/>
      <c r="E84" s="96"/>
      <c r="F84" s="96"/>
      <c r="G84" s="96"/>
      <c r="H84" s="96"/>
      <c r="I84" s="93"/>
      <c r="J84" s="94"/>
      <c r="K84" s="313">
        <v>0.05</v>
      </c>
      <c r="L84" s="852">
        <f>N78*K84</f>
        <v>1889.9219807573595</v>
      </c>
      <c r="M84" s="853"/>
      <c r="N84" s="57"/>
    </row>
    <row r="85" spans="1:14" ht="15.75" thickBot="1">
      <c r="B85" s="97" t="s">
        <v>1058</v>
      </c>
      <c r="C85" s="98"/>
      <c r="D85" s="98"/>
      <c r="E85" s="98"/>
      <c r="F85" s="98"/>
      <c r="G85" s="98"/>
      <c r="H85" s="98"/>
      <c r="I85" s="99"/>
      <c r="J85" s="100"/>
      <c r="K85" s="314">
        <v>0.05</v>
      </c>
      <c r="L85" s="854">
        <f>N78*K85</f>
        <v>1889.9219807573595</v>
      </c>
      <c r="M85" s="855"/>
      <c r="N85" s="57"/>
    </row>
    <row r="86" spans="1:14" ht="15.75" thickBot="1">
      <c r="B86" s="817" t="s">
        <v>1037</v>
      </c>
      <c r="C86" s="818"/>
      <c r="D86" s="818"/>
      <c r="E86" s="818"/>
      <c r="F86" s="818"/>
      <c r="G86" s="818"/>
      <c r="H86" s="818"/>
      <c r="I86" s="818"/>
      <c r="J86" s="818"/>
      <c r="K86" s="818"/>
      <c r="L86" s="818"/>
      <c r="M86" s="819"/>
      <c r="N86" s="58">
        <f>L83+L84+L85</f>
        <v>11339.531884544156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49137.971499691346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155188.52321410342</v>
      </c>
      <c r="L36" s="279"/>
      <c r="M36" s="280">
        <v>2.375</v>
      </c>
      <c r="N36" s="281">
        <f>K36/M36</f>
        <v>65342.536090148809</v>
      </c>
    </row>
    <row r="37" spans="1:14">
      <c r="A37" t="s">
        <v>180</v>
      </c>
      <c r="B37" s="866" t="str">
        <f>VLOOKUP(A37,EQUIPOS!A7:D154,3,FALSE)</f>
        <v>Compresor 120 HP, con martillo.</v>
      </c>
      <c r="C37" s="867"/>
      <c r="D37" s="867"/>
      <c r="E37" s="867"/>
      <c r="F37" s="867"/>
      <c r="G37" s="867"/>
      <c r="H37" s="868"/>
      <c r="I37" s="276"/>
      <c r="J37" s="277"/>
      <c r="K37" s="278">
        <f>VLOOKUP(A37,EQUIPOS!A7:D162,4,FALSE)</f>
        <v>64473.9949394703</v>
      </c>
      <c r="L37" s="279"/>
      <c r="M37" s="280">
        <v>2.375</v>
      </c>
      <c r="N37" s="281">
        <f>K37/M37</f>
        <v>27146.945237671705</v>
      </c>
    </row>
    <row r="38" spans="1:14">
      <c r="A38" t="s">
        <v>195</v>
      </c>
      <c r="B38" s="866" t="str">
        <f>VLOOKUP(A38,EQUIPOS!A8:D154,3,FALSE)</f>
        <v xml:space="preserve">Equipo de oxicorte, Capacidad de corte: hasta 6´´ (152mm) </v>
      </c>
      <c r="C38" s="867"/>
      <c r="D38" s="867"/>
      <c r="E38" s="867"/>
      <c r="F38" s="867"/>
      <c r="G38" s="867"/>
      <c r="H38" s="868"/>
      <c r="I38" s="276"/>
      <c r="J38" s="277"/>
      <c r="K38" s="278">
        <f>VLOOKUP(A38,EQUIPOS!A8:D163,4,FALSE)</f>
        <v>14511.024522269554</v>
      </c>
      <c r="L38" s="279"/>
      <c r="M38" s="280">
        <v>2.375</v>
      </c>
      <c r="N38" s="281">
        <f>K38/M38</f>
        <v>6109.9050620082335</v>
      </c>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0.1</v>
      </c>
      <c r="M42" s="879"/>
      <c r="N42" s="111">
        <f>N76*L42</f>
        <v>1343.873821213158</v>
      </c>
    </row>
    <row r="43" spans="1:14" ht="15.75" thickBot="1">
      <c r="B43" s="817" t="s">
        <v>1037</v>
      </c>
      <c r="C43" s="818"/>
      <c r="D43" s="818"/>
      <c r="E43" s="818"/>
      <c r="F43" s="818"/>
      <c r="G43" s="818"/>
      <c r="H43" s="818"/>
      <c r="I43" s="818"/>
      <c r="J43" s="818"/>
      <c r="K43" s="818"/>
      <c r="L43" s="818"/>
      <c r="M43" s="819"/>
      <c r="N43" s="105">
        <f>SUM(N36:N42)</f>
        <v>99943.260211041896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774.0564940170666</v>
      </c>
      <c r="M59" s="905"/>
      <c r="N59" s="296">
        <f>K59*L59</f>
        <v>774.0564940170666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51"/>
    </row>
    <row r="65" spans="1:15" ht="15.75" thickBot="1">
      <c r="B65" s="906" t="s">
        <v>1037</v>
      </c>
      <c r="C65" s="860"/>
      <c r="D65" s="860"/>
      <c r="E65" s="860"/>
      <c r="F65" s="860"/>
      <c r="G65" s="860"/>
      <c r="H65" s="860"/>
      <c r="I65" s="860"/>
      <c r="J65" s="860"/>
      <c r="K65" s="860"/>
      <c r="L65" s="860"/>
      <c r="M65" s="861"/>
      <c r="N65" s="110">
        <f>N59+N60+N61+N62+N63</f>
        <v>774.0564940170666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114156.05491719054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22831.210983438112</v>
      </c>
      <c r="M83" s="853"/>
      <c r="N83" s="57"/>
    </row>
    <row r="84" spans="1:14">
      <c r="B84" s="95" t="s">
        <v>1057</v>
      </c>
      <c r="C84" s="96"/>
      <c r="D84" s="96"/>
      <c r="E84" s="96"/>
      <c r="F84" s="96"/>
      <c r="G84" s="96"/>
      <c r="H84" s="96"/>
      <c r="I84" s="93"/>
      <c r="J84" s="94"/>
      <c r="K84" s="313">
        <v>0.05</v>
      </c>
      <c r="L84" s="852">
        <f>N78*K84</f>
        <v>5707.8027458595279</v>
      </c>
      <c r="M84" s="853"/>
      <c r="N84" s="57"/>
    </row>
    <row r="85" spans="1:14" ht="15.75" thickBot="1">
      <c r="B85" s="97" t="s">
        <v>1058</v>
      </c>
      <c r="C85" s="98"/>
      <c r="D85" s="98"/>
      <c r="E85" s="98"/>
      <c r="F85" s="98"/>
      <c r="G85" s="98"/>
      <c r="H85" s="98"/>
      <c r="I85" s="99"/>
      <c r="J85" s="100"/>
      <c r="K85" s="314">
        <v>0.05</v>
      </c>
      <c r="L85" s="854">
        <f>N78*K85</f>
        <v>5707.8027458595279</v>
      </c>
      <c r="M85" s="855"/>
      <c r="N85" s="57"/>
    </row>
    <row r="86" spans="1:14" ht="15.75" thickBot="1">
      <c r="B86" s="817" t="s">
        <v>1037</v>
      </c>
      <c r="C86" s="818"/>
      <c r="D86" s="818"/>
      <c r="E86" s="818"/>
      <c r="F86" s="818"/>
      <c r="G86" s="818"/>
      <c r="H86" s="818"/>
      <c r="I86" s="818"/>
      <c r="J86" s="818"/>
      <c r="K86" s="818"/>
      <c r="L86" s="818"/>
      <c r="M86" s="819"/>
      <c r="N86" s="58">
        <f>L83+L84+L85</f>
        <v>34246.816475157168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148402.8713923477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312</v>
      </c>
      <c r="B36" s="866" t="str">
        <f>VLOOKUP(A36,EQUIPOS!A6:D154,3,FALSE)</f>
        <v>Retroexcavadora sobre oruga, potencia 138 HP, balde de 1,5 m3.</v>
      </c>
      <c r="C36" s="867"/>
      <c r="D36" s="867"/>
      <c r="E36" s="867"/>
      <c r="F36" s="867"/>
      <c r="G36" s="867"/>
      <c r="H36" s="868"/>
      <c r="I36" s="276"/>
      <c r="J36" s="277"/>
      <c r="K36" s="278">
        <f>VLOOKUP(A36,EQUIPOS!A6:D161,4,FALSE)</f>
        <v>193305.332332733</v>
      </c>
      <c r="L36" s="279"/>
      <c r="M36" s="280">
        <v>2.5</v>
      </c>
      <c r="N36" s="281">
        <f>K36/M36</f>
        <v>77322.132933093206</v>
      </c>
    </row>
    <row r="37" spans="1:14">
      <c r="A37" t="s">
        <v>180</v>
      </c>
      <c r="B37" s="866" t="str">
        <f>VLOOKUP(A37,EQUIPOS!A7:D154,3,FALSE)</f>
        <v>Compresor 120 HP, con martillo.</v>
      </c>
      <c r="C37" s="867"/>
      <c r="D37" s="867"/>
      <c r="E37" s="867"/>
      <c r="F37" s="867"/>
      <c r="G37" s="867"/>
      <c r="H37" s="868"/>
      <c r="I37" s="276"/>
      <c r="J37" s="277"/>
      <c r="K37" s="278">
        <f>VLOOKUP(A37,EQUIPOS!A7:D162,4,FALSE)</f>
        <v>64473.9949394703</v>
      </c>
      <c r="L37" s="279"/>
      <c r="M37" s="280">
        <v>2.5</v>
      </c>
      <c r="N37" s="281">
        <f>K37/M37</f>
        <v>25789.597975788121</v>
      </c>
    </row>
    <row r="38" spans="1:14">
      <c r="A38" t="s">
        <v>195</v>
      </c>
      <c r="B38" s="866" t="str">
        <f>VLOOKUP(A38,EQUIPOS!A8:D154,3,FALSE)</f>
        <v xml:space="preserve">Equipo de oxicorte, Capacidad de corte: hasta 6´´ (152mm) </v>
      </c>
      <c r="C38" s="867"/>
      <c r="D38" s="867"/>
      <c r="E38" s="867"/>
      <c r="F38" s="867"/>
      <c r="G38" s="867"/>
      <c r="H38" s="868"/>
      <c r="I38" s="276"/>
      <c r="J38" s="277"/>
      <c r="K38" s="278">
        <f>VLOOKUP(A38,EQUIPOS!A8:D163,4,FALSE)</f>
        <v>14511.024522269554</v>
      </c>
      <c r="L38" s="279"/>
      <c r="M38" s="280">
        <v>2.5</v>
      </c>
      <c r="N38" s="281">
        <f>K38/M38</f>
        <v>5804.4098089078216</v>
      </c>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N76*L42</f>
        <v>255.33602603049999</v>
      </c>
    </row>
    <row r="43" spans="1:14" ht="15.75" thickBot="1">
      <c r="B43" s="817" t="s">
        <v>1037</v>
      </c>
      <c r="C43" s="818"/>
      <c r="D43" s="818"/>
      <c r="E43" s="818"/>
      <c r="F43" s="818"/>
      <c r="G43" s="818"/>
      <c r="H43" s="818"/>
      <c r="I43" s="818"/>
      <c r="J43" s="818"/>
      <c r="K43" s="818"/>
      <c r="L43" s="818"/>
      <c r="M43" s="819"/>
      <c r="N43" s="105">
        <f>SUM(N36:N42)</f>
        <v>109171.47674381964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774.0564940170666</v>
      </c>
      <c r="M59" s="905"/>
      <c r="N59" s="296">
        <f>K59*L59</f>
        <v>774.0564940170666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51"/>
    </row>
    <row r="65" spans="1:15" ht="15.75" thickBot="1">
      <c r="B65" s="906" t="s">
        <v>1037</v>
      </c>
      <c r="C65" s="860"/>
      <c r="D65" s="860"/>
      <c r="E65" s="860"/>
      <c r="F65" s="860"/>
      <c r="G65" s="860"/>
      <c r="H65" s="860"/>
      <c r="I65" s="860"/>
      <c r="J65" s="860"/>
      <c r="K65" s="860"/>
      <c r="L65" s="860"/>
      <c r="M65" s="861"/>
      <c r="N65" s="110">
        <f>N59+N60+N61+N62+N63</f>
        <v>774.0564940170666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906" t="s">
        <v>1037</v>
      </c>
      <c r="C76" s="860"/>
      <c r="D76" s="860"/>
      <c r="E76" s="860"/>
      <c r="F76" s="860"/>
      <c r="G76" s="860"/>
      <c r="H76" s="860"/>
      <c r="I76" s="860"/>
      <c r="J76" s="860"/>
      <c r="K76" s="860"/>
      <c r="L76" s="860"/>
      <c r="M76" s="861"/>
      <c r="N76" s="469">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122712.33453936172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24542.466907872345</v>
      </c>
      <c r="M83" s="853"/>
      <c r="N83" s="57"/>
    </row>
    <row r="84" spans="1:14">
      <c r="B84" s="95" t="s">
        <v>1057</v>
      </c>
      <c r="C84" s="96"/>
      <c r="D84" s="96"/>
      <c r="E84" s="96"/>
      <c r="F84" s="96"/>
      <c r="G84" s="96"/>
      <c r="H84" s="96"/>
      <c r="I84" s="93"/>
      <c r="J84" s="94"/>
      <c r="K84" s="313">
        <v>0.05</v>
      </c>
      <c r="L84" s="852">
        <f>N78*K84</f>
        <v>6135.6167269680864</v>
      </c>
      <c r="M84" s="853"/>
      <c r="N84" s="57"/>
    </row>
    <row r="85" spans="1:14" ht="15.75" thickBot="1">
      <c r="B85" s="97" t="s">
        <v>1058</v>
      </c>
      <c r="C85" s="98"/>
      <c r="D85" s="98"/>
      <c r="E85" s="98"/>
      <c r="F85" s="98"/>
      <c r="G85" s="98"/>
      <c r="H85" s="98"/>
      <c r="I85" s="99"/>
      <c r="J85" s="100"/>
      <c r="K85" s="314">
        <v>0.05</v>
      </c>
      <c r="L85" s="854">
        <f>N78*K85</f>
        <v>6135.6167269680864</v>
      </c>
      <c r="M85" s="855"/>
      <c r="N85" s="57"/>
    </row>
    <row r="86" spans="1:14" ht="15.75" thickBot="1">
      <c r="B86" s="817" t="s">
        <v>1037</v>
      </c>
      <c r="C86" s="818"/>
      <c r="D86" s="818"/>
      <c r="E86" s="818"/>
      <c r="F86" s="818"/>
      <c r="G86" s="818"/>
      <c r="H86" s="818"/>
      <c r="I86" s="818"/>
      <c r="J86" s="818"/>
      <c r="K86" s="818"/>
      <c r="L86" s="818"/>
      <c r="M86" s="819"/>
      <c r="N86" s="58">
        <f>L83+L84+L85</f>
        <v>36813.700361808522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159526.03490117023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312</v>
      </c>
      <c r="B36" s="866" t="str">
        <f>VLOOKUP(A36,EQUIPOS!A6:D154,3,FALSE)</f>
        <v>Retroexcavadora sobre oruga, potencia 138 HP, balde de 1,5 m3.</v>
      </c>
      <c r="C36" s="867"/>
      <c r="D36" s="867"/>
      <c r="E36" s="867"/>
      <c r="F36" s="867"/>
      <c r="G36" s="867"/>
      <c r="H36" s="868"/>
      <c r="I36" s="276"/>
      <c r="J36" s="277"/>
      <c r="K36" s="278">
        <f>VLOOKUP(A36,EQUIPOS!A6:D161,4,FALSE)</f>
        <v>193305.332332733</v>
      </c>
      <c r="L36" s="279"/>
      <c r="M36" s="280">
        <v>2.5</v>
      </c>
      <c r="N36" s="281">
        <f>K36/M36</f>
        <v>77322.132933093206</v>
      </c>
    </row>
    <row r="37" spans="1:14">
      <c r="A37" t="s">
        <v>180</v>
      </c>
      <c r="B37" s="866" t="str">
        <f>VLOOKUP(A37,EQUIPOS!A7:D154,3,FALSE)</f>
        <v>Compresor 120 HP, con martillo.</v>
      </c>
      <c r="C37" s="867"/>
      <c r="D37" s="867"/>
      <c r="E37" s="867"/>
      <c r="F37" s="867"/>
      <c r="G37" s="867"/>
      <c r="H37" s="868"/>
      <c r="I37" s="276"/>
      <c r="J37" s="277"/>
      <c r="K37" s="278">
        <f>VLOOKUP(A37,EQUIPOS!A7:D162,4,FALSE)</f>
        <v>64473.9949394703</v>
      </c>
      <c r="L37" s="279"/>
      <c r="M37" s="280">
        <v>2.5</v>
      </c>
      <c r="N37" s="281">
        <f>K37/M37</f>
        <v>25789.597975788121</v>
      </c>
    </row>
    <row r="38" spans="1:14">
      <c r="A38" t="s">
        <v>195</v>
      </c>
      <c r="B38" s="866" t="str">
        <f>VLOOKUP(A38,EQUIPOS!A8:D154,3,FALSE)</f>
        <v xml:space="preserve">Equipo de oxicorte, Capacidad de corte: hasta 6´´ (152mm) </v>
      </c>
      <c r="C38" s="867"/>
      <c r="D38" s="867"/>
      <c r="E38" s="867"/>
      <c r="F38" s="867"/>
      <c r="G38" s="867"/>
      <c r="H38" s="868"/>
      <c r="I38" s="276"/>
      <c r="J38" s="277"/>
      <c r="K38" s="278">
        <f>VLOOKUP(A38,EQUIPOS!A8:D163,4,FALSE)</f>
        <v>14511.024522269554</v>
      </c>
      <c r="L38" s="279"/>
      <c r="M38" s="280">
        <v>2.5</v>
      </c>
      <c r="N38" s="281">
        <f>K38/M38</f>
        <v>5804.4098089078216</v>
      </c>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N76*L42</f>
        <v>204.2688208244</v>
      </c>
    </row>
    <row r="43" spans="1:14" ht="15.75" thickBot="1">
      <c r="B43" s="817" t="s">
        <v>1037</v>
      </c>
      <c r="C43" s="818"/>
      <c r="D43" s="818"/>
      <c r="E43" s="818"/>
      <c r="F43" s="818"/>
      <c r="G43" s="818"/>
      <c r="H43" s="818"/>
      <c r="I43" s="818"/>
      <c r="J43" s="818"/>
      <c r="K43" s="818"/>
      <c r="L43" s="818"/>
      <c r="M43" s="819"/>
      <c r="N43" s="105">
        <f>SUM(N36:N42)</f>
        <v>109120.40953861355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04">
        <f>'900.2'!N78</f>
        <v>774.0564940170666</v>
      </c>
      <c r="M59" s="905"/>
      <c r="N59" s="296">
        <f>K59*L59</f>
        <v>1083.6790916238931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51"/>
    </row>
    <row r="65" spans="1:15" ht="15.75" thickBot="1">
      <c r="B65" s="906" t="s">
        <v>1037</v>
      </c>
      <c r="C65" s="860"/>
      <c r="D65" s="860"/>
      <c r="E65" s="860"/>
      <c r="F65" s="860"/>
      <c r="G65" s="860"/>
      <c r="H65" s="860"/>
      <c r="I65" s="860"/>
      <c r="J65" s="860"/>
      <c r="K65" s="860"/>
      <c r="L65" s="860"/>
      <c r="M65" s="861"/>
      <c r="N65" s="110">
        <f>N59+N60+N61+N62+N63</f>
        <v>1083.6790916238931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120417.52967145744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24083.50593429149</v>
      </c>
      <c r="M83" s="853"/>
      <c r="N83" s="57"/>
    </row>
    <row r="84" spans="1:14">
      <c r="B84" s="95" t="s">
        <v>1057</v>
      </c>
      <c r="C84" s="96"/>
      <c r="D84" s="96"/>
      <c r="E84" s="96"/>
      <c r="F84" s="96"/>
      <c r="G84" s="96"/>
      <c r="H84" s="96"/>
      <c r="I84" s="93"/>
      <c r="J84" s="94"/>
      <c r="K84" s="313">
        <v>0.05</v>
      </c>
      <c r="L84" s="852">
        <f>N78*K84</f>
        <v>6020.8764835728725</v>
      </c>
      <c r="M84" s="853"/>
      <c r="N84" s="57"/>
    </row>
    <row r="85" spans="1:14" ht="15.75" thickBot="1">
      <c r="B85" s="97" t="s">
        <v>1058</v>
      </c>
      <c r="C85" s="98"/>
      <c r="D85" s="98"/>
      <c r="E85" s="98"/>
      <c r="F85" s="98"/>
      <c r="G85" s="98"/>
      <c r="H85" s="98"/>
      <c r="I85" s="99"/>
      <c r="J85" s="100"/>
      <c r="K85" s="314">
        <v>0.05</v>
      </c>
      <c r="L85" s="854">
        <f>N78*K85</f>
        <v>6020.8764835728725</v>
      </c>
      <c r="M85" s="855"/>
      <c r="N85" s="57"/>
    </row>
    <row r="86" spans="1:14" ht="15.75" thickBot="1">
      <c r="B86" s="817" t="s">
        <v>1037</v>
      </c>
      <c r="C86" s="818"/>
      <c r="D86" s="818"/>
      <c r="E86" s="818"/>
      <c r="F86" s="818"/>
      <c r="G86" s="818"/>
      <c r="H86" s="818"/>
      <c r="I86" s="818"/>
      <c r="J86" s="818"/>
      <c r="K86" s="818"/>
      <c r="L86" s="818"/>
      <c r="M86" s="819"/>
      <c r="N86" s="58">
        <f>L83+L84+L85</f>
        <v>36125.258901437235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156542.78857289467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155188.52321410342</v>
      </c>
      <c r="L36" s="279"/>
      <c r="M36" s="280">
        <v>22</v>
      </c>
      <c r="N36" s="281">
        <f>K36/M36</f>
        <v>7054.0237824592468</v>
      </c>
    </row>
    <row r="37" spans="1:14">
      <c r="A37" t="s">
        <v>180</v>
      </c>
      <c r="B37" s="866" t="str">
        <f>VLOOKUP(A37,EQUIPOS!A7:D154,3,FALSE)</f>
        <v>Compresor 120 HP, con martillo.</v>
      </c>
      <c r="C37" s="867"/>
      <c r="D37" s="867"/>
      <c r="E37" s="867"/>
      <c r="F37" s="867"/>
      <c r="G37" s="867"/>
      <c r="H37" s="868"/>
      <c r="I37" s="276"/>
      <c r="J37" s="277"/>
      <c r="K37" s="278">
        <f>VLOOKUP(A37,EQUIPOS!A7:D162,4,FALSE)</f>
        <v>64473.9949394703</v>
      </c>
      <c r="L37" s="279"/>
      <c r="M37" s="280">
        <v>22</v>
      </c>
      <c r="N37" s="281">
        <f>K37/M37</f>
        <v>2930.6361336122864</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N76*L42</f>
        <v>23.212366002772729</v>
      </c>
    </row>
    <row r="43" spans="1:14" ht="15.75" thickBot="1">
      <c r="B43" s="817" t="s">
        <v>1037</v>
      </c>
      <c r="C43" s="818"/>
      <c r="D43" s="818"/>
      <c r="E43" s="818"/>
      <c r="F43" s="818"/>
      <c r="G43" s="818"/>
      <c r="H43" s="818"/>
      <c r="I43" s="818"/>
      <c r="J43" s="818"/>
      <c r="K43" s="818"/>
      <c r="L43" s="818"/>
      <c r="M43" s="819"/>
      <c r="N43" s="105">
        <f>SUM(N36:N42)</f>
        <v>10007.872282074306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04">
        <f>'900.2'!N78</f>
        <v>774.0564940170666</v>
      </c>
      <c r="M59" s="905"/>
      <c r="N59" s="296">
        <f>K59*L59</f>
        <v>325.10372748716799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51"/>
    </row>
    <row r="65" spans="1:15" ht="15.75" thickBot="1">
      <c r="B65" s="906" t="s">
        <v>1037</v>
      </c>
      <c r="C65" s="860"/>
      <c r="D65" s="860"/>
      <c r="E65" s="860"/>
      <c r="F65" s="860"/>
      <c r="G65" s="860"/>
      <c r="H65" s="860"/>
      <c r="I65" s="860"/>
      <c r="J65" s="860"/>
      <c r="K65" s="860"/>
      <c r="L65" s="860"/>
      <c r="M65" s="861"/>
      <c r="N65" s="110">
        <f>N59+N60+N61+N62+N63</f>
        <v>325.10372748716799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1160.6183001386364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11493.594309700111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2298.7188619400222</v>
      </c>
      <c r="M83" s="853"/>
      <c r="N83" s="57"/>
    </row>
    <row r="84" spans="1:14">
      <c r="B84" s="95" t="s">
        <v>1057</v>
      </c>
      <c r="C84" s="96"/>
      <c r="D84" s="96"/>
      <c r="E84" s="96"/>
      <c r="F84" s="96"/>
      <c r="G84" s="96"/>
      <c r="H84" s="96"/>
      <c r="I84" s="93"/>
      <c r="J84" s="94"/>
      <c r="K84" s="313">
        <v>0.05</v>
      </c>
      <c r="L84" s="852">
        <f>N78*K84</f>
        <v>574.67971548500554</v>
      </c>
      <c r="M84" s="853"/>
      <c r="N84" s="57"/>
    </row>
    <row r="85" spans="1:14" ht="15.75" thickBot="1">
      <c r="B85" s="97" t="s">
        <v>1058</v>
      </c>
      <c r="C85" s="98"/>
      <c r="D85" s="98"/>
      <c r="E85" s="98"/>
      <c r="F85" s="98"/>
      <c r="G85" s="98"/>
      <c r="H85" s="98"/>
      <c r="I85" s="99"/>
      <c r="J85" s="100"/>
      <c r="K85" s="314">
        <v>0.05</v>
      </c>
      <c r="L85" s="854">
        <f>N78*K85</f>
        <v>574.67971548500554</v>
      </c>
      <c r="M85" s="855"/>
      <c r="N85" s="57"/>
    </row>
    <row r="86" spans="1:14" ht="15.75" thickBot="1">
      <c r="B86" s="817" t="s">
        <v>1037</v>
      </c>
      <c r="C86" s="818"/>
      <c r="D86" s="818"/>
      <c r="E86" s="818"/>
      <c r="F86" s="818"/>
      <c r="G86" s="818"/>
      <c r="H86" s="818"/>
      <c r="I86" s="818"/>
      <c r="J86" s="818"/>
      <c r="K86" s="818"/>
      <c r="L86" s="818"/>
      <c r="M86" s="819"/>
      <c r="N86" s="58">
        <f>L83+L84+L85</f>
        <v>3448.0782929100333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14941.672602610144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155188.52321410342</v>
      </c>
      <c r="L36" s="279"/>
      <c r="M36" s="280">
        <v>22</v>
      </c>
      <c r="N36" s="281">
        <f>K36/M36</f>
        <v>7054.0237824592468</v>
      </c>
    </row>
    <row r="37" spans="1:14">
      <c r="A37" t="s">
        <v>180</v>
      </c>
      <c r="B37" s="866" t="str">
        <f>VLOOKUP(A37,EQUIPOS!A7:D154,3,FALSE)</f>
        <v>Compresor 120 HP, con martillo.</v>
      </c>
      <c r="C37" s="867"/>
      <c r="D37" s="867"/>
      <c r="E37" s="867"/>
      <c r="F37" s="867"/>
      <c r="G37" s="867"/>
      <c r="H37" s="868"/>
      <c r="I37" s="276"/>
      <c r="J37" s="277"/>
      <c r="K37" s="278">
        <f>VLOOKUP(A37,EQUIPOS!A7:D162,4,FALSE)</f>
        <v>64473.9949394703</v>
      </c>
      <c r="L37" s="279"/>
      <c r="M37" s="280">
        <v>22</v>
      </c>
      <c r="N37" s="281">
        <f>K37/M37</f>
        <v>2930.6361336122864</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N76*L42</f>
        <v>23.212366002772729</v>
      </c>
    </row>
    <row r="43" spans="1:14" ht="15.75" thickBot="1">
      <c r="B43" s="817" t="s">
        <v>1037</v>
      </c>
      <c r="C43" s="818"/>
      <c r="D43" s="818"/>
      <c r="E43" s="818"/>
      <c r="F43" s="818"/>
      <c r="G43" s="818"/>
      <c r="H43" s="818"/>
      <c r="I43" s="818"/>
      <c r="J43" s="818"/>
      <c r="K43" s="818"/>
      <c r="L43" s="818"/>
      <c r="M43" s="819"/>
      <c r="N43" s="105">
        <f>SUM(N36:N42)</f>
        <v>10007.872282074306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04">
        <f>'900.2'!N78</f>
        <v>774.0564940170666</v>
      </c>
      <c r="M59" s="905"/>
      <c r="N59" s="296">
        <f>K59*L59</f>
        <v>162.55186374358399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51"/>
    </row>
    <row r="65" spans="1:15" ht="15.75" thickBot="1">
      <c r="B65" s="906" t="s">
        <v>1037</v>
      </c>
      <c r="C65" s="860"/>
      <c r="D65" s="860"/>
      <c r="E65" s="860"/>
      <c r="F65" s="860"/>
      <c r="G65" s="860"/>
      <c r="H65" s="860"/>
      <c r="I65" s="860"/>
      <c r="J65" s="860"/>
      <c r="K65" s="860"/>
      <c r="L65" s="860"/>
      <c r="M65" s="861"/>
      <c r="N65" s="110">
        <f>N59+N60+N61+N62+N63</f>
        <v>162.55186374358399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1160.6183001386364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11331.042445956526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2266.208489191305</v>
      </c>
      <c r="M83" s="853"/>
      <c r="N83" s="57"/>
    </row>
    <row r="84" spans="1:14">
      <c r="B84" s="95" t="s">
        <v>1057</v>
      </c>
      <c r="C84" s="96"/>
      <c r="D84" s="96"/>
      <c r="E84" s="96"/>
      <c r="F84" s="96"/>
      <c r="G84" s="96"/>
      <c r="H84" s="96"/>
      <c r="I84" s="93"/>
      <c r="J84" s="94"/>
      <c r="K84" s="313">
        <v>0.05</v>
      </c>
      <c r="L84" s="852">
        <f>N78*K84</f>
        <v>566.55212229782626</v>
      </c>
      <c r="M84" s="853"/>
      <c r="N84" s="57"/>
    </row>
    <row r="85" spans="1:14" ht="15.75" thickBot="1">
      <c r="B85" s="97" t="s">
        <v>1058</v>
      </c>
      <c r="C85" s="98"/>
      <c r="D85" s="98"/>
      <c r="E85" s="98"/>
      <c r="F85" s="98"/>
      <c r="G85" s="98"/>
      <c r="H85" s="98"/>
      <c r="I85" s="99"/>
      <c r="J85" s="100"/>
      <c r="K85" s="314">
        <v>0.05</v>
      </c>
      <c r="L85" s="854">
        <f>N78*K85</f>
        <v>566.55212229782626</v>
      </c>
      <c r="M85" s="855"/>
      <c r="N85" s="57"/>
    </row>
    <row r="86" spans="1:14" ht="15.75" thickBot="1">
      <c r="B86" s="817" t="s">
        <v>1037</v>
      </c>
      <c r="C86" s="818"/>
      <c r="D86" s="818"/>
      <c r="E86" s="818"/>
      <c r="F86" s="818"/>
      <c r="G86" s="818"/>
      <c r="H86" s="818"/>
      <c r="I86" s="818"/>
      <c r="J86" s="818"/>
      <c r="K86" s="818"/>
      <c r="L86" s="818"/>
      <c r="M86" s="819"/>
      <c r="N86" s="58">
        <f>L83+L84+L85</f>
        <v>3399.3127337869578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14730.355179743483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180</v>
      </c>
      <c r="B36" s="866" t="str">
        <f>VLOOKUP(A36,EQUIPOS!A6:D154,3,FALSE)</f>
        <v>Compresor 120 HP, con martillo.</v>
      </c>
      <c r="C36" s="867"/>
      <c r="D36" s="867"/>
      <c r="E36" s="867"/>
      <c r="F36" s="867"/>
      <c r="G36" s="867"/>
      <c r="H36" s="868"/>
      <c r="I36" s="276"/>
      <c r="J36" s="277"/>
      <c r="K36" s="278">
        <f>VLOOKUP(A36,EQUIPOS!A6:D161,4,FALSE)</f>
        <v>64473.9949394703</v>
      </c>
      <c r="L36" s="279"/>
      <c r="M36" s="280">
        <v>20</v>
      </c>
      <c r="N36" s="281">
        <f>K36/M36</f>
        <v>3223.6997469735152</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0.1</v>
      </c>
      <c r="M42" s="879"/>
      <c r="N42" s="111">
        <f>N76*L42</f>
        <v>63.834006507624999</v>
      </c>
    </row>
    <row r="43" spans="1:14" ht="15.75" thickBot="1">
      <c r="B43" s="817" t="s">
        <v>1037</v>
      </c>
      <c r="C43" s="818"/>
      <c r="D43" s="818"/>
      <c r="E43" s="818"/>
      <c r="F43" s="818"/>
      <c r="G43" s="818"/>
      <c r="H43" s="818"/>
      <c r="I43" s="818"/>
      <c r="J43" s="818"/>
      <c r="K43" s="818"/>
      <c r="L43" s="818"/>
      <c r="M43" s="819"/>
      <c r="N43" s="105">
        <f>SUM(N36:N42)</f>
        <v>3287.5337534811401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04">
        <f>'900.2'!N78</f>
        <v>774.0564940170666</v>
      </c>
      <c r="M59" s="905"/>
      <c r="N59" s="296">
        <f>K59*L59</f>
        <v>61.924519521365326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61.924519521365326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638.34006507624997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3987.7983380787555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797.5596676157511</v>
      </c>
      <c r="M83" s="853"/>
      <c r="N83" s="57"/>
    </row>
    <row r="84" spans="1:14">
      <c r="B84" s="95" t="s">
        <v>1057</v>
      </c>
      <c r="C84" s="96"/>
      <c r="D84" s="96"/>
      <c r="E84" s="96"/>
      <c r="F84" s="96"/>
      <c r="G84" s="96"/>
      <c r="H84" s="96"/>
      <c r="I84" s="93"/>
      <c r="J84" s="94"/>
      <c r="K84" s="313">
        <v>0.05</v>
      </c>
      <c r="L84" s="852">
        <f>N78*K84</f>
        <v>199.38991690393777</v>
      </c>
      <c r="M84" s="853"/>
      <c r="N84" s="57"/>
    </row>
    <row r="85" spans="1:14" ht="15.75" thickBot="1">
      <c r="B85" s="97" t="s">
        <v>1058</v>
      </c>
      <c r="C85" s="98"/>
      <c r="D85" s="98"/>
      <c r="E85" s="98"/>
      <c r="F85" s="98"/>
      <c r="G85" s="98"/>
      <c r="H85" s="98"/>
      <c r="I85" s="99"/>
      <c r="J85" s="100"/>
      <c r="K85" s="314">
        <v>0.05</v>
      </c>
      <c r="L85" s="854">
        <f>N78*K85</f>
        <v>199.38991690393777</v>
      </c>
      <c r="M85" s="855"/>
      <c r="N85" s="57"/>
    </row>
    <row r="86" spans="1:14" ht="15.75" thickBot="1">
      <c r="B86" s="817" t="s">
        <v>1037</v>
      </c>
      <c r="C86" s="818"/>
      <c r="D86" s="818"/>
      <c r="E86" s="818"/>
      <c r="F86" s="818"/>
      <c r="G86" s="818"/>
      <c r="H86" s="818"/>
      <c r="I86" s="818"/>
      <c r="J86" s="818"/>
      <c r="K86" s="818"/>
      <c r="L86" s="818"/>
      <c r="M86" s="819"/>
      <c r="N86" s="58">
        <f>L83+L84+L85</f>
        <v>1196.3395014236266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5184.1378395023821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195</v>
      </c>
      <c r="B36" s="866" t="str">
        <f>VLOOKUP(A36,EQUIPOS!A6:D154,3,FALSE)</f>
        <v xml:space="preserve">Equipo de oxicorte, Capacidad de corte: hasta 6´´ (152mm) </v>
      </c>
      <c r="C36" s="867"/>
      <c r="D36" s="867"/>
      <c r="E36" s="867"/>
      <c r="F36" s="867"/>
      <c r="G36" s="867"/>
      <c r="H36" s="868"/>
      <c r="I36" s="276"/>
      <c r="J36" s="277"/>
      <c r="K36" s="278">
        <f>VLOOKUP(A36,EQUIPOS!A6:D161,4,FALSE)</f>
        <v>14511.024522269554</v>
      </c>
      <c r="L36" s="279"/>
      <c r="M36" s="280">
        <v>321</v>
      </c>
      <c r="N36" s="281">
        <f>K36/M36</f>
        <v>45.205683869998609</v>
      </c>
    </row>
    <row r="37" spans="1:14">
      <c r="A37" t="s">
        <v>248</v>
      </c>
      <c r="B37" s="866" t="str">
        <f>VLOOKUP(A37,EQUIPOS!A7:D154,3,FALSE)</f>
        <v>Grúa telescópica de 50 Ton.</v>
      </c>
      <c r="C37" s="867"/>
      <c r="D37" s="867"/>
      <c r="E37" s="867"/>
      <c r="F37" s="867"/>
      <c r="G37" s="867"/>
      <c r="H37" s="868"/>
      <c r="I37" s="276"/>
      <c r="J37" s="277"/>
      <c r="K37" s="278">
        <f>VLOOKUP(A37,EQUIPOS!A7:D162,4,FALSE)</f>
        <v>234001.1917712031</v>
      </c>
      <c r="L37" s="279"/>
      <c r="M37" s="280">
        <v>321</v>
      </c>
      <c r="N37" s="281">
        <f>K37/M37</f>
        <v>728.97567529969808</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0.1</v>
      </c>
      <c r="M42" s="879"/>
      <c r="N42" s="111">
        <f>N76*L42</f>
        <v>15.908786668566979</v>
      </c>
    </row>
    <row r="43" spans="1:14" ht="15.75" thickBot="1">
      <c r="B43" s="817" t="s">
        <v>1037</v>
      </c>
      <c r="C43" s="818"/>
      <c r="D43" s="818"/>
      <c r="E43" s="818"/>
      <c r="F43" s="818"/>
      <c r="G43" s="818"/>
      <c r="H43" s="818"/>
      <c r="I43" s="818"/>
      <c r="J43" s="818"/>
      <c r="K43" s="818"/>
      <c r="L43" s="818"/>
      <c r="M43" s="819"/>
      <c r="N43" s="105">
        <f>SUM(N36:N42)</f>
        <v>790.09014583826365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04">
        <f>VLOOKUP(A59,TRANSPORTE!A5:D120,4,FALSE)</f>
        <v>126.52315484043088</v>
      </c>
      <c r="M59" s="905"/>
      <c r="N59" s="296">
        <f>K59*L59</f>
        <v>126.52315484043088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126.52315484043088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159.08786668566978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1075.7011673643642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215.14023347287286</v>
      </c>
      <c r="M83" s="853"/>
      <c r="N83" s="57"/>
    </row>
    <row r="84" spans="1:14">
      <c r="B84" s="95" t="s">
        <v>1057</v>
      </c>
      <c r="C84" s="96"/>
      <c r="D84" s="96"/>
      <c r="E84" s="96"/>
      <c r="F84" s="96"/>
      <c r="G84" s="96"/>
      <c r="H84" s="96"/>
      <c r="I84" s="93"/>
      <c r="J84" s="94"/>
      <c r="K84" s="313">
        <v>0.05</v>
      </c>
      <c r="L84" s="852">
        <f>N78*K84</f>
        <v>53.785058368218216</v>
      </c>
      <c r="M84" s="853"/>
      <c r="N84" s="57"/>
    </row>
    <row r="85" spans="1:14" ht="15.75" thickBot="1">
      <c r="B85" s="97" t="s">
        <v>1058</v>
      </c>
      <c r="C85" s="98"/>
      <c r="D85" s="98"/>
      <c r="E85" s="98"/>
      <c r="F85" s="98"/>
      <c r="G85" s="98"/>
      <c r="H85" s="98"/>
      <c r="I85" s="99"/>
      <c r="J85" s="100"/>
      <c r="K85" s="314">
        <v>0.05</v>
      </c>
      <c r="L85" s="854">
        <f>N78*K85</f>
        <v>53.785058368218216</v>
      </c>
      <c r="M85" s="855"/>
      <c r="N85" s="57"/>
    </row>
    <row r="86" spans="1:14" ht="15.75" thickBot="1">
      <c r="B86" s="817" t="s">
        <v>1037</v>
      </c>
      <c r="C86" s="818"/>
      <c r="D86" s="818"/>
      <c r="E86" s="818"/>
      <c r="F86" s="818"/>
      <c r="G86" s="818"/>
      <c r="H86" s="818"/>
      <c r="I86" s="818"/>
      <c r="J86" s="818"/>
      <c r="K86" s="818"/>
      <c r="L86" s="818"/>
      <c r="M86" s="819"/>
      <c r="N86" s="58">
        <f>L83+L84+L85</f>
        <v>322.71035020930924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1398.4115175736733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273</v>
      </c>
      <c r="B36" s="866" t="str">
        <f>VLOOKUP(A36,EQUIPOS!A6:D154,3,FALSE)</f>
        <v>Motosierra, 93.6 cm3 - 7.1 HP, 45-90 cm - 7.9 kg</v>
      </c>
      <c r="C36" s="867"/>
      <c r="D36" s="867"/>
      <c r="E36" s="867"/>
      <c r="F36" s="867"/>
      <c r="G36" s="867"/>
      <c r="H36" s="868"/>
      <c r="I36" s="276"/>
      <c r="J36" s="277"/>
      <c r="K36" s="278">
        <f>VLOOKUP(A36,EQUIPOS!A6:D161,4,FALSE)</f>
        <v>7068.6632084288176</v>
      </c>
      <c r="L36" s="279"/>
      <c r="M36" s="280">
        <v>3</v>
      </c>
      <c r="N36" s="281">
        <f>K36/M36</f>
        <v>2356.2210694762725</v>
      </c>
    </row>
    <row r="37" spans="1:14">
      <c r="A37" s="214" t="s">
        <v>312</v>
      </c>
      <c r="B37" s="866" t="str">
        <f>VLOOKUP(A37,EQUIPOS!A7:D154,3,FALSE)</f>
        <v>Retroexcavadora sobre oruga, potencia 138 HP, balde de 1,5 m3.</v>
      </c>
      <c r="C37" s="867"/>
      <c r="D37" s="867"/>
      <c r="E37" s="867"/>
      <c r="F37" s="867"/>
      <c r="G37" s="867"/>
      <c r="H37" s="868"/>
      <c r="I37" s="276"/>
      <c r="J37" s="277"/>
      <c r="K37" s="278">
        <f>VLOOKUP(A37,EQUIPOS!A7:D162,4,FALSE)</f>
        <v>193305.332332733</v>
      </c>
      <c r="L37" s="279"/>
      <c r="M37" s="280">
        <v>3</v>
      </c>
      <c r="N37" s="281">
        <f>K37/M37</f>
        <v>64435.110777577669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638.34006507625008</v>
      </c>
    </row>
    <row r="43" spans="1:14" ht="15.75" thickBot="1">
      <c r="B43" s="817" t="s">
        <v>1037</v>
      </c>
      <c r="C43" s="818"/>
      <c r="D43" s="818"/>
      <c r="E43" s="818"/>
      <c r="F43" s="818"/>
      <c r="G43" s="818"/>
      <c r="H43" s="818"/>
      <c r="I43" s="818"/>
      <c r="J43" s="818"/>
      <c r="K43" s="818"/>
      <c r="L43" s="818"/>
      <c r="M43" s="819"/>
      <c r="N43" s="105">
        <f>SUM(N36:N42)</f>
        <v>67429.671912130187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04">
        <f>VLOOKUP(A59,TRANSPORTE!A5:D94,4,FALSE)</f>
        <v>986.26769390706806</v>
      </c>
      <c r="M59" s="905"/>
      <c r="N59" s="296">
        <f>K59*L59</f>
        <v>5917.6061634424086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5917.6061634424086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86114.079377097602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17222.815875419521</v>
      </c>
      <c r="M83" s="853"/>
      <c r="N83" s="57"/>
    </row>
    <row r="84" spans="1:14">
      <c r="B84" s="95" t="s">
        <v>1057</v>
      </c>
      <c r="C84" s="96"/>
      <c r="D84" s="96"/>
      <c r="E84" s="96"/>
      <c r="F84" s="96"/>
      <c r="G84" s="96"/>
      <c r="H84" s="96"/>
      <c r="I84" s="93"/>
      <c r="J84" s="94"/>
      <c r="K84" s="313">
        <v>0.05</v>
      </c>
      <c r="L84" s="852">
        <f>N78*K84</f>
        <v>4305.7039688548803</v>
      </c>
      <c r="M84" s="853"/>
      <c r="N84" s="57"/>
    </row>
    <row r="85" spans="1:14" ht="15.75" thickBot="1">
      <c r="B85" s="97" t="s">
        <v>1058</v>
      </c>
      <c r="C85" s="98"/>
      <c r="D85" s="98"/>
      <c r="E85" s="98"/>
      <c r="F85" s="98"/>
      <c r="G85" s="98"/>
      <c r="H85" s="98"/>
      <c r="I85" s="99"/>
      <c r="J85" s="100"/>
      <c r="K85" s="314">
        <v>0.05</v>
      </c>
      <c r="L85" s="854">
        <f>N78*K85</f>
        <v>4305.7039688548803</v>
      </c>
      <c r="M85" s="855"/>
      <c r="N85" s="57"/>
    </row>
    <row r="86" spans="1:14" ht="15.75" thickBot="1">
      <c r="B86" s="817" t="s">
        <v>1037</v>
      </c>
      <c r="C86" s="818"/>
      <c r="D86" s="818"/>
      <c r="E86" s="818"/>
      <c r="F86" s="818"/>
      <c r="G86" s="818"/>
      <c r="H86" s="818"/>
      <c r="I86" s="818"/>
      <c r="J86" s="818"/>
      <c r="K86" s="818"/>
      <c r="L86" s="818"/>
      <c r="M86" s="819"/>
      <c r="N86" s="58">
        <f>L83+L84+L85</f>
        <v>25834.22381312928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111948.30319022688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7.7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195</v>
      </c>
      <c r="B36" s="866" t="str">
        <f>VLOOKUP(A36,EQUIPOS!A6:D154,3,FALSE)</f>
        <v xml:space="preserve">Equipo de oxicorte, Capacidad de corte: hasta 6´´ (152mm) </v>
      </c>
      <c r="C36" s="867"/>
      <c r="D36" s="867"/>
      <c r="E36" s="867"/>
      <c r="F36" s="867"/>
      <c r="G36" s="867"/>
      <c r="H36" s="868"/>
      <c r="I36" s="276"/>
      <c r="J36" s="277"/>
      <c r="K36" s="278">
        <f>VLOOKUP(A36,EQUIPOS!A6:D161,4,FALSE)</f>
        <v>14511.024522269554</v>
      </c>
      <c r="L36" s="279"/>
      <c r="M36" s="280">
        <v>4</v>
      </c>
      <c r="N36" s="281">
        <f>K36/M36</f>
        <v>3627.7561305673885</v>
      </c>
    </row>
    <row r="37" spans="1:14">
      <c r="A37" s="114" t="s">
        <v>248</v>
      </c>
      <c r="B37" s="866" t="str">
        <f>VLOOKUP(A37,EQUIPOS!A7:D154,3,FALSE)</f>
        <v>Grúa telescópica de 50 Ton.</v>
      </c>
      <c r="C37" s="867"/>
      <c r="D37" s="867"/>
      <c r="E37" s="867"/>
      <c r="F37" s="867"/>
      <c r="G37" s="867"/>
      <c r="H37" s="868"/>
      <c r="I37" s="276"/>
      <c r="J37" s="277"/>
      <c r="K37" s="278">
        <f>VLOOKUP(A37,EQUIPOS!A7:D162,4,FALSE)</f>
        <v>234001.1917712031</v>
      </c>
      <c r="L37" s="279"/>
      <c r="M37" s="280">
        <v>4</v>
      </c>
      <c r="N37" s="281">
        <f>K37/M37</f>
        <v>58500.297942800775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0.1</v>
      </c>
      <c r="M42" s="879"/>
      <c r="N42" s="111">
        <f>N76*L42</f>
        <v>957.5100976143749</v>
      </c>
    </row>
    <row r="43" spans="1:14" ht="15.75" thickBot="1">
      <c r="B43" s="817" t="s">
        <v>1037</v>
      </c>
      <c r="C43" s="818"/>
      <c r="D43" s="818"/>
      <c r="E43" s="818"/>
      <c r="F43" s="818"/>
      <c r="G43" s="818"/>
      <c r="H43" s="818"/>
      <c r="I43" s="818"/>
      <c r="J43" s="818"/>
      <c r="K43" s="818"/>
      <c r="L43" s="818"/>
      <c r="M43" s="819"/>
      <c r="N43" s="105">
        <f>SUM(N36:N42)</f>
        <v>63085.564170982536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04">
        <f>VLOOKUP(A59,TRANSPORTE!A5:D117,4,FALSE)</f>
        <v>1517.5046073298433</v>
      </c>
      <c r="M59" s="905"/>
      <c r="N59" s="296">
        <f>K59*L59</f>
        <v>1517.5046073298433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1517.5046073298433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906" t="s">
        <v>1037</v>
      </c>
      <c r="C76" s="860"/>
      <c r="D76" s="860"/>
      <c r="E76" s="860"/>
      <c r="F76" s="860"/>
      <c r="G76" s="860"/>
      <c r="H76" s="860"/>
      <c r="I76" s="860"/>
      <c r="J76" s="860"/>
      <c r="K76" s="860"/>
      <c r="L76" s="860"/>
      <c r="M76" s="861"/>
      <c r="N76" s="469">
        <f>SUM(N70:N75)</f>
        <v>9575.100976143749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74178.169754456132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14835.633950891228</v>
      </c>
      <c r="M83" s="853"/>
      <c r="N83" s="57"/>
    </row>
    <row r="84" spans="1:14">
      <c r="B84" s="95" t="s">
        <v>1057</v>
      </c>
      <c r="C84" s="96"/>
      <c r="D84" s="96"/>
      <c r="E84" s="96"/>
      <c r="F84" s="96"/>
      <c r="G84" s="96"/>
      <c r="H84" s="96"/>
      <c r="I84" s="93"/>
      <c r="J84" s="94"/>
      <c r="K84" s="313">
        <v>0.05</v>
      </c>
      <c r="L84" s="852">
        <f>N78*K84</f>
        <v>3708.908487722807</v>
      </c>
      <c r="M84" s="853"/>
      <c r="N84" s="57"/>
    </row>
    <row r="85" spans="1:14" ht="15.75" thickBot="1">
      <c r="B85" s="97" t="s">
        <v>1058</v>
      </c>
      <c r="C85" s="98"/>
      <c r="D85" s="98"/>
      <c r="E85" s="98"/>
      <c r="F85" s="98"/>
      <c r="G85" s="98"/>
      <c r="H85" s="98"/>
      <c r="I85" s="99"/>
      <c r="J85" s="100"/>
      <c r="K85" s="314">
        <v>0.05</v>
      </c>
      <c r="L85" s="854">
        <f>N78*K85</f>
        <v>3708.908487722807</v>
      </c>
      <c r="M85" s="855"/>
      <c r="N85" s="57"/>
    </row>
    <row r="86" spans="1:14" ht="15.75" thickBot="1">
      <c r="B86" s="817" t="s">
        <v>1037</v>
      </c>
      <c r="C86" s="818"/>
      <c r="D86" s="818"/>
      <c r="E86" s="818"/>
      <c r="F86" s="818"/>
      <c r="G86" s="818"/>
      <c r="H86" s="818"/>
      <c r="I86" s="818"/>
      <c r="J86" s="818"/>
      <c r="K86" s="818"/>
      <c r="L86" s="818"/>
      <c r="M86" s="819"/>
      <c r="N86" s="58">
        <f>L83+L84+L85</f>
        <v>22253.450926336845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96431.620680792985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307</v>
      </c>
      <c r="B36" s="866" t="str">
        <f>VLOOKUP(A36,EQUIPOS!A6:D154,3,FALSE)</f>
        <v>Retroexcavadora, Potencia en el Volante 78 HP 2200 RPM</v>
      </c>
      <c r="C36" s="867"/>
      <c r="D36" s="867"/>
      <c r="E36" s="867"/>
      <c r="F36" s="867"/>
      <c r="G36" s="867"/>
      <c r="H36" s="868"/>
      <c r="I36" s="276"/>
      <c r="J36" s="277"/>
      <c r="K36" s="278">
        <f>VLOOKUP(A36,EQUIPOS!A6:D161,4,FALSE)</f>
        <v>122087.57831541031</v>
      </c>
      <c r="L36" s="279"/>
      <c r="M36" s="280">
        <v>5</v>
      </c>
      <c r="N36" s="281">
        <f>K36/M36</f>
        <v>24417.515663082064</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N76*L42</f>
        <v>102.1344104122</v>
      </c>
    </row>
    <row r="43" spans="1:14" ht="15.75" thickBot="1">
      <c r="B43" s="817" t="s">
        <v>1037</v>
      </c>
      <c r="C43" s="818"/>
      <c r="D43" s="818"/>
      <c r="E43" s="818"/>
      <c r="F43" s="818"/>
      <c r="G43" s="818"/>
      <c r="H43" s="818"/>
      <c r="I43" s="818"/>
      <c r="J43" s="818"/>
      <c r="K43" s="818"/>
      <c r="L43" s="818"/>
      <c r="M43" s="819"/>
      <c r="N43" s="105">
        <f>SUM(N36:N42)</f>
        <v>24519.650073494264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04">
        <f>VLOOKUP(A59,TRANSPORTE!A5:D94,4,FALSE)</f>
        <v>986.26769390706806</v>
      </c>
      <c r="M59" s="905"/>
      <c r="N59" s="296">
        <f>K59*L59</f>
        <v>692.35992112276176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692.35992112276176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5106.7205206099998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30318.730515227027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6063.746103045406</v>
      </c>
      <c r="M83" s="853"/>
      <c r="N83" s="57"/>
    </row>
    <row r="84" spans="1:14">
      <c r="B84" s="95" t="s">
        <v>1057</v>
      </c>
      <c r="C84" s="96"/>
      <c r="D84" s="96"/>
      <c r="E84" s="96"/>
      <c r="F84" s="96"/>
      <c r="G84" s="96"/>
      <c r="H84" s="96"/>
      <c r="I84" s="93"/>
      <c r="J84" s="94"/>
      <c r="K84" s="313">
        <v>0.05</v>
      </c>
      <c r="L84" s="852">
        <f>N78*K84</f>
        <v>1515.9365257613515</v>
      </c>
      <c r="M84" s="853"/>
      <c r="N84" s="57"/>
    </row>
    <row r="85" spans="1:14" ht="15.75" thickBot="1">
      <c r="B85" s="97" t="s">
        <v>1058</v>
      </c>
      <c r="C85" s="98"/>
      <c r="D85" s="98"/>
      <c r="E85" s="98"/>
      <c r="F85" s="98"/>
      <c r="G85" s="98"/>
      <c r="H85" s="98"/>
      <c r="I85" s="99"/>
      <c r="J85" s="100"/>
      <c r="K85" s="314">
        <v>0.05</v>
      </c>
      <c r="L85" s="854">
        <f>N78*K85</f>
        <v>1515.9365257613515</v>
      </c>
      <c r="M85" s="855"/>
      <c r="N85" s="57"/>
    </row>
    <row r="86" spans="1:14" ht="15.75" thickBot="1">
      <c r="B86" s="817" t="s">
        <v>1037</v>
      </c>
      <c r="C86" s="818"/>
      <c r="D86" s="818"/>
      <c r="E86" s="818"/>
      <c r="F86" s="818"/>
      <c r="G86" s="818"/>
      <c r="H86" s="818"/>
      <c r="I86" s="818"/>
      <c r="J86" s="818"/>
      <c r="K86" s="818"/>
      <c r="L86" s="818"/>
      <c r="M86" s="819"/>
      <c r="N86" s="58">
        <f>L83+L84+L85</f>
        <v>9095.6191545681086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39414.349669795134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307</v>
      </c>
      <c r="B36" s="866" t="str">
        <f>VLOOKUP(A36,EQUIPOS!A6:D154,3,FALSE)</f>
        <v>Retroexcavadora, Potencia en el Volante 78 HP 2200 RPM</v>
      </c>
      <c r="C36" s="867"/>
      <c r="D36" s="867"/>
      <c r="E36" s="867"/>
      <c r="F36" s="867"/>
      <c r="G36" s="867"/>
      <c r="H36" s="868"/>
      <c r="I36" s="276"/>
      <c r="J36" s="277"/>
      <c r="K36" s="278">
        <f>VLOOKUP(A36,EQUIPOS!A6:D161,4,FALSE)</f>
        <v>122087.57831541031</v>
      </c>
      <c r="L36" s="279"/>
      <c r="M36" s="280">
        <v>4</v>
      </c>
      <c r="N36" s="281">
        <f>K36/M36</f>
        <v>30521.894578852578</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N76*L42</f>
        <v>63.834006507624999</v>
      </c>
    </row>
    <row r="43" spans="1:14" ht="15.75" thickBot="1">
      <c r="B43" s="817" t="s">
        <v>1037</v>
      </c>
      <c r="C43" s="818"/>
      <c r="D43" s="818"/>
      <c r="E43" s="818"/>
      <c r="F43" s="818"/>
      <c r="G43" s="818"/>
      <c r="H43" s="818"/>
      <c r="I43" s="818"/>
      <c r="J43" s="818"/>
      <c r="K43" s="818"/>
      <c r="L43" s="818"/>
      <c r="M43" s="819"/>
      <c r="N43" s="105">
        <f>SUM(N36:N42)</f>
        <v>30585.728585360204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04">
        <f>VLOOKUP(A59,TRANSPORTE!A5:D94,4,FALSE)</f>
        <v>986.26769390706806</v>
      </c>
      <c r="M59" s="905"/>
      <c r="N59" s="296">
        <f>K59*L59</f>
        <v>2988.3911125384161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2988.3911125384161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906" t="s">
        <v>1037</v>
      </c>
      <c r="C76" s="860"/>
      <c r="D76" s="860"/>
      <c r="E76" s="860"/>
      <c r="F76" s="860"/>
      <c r="G76" s="860"/>
      <c r="H76" s="860"/>
      <c r="I76" s="860"/>
      <c r="J76" s="860"/>
      <c r="K76" s="860"/>
      <c r="L76" s="860"/>
      <c r="M76" s="861"/>
      <c r="N76" s="469">
        <f>SUM(N70:N75)</f>
        <v>3191.70032538125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36765.82002327987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7353.1640046559742</v>
      </c>
      <c r="M83" s="853"/>
      <c r="N83" s="57"/>
    </row>
    <row r="84" spans="1:14">
      <c r="B84" s="95" t="s">
        <v>1057</v>
      </c>
      <c r="C84" s="96"/>
      <c r="D84" s="96"/>
      <c r="E84" s="96"/>
      <c r="F84" s="96"/>
      <c r="G84" s="96"/>
      <c r="H84" s="96"/>
      <c r="I84" s="93"/>
      <c r="J84" s="94"/>
      <c r="K84" s="313">
        <v>0.05</v>
      </c>
      <c r="L84" s="852">
        <f>N78*K84</f>
        <v>1838.2910011639935</v>
      </c>
      <c r="M84" s="853"/>
      <c r="N84" s="57"/>
    </row>
    <row r="85" spans="1:14" ht="15.75" thickBot="1">
      <c r="B85" s="97" t="s">
        <v>1058</v>
      </c>
      <c r="C85" s="98"/>
      <c r="D85" s="98"/>
      <c r="E85" s="98"/>
      <c r="F85" s="98"/>
      <c r="G85" s="98"/>
      <c r="H85" s="98"/>
      <c r="I85" s="99"/>
      <c r="J85" s="100"/>
      <c r="K85" s="314">
        <v>0.05</v>
      </c>
      <c r="L85" s="854">
        <f>N78*K85</f>
        <v>1838.2910011639935</v>
      </c>
      <c r="M85" s="855"/>
      <c r="N85" s="57"/>
    </row>
    <row r="86" spans="1:14" ht="15.75" thickBot="1">
      <c r="B86" s="817" t="s">
        <v>1037</v>
      </c>
      <c r="C86" s="818"/>
      <c r="D86" s="818"/>
      <c r="E86" s="818"/>
      <c r="F86" s="818"/>
      <c r="G86" s="818"/>
      <c r="H86" s="818"/>
      <c r="I86" s="818"/>
      <c r="J86" s="818"/>
      <c r="K86" s="818"/>
      <c r="L86" s="818"/>
      <c r="M86" s="819"/>
      <c r="N86" s="58">
        <f>L83+L84+L85</f>
        <v>11029.746006983962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47795.566030263828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c r="B36" s="866"/>
      <c r="C36" s="867"/>
      <c r="D36" s="867"/>
      <c r="E36" s="867"/>
      <c r="F36" s="867"/>
      <c r="G36" s="867"/>
      <c r="H36" s="868"/>
      <c r="I36" s="276"/>
      <c r="J36" s="277"/>
      <c r="K36" s="278"/>
      <c r="L36" s="279"/>
      <c r="M36" s="280"/>
      <c r="N36" s="281"/>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0.1</v>
      </c>
      <c r="M42" s="879"/>
      <c r="N42" s="111">
        <f>N76*L42</f>
        <v>136.17921388293334</v>
      </c>
    </row>
    <row r="43" spans="1:14" ht="15.75" thickBot="1">
      <c r="B43" s="817" t="s">
        <v>1037</v>
      </c>
      <c r="C43" s="818"/>
      <c r="D43" s="818"/>
      <c r="E43" s="818"/>
      <c r="F43" s="818"/>
      <c r="G43" s="818"/>
      <c r="H43" s="818"/>
      <c r="I43" s="818"/>
      <c r="J43" s="818"/>
      <c r="K43" s="818"/>
      <c r="L43" s="818"/>
      <c r="M43" s="819"/>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99"/>
      <c r="C53" s="900"/>
      <c r="D53" s="900"/>
      <c r="E53" s="900"/>
      <c r="F53" s="900"/>
      <c r="G53" s="900"/>
      <c r="H53" s="900"/>
      <c r="I53" s="870"/>
      <c r="J53" s="48"/>
      <c r="K53" s="50"/>
      <c r="L53" s="901"/>
      <c r="M53" s="902"/>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3" t="s">
        <v>1045</v>
      </c>
      <c r="M58" s="882"/>
      <c r="N58" s="82" t="s">
        <v>1035</v>
      </c>
    </row>
    <row r="59" spans="2:14">
      <c r="B59" s="52"/>
      <c r="C59" s="326"/>
      <c r="D59" s="326"/>
      <c r="E59" s="326"/>
      <c r="F59" s="326"/>
      <c r="G59" s="326"/>
      <c r="H59" s="320"/>
      <c r="I59" s="288"/>
      <c r="J59" s="295"/>
      <c r="K59" s="288"/>
      <c r="L59" s="904"/>
      <c r="M59" s="90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1361.7921388293332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299.59427054245333</v>
      </c>
      <c r="M83" s="853"/>
      <c r="N83" s="57"/>
    </row>
    <row r="84" spans="1:14">
      <c r="B84" s="95" t="s">
        <v>1057</v>
      </c>
      <c r="C84" s="96"/>
      <c r="D84" s="96"/>
      <c r="E84" s="96"/>
      <c r="F84" s="96"/>
      <c r="G84" s="96"/>
      <c r="H84" s="96"/>
      <c r="I84" s="93"/>
      <c r="J84" s="94"/>
      <c r="K84" s="313">
        <v>0.05</v>
      </c>
      <c r="L84" s="852">
        <f>N78*K84</f>
        <v>74.898567635613333</v>
      </c>
      <c r="M84" s="853"/>
      <c r="N84" s="57"/>
    </row>
    <row r="85" spans="1:14" ht="15.75" thickBot="1">
      <c r="B85" s="97" t="s">
        <v>1058</v>
      </c>
      <c r="C85" s="98"/>
      <c r="D85" s="98"/>
      <c r="E85" s="98"/>
      <c r="F85" s="98"/>
      <c r="G85" s="98"/>
      <c r="H85" s="98"/>
      <c r="I85" s="99"/>
      <c r="J85" s="100"/>
      <c r="K85" s="314">
        <v>0.05</v>
      </c>
      <c r="L85" s="854">
        <f>N78*K85</f>
        <v>74.898567635613333</v>
      </c>
      <c r="M85" s="855"/>
      <c r="N85" s="57"/>
    </row>
    <row r="86" spans="1:14" ht="15.75" thickBot="1">
      <c r="B86" s="817" t="s">
        <v>1037</v>
      </c>
      <c r="C86" s="818"/>
      <c r="D86" s="818"/>
      <c r="E86" s="818"/>
      <c r="F86" s="818"/>
      <c r="G86" s="818"/>
      <c r="H86" s="818"/>
      <c r="I86" s="818"/>
      <c r="J86" s="818"/>
      <c r="K86" s="818"/>
      <c r="L86" s="818"/>
      <c r="M86" s="819"/>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310</v>
      </c>
      <c r="B36" s="866" t="str">
        <f>VLOOKUP(A36,EQUIPOS!A6:D154,3,FALSE)</f>
        <v>Retroexcavadora A25C</v>
      </c>
      <c r="C36" s="867"/>
      <c r="D36" s="867"/>
      <c r="E36" s="867"/>
      <c r="F36" s="867"/>
      <c r="G36" s="867"/>
      <c r="H36" s="868"/>
      <c r="I36" s="276"/>
      <c r="J36" s="277"/>
      <c r="K36" s="278">
        <f>VLOOKUP(A36,EQUIPOS!A6:D163,4,FALSE)</f>
        <v>183131.36747311548</v>
      </c>
      <c r="L36" s="279"/>
      <c r="M36" s="280">
        <v>3</v>
      </c>
      <c r="N36" s="281">
        <f>K36/M36</f>
        <v>61043.789157705156</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0.01</v>
      </c>
      <c r="M42" s="879"/>
      <c r="N42" s="111">
        <f>N76*L42</f>
        <v>85.112008676833341</v>
      </c>
    </row>
    <row r="43" spans="1:14" ht="15.75" thickBot="1">
      <c r="B43" s="817" t="s">
        <v>1037</v>
      </c>
      <c r="C43" s="818"/>
      <c r="D43" s="818"/>
      <c r="E43" s="818"/>
      <c r="F43" s="818"/>
      <c r="G43" s="818"/>
      <c r="H43" s="818"/>
      <c r="I43" s="818"/>
      <c r="J43" s="818"/>
      <c r="K43" s="818"/>
      <c r="L43" s="818"/>
      <c r="M43" s="819"/>
      <c r="N43" s="105">
        <f>SUM(N36:N42)</f>
        <v>61128.901166381991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4">
        <f>VLOOKUP(A59,TRANSPORTE!A6:D117,4,FALSE)</f>
        <v>992.51769390706806</v>
      </c>
      <c r="M59" s="905"/>
      <c r="N59" s="296">
        <f>K59*L59</f>
        <v>1687.2800796420156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1687.2800796420156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8511.2008676833339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71327.382113707339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14265.476422741469</v>
      </c>
      <c r="M83" s="853"/>
      <c r="N83" s="57"/>
    </row>
    <row r="84" spans="1:14">
      <c r="B84" s="95" t="s">
        <v>1057</v>
      </c>
      <c r="C84" s="96"/>
      <c r="D84" s="96"/>
      <c r="E84" s="96"/>
      <c r="F84" s="96"/>
      <c r="G84" s="96"/>
      <c r="H84" s="96"/>
      <c r="I84" s="93"/>
      <c r="J84" s="94"/>
      <c r="K84" s="313">
        <v>0.05</v>
      </c>
      <c r="L84" s="852">
        <f>N78*K84</f>
        <v>3566.3691056853672</v>
      </c>
      <c r="M84" s="853"/>
      <c r="N84" s="57"/>
    </row>
    <row r="85" spans="1:14" ht="15.75" thickBot="1">
      <c r="B85" s="97" t="s">
        <v>1058</v>
      </c>
      <c r="C85" s="98"/>
      <c r="D85" s="98"/>
      <c r="E85" s="98"/>
      <c r="F85" s="98"/>
      <c r="G85" s="98"/>
      <c r="H85" s="98"/>
      <c r="I85" s="99"/>
      <c r="J85" s="100"/>
      <c r="K85" s="314">
        <v>0.05</v>
      </c>
      <c r="L85" s="854">
        <f>N78*K85</f>
        <v>3566.3691056853672</v>
      </c>
      <c r="M85" s="855"/>
      <c r="N85" s="57"/>
    </row>
    <row r="86" spans="1:14" ht="15.75" thickBot="1">
      <c r="B86" s="817" t="s">
        <v>1037</v>
      </c>
      <c r="C86" s="818"/>
      <c r="D86" s="818"/>
      <c r="E86" s="818"/>
      <c r="F86" s="818"/>
      <c r="G86" s="818"/>
      <c r="H86" s="818"/>
      <c r="I86" s="818"/>
      <c r="J86" s="818"/>
      <c r="K86" s="818"/>
      <c r="L86" s="818"/>
      <c r="M86" s="819"/>
      <c r="N86" s="58">
        <f>L83+L84+L85</f>
        <v>21398.214634112202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92725.596747819538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310</v>
      </c>
      <c r="B36" s="866" t="str">
        <f>VLOOKUP(A36,EQUIPOS!A6:D154,3,FALSE)</f>
        <v>Retroexcavadora A25C</v>
      </c>
      <c r="C36" s="867"/>
      <c r="D36" s="867"/>
      <c r="E36" s="867"/>
      <c r="F36" s="867"/>
      <c r="G36" s="867"/>
      <c r="H36" s="868"/>
      <c r="I36" s="276"/>
      <c r="J36" s="277"/>
      <c r="K36" s="278">
        <f>VLOOKUP(A36,EQUIPOS!A6:D163,4,FALSE)</f>
        <v>183131.36747311548</v>
      </c>
      <c r="L36" s="279"/>
      <c r="M36" s="280">
        <v>3</v>
      </c>
      <c r="N36" s="281">
        <f>K36/M36</f>
        <v>61043.789157705156</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0.01</v>
      </c>
      <c r="M42" s="879"/>
      <c r="N42" s="111">
        <f>N76*L42</f>
        <v>85.112008676833341</v>
      </c>
    </row>
    <row r="43" spans="1:14" ht="15.75" thickBot="1">
      <c r="B43" s="817" t="s">
        <v>1037</v>
      </c>
      <c r="C43" s="818"/>
      <c r="D43" s="818"/>
      <c r="E43" s="818"/>
      <c r="F43" s="818"/>
      <c r="G43" s="818"/>
      <c r="H43" s="818"/>
      <c r="I43" s="818"/>
      <c r="J43" s="818"/>
      <c r="K43" s="818"/>
      <c r="L43" s="818"/>
      <c r="M43" s="819"/>
      <c r="N43" s="105">
        <f>SUM(N36:N42)</f>
        <v>61128.901166381991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4">
        <f>VLOOKUP(A59,TRANSPORTE!A6:D117,4,FALSE)</f>
        <v>992.51769390706806</v>
      </c>
      <c r="M59" s="905"/>
      <c r="N59" s="296">
        <f>K59*L59</f>
        <v>1687.2800796420156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1687.2800796420156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8511.2008676833339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71327.382113707339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14265.476422741469</v>
      </c>
      <c r="M83" s="853"/>
      <c r="N83" s="57"/>
    </row>
    <row r="84" spans="1:14">
      <c r="B84" s="95" t="s">
        <v>1057</v>
      </c>
      <c r="C84" s="96"/>
      <c r="D84" s="96"/>
      <c r="E84" s="96"/>
      <c r="F84" s="96"/>
      <c r="G84" s="96"/>
      <c r="H84" s="96"/>
      <c r="I84" s="93"/>
      <c r="J84" s="94"/>
      <c r="K84" s="313">
        <v>0.05</v>
      </c>
      <c r="L84" s="852">
        <f>N78*K84</f>
        <v>3566.3691056853672</v>
      </c>
      <c r="M84" s="853"/>
      <c r="N84" s="57"/>
    </row>
    <row r="85" spans="1:14" ht="15.75" thickBot="1">
      <c r="B85" s="97" t="s">
        <v>1058</v>
      </c>
      <c r="C85" s="98"/>
      <c r="D85" s="98"/>
      <c r="E85" s="98"/>
      <c r="F85" s="98"/>
      <c r="G85" s="98"/>
      <c r="H85" s="98"/>
      <c r="I85" s="99"/>
      <c r="J85" s="100"/>
      <c r="K85" s="314">
        <v>0.05</v>
      </c>
      <c r="L85" s="854">
        <f>N78*K85</f>
        <v>3566.3691056853672</v>
      </c>
      <c r="M85" s="855"/>
      <c r="N85" s="57"/>
    </row>
    <row r="86" spans="1:14" ht="15.75" thickBot="1">
      <c r="B86" s="817" t="s">
        <v>1037</v>
      </c>
      <c r="C86" s="818"/>
      <c r="D86" s="818"/>
      <c r="E86" s="818"/>
      <c r="F86" s="818"/>
      <c r="G86" s="818"/>
      <c r="H86" s="818"/>
      <c r="I86" s="818"/>
      <c r="J86" s="818"/>
      <c r="K86" s="818"/>
      <c r="L86" s="818"/>
      <c r="M86" s="819"/>
      <c r="N86" s="58">
        <f>L83+L84+L85</f>
        <v>21398.214634112202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92725.596747819538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193305.332332733</v>
      </c>
      <c r="L36" s="279"/>
      <c r="M36" s="280">
        <v>45</v>
      </c>
      <c r="N36" s="281">
        <f>K36/M36</f>
        <v>4295.6740518385113</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0.01</v>
      </c>
      <c r="M42" s="879"/>
      <c r="N42" s="111">
        <f>N76*L42</f>
        <v>1.4185334779472223</v>
      </c>
    </row>
    <row r="43" spans="1:14" ht="15.75" thickBot="1">
      <c r="B43" s="817" t="s">
        <v>1037</v>
      </c>
      <c r="C43" s="818"/>
      <c r="D43" s="818"/>
      <c r="E43" s="818"/>
      <c r="F43" s="818"/>
      <c r="G43" s="818"/>
      <c r="H43" s="818"/>
      <c r="I43" s="818"/>
      <c r="J43" s="818"/>
      <c r="K43" s="818"/>
      <c r="L43" s="818"/>
      <c r="M43" s="819"/>
      <c r="N43" s="105">
        <f>SUM(N36:N42)</f>
        <v>4297.092585316459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4">
        <f>VLOOKUP(A59,TRANSPORTE!A6:D117,4,FALSE)</f>
        <v>1517.5046073298433</v>
      </c>
      <c r="M59" s="905"/>
      <c r="N59" s="296">
        <f>K59*L59</f>
        <v>54174.914481675412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54174.914481675412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141.85334779472223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58613.860414786592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11722.772082957319</v>
      </c>
      <c r="M83" s="853"/>
      <c r="N83" s="57"/>
    </row>
    <row r="84" spans="1:14">
      <c r="B84" s="95" t="s">
        <v>1057</v>
      </c>
      <c r="C84" s="96"/>
      <c r="D84" s="96"/>
      <c r="E84" s="96"/>
      <c r="F84" s="96"/>
      <c r="G84" s="96"/>
      <c r="H84" s="96"/>
      <c r="I84" s="93"/>
      <c r="J84" s="94"/>
      <c r="K84" s="313">
        <v>0.05</v>
      </c>
      <c r="L84" s="852">
        <f>N78*K84</f>
        <v>2930.6930207393298</v>
      </c>
      <c r="M84" s="853"/>
      <c r="N84" s="57"/>
    </row>
    <row r="85" spans="1:14" ht="15.75" thickBot="1">
      <c r="B85" s="97" t="s">
        <v>1058</v>
      </c>
      <c r="C85" s="98"/>
      <c r="D85" s="98"/>
      <c r="E85" s="98"/>
      <c r="F85" s="98"/>
      <c r="G85" s="98"/>
      <c r="H85" s="98"/>
      <c r="I85" s="99"/>
      <c r="J85" s="100"/>
      <c r="K85" s="314">
        <v>0.05</v>
      </c>
      <c r="L85" s="854">
        <f>N78*K85</f>
        <v>2930.6930207393298</v>
      </c>
      <c r="M85" s="855"/>
      <c r="N85" s="57"/>
    </row>
    <row r="86" spans="1:14" ht="15.75" thickBot="1">
      <c r="B86" s="817" t="s">
        <v>1037</v>
      </c>
      <c r="C86" s="818"/>
      <c r="D86" s="818"/>
      <c r="E86" s="818"/>
      <c r="F86" s="818"/>
      <c r="G86" s="818"/>
      <c r="H86" s="818"/>
      <c r="I86" s="818"/>
      <c r="J86" s="818"/>
      <c r="K86" s="818"/>
      <c r="L86" s="818"/>
      <c r="M86" s="819"/>
      <c r="N86" s="58">
        <f>L83+L84+L85</f>
        <v>17584.15812443598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76198.018539222569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c r="B36" s="866"/>
      <c r="C36" s="867"/>
      <c r="D36" s="867"/>
      <c r="E36" s="867"/>
      <c r="F36" s="867"/>
      <c r="G36" s="867"/>
      <c r="H36" s="868"/>
      <c r="I36" s="276"/>
      <c r="J36" s="277"/>
      <c r="K36" s="278"/>
      <c r="L36" s="279"/>
      <c r="M36" s="280"/>
      <c r="N36" s="281"/>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0.1</v>
      </c>
      <c r="M42" s="879"/>
      <c r="N42" s="111">
        <f>N76*L42</f>
        <v>56.741339117888892</v>
      </c>
    </row>
    <row r="43" spans="1:14" ht="15.75" thickBot="1">
      <c r="B43" s="817" t="s">
        <v>1037</v>
      </c>
      <c r="C43" s="818"/>
      <c r="D43" s="818"/>
      <c r="E43" s="818"/>
      <c r="F43" s="818"/>
      <c r="G43" s="818"/>
      <c r="H43" s="818"/>
      <c r="I43" s="818"/>
      <c r="J43" s="818"/>
      <c r="K43" s="818"/>
      <c r="L43" s="818"/>
      <c r="M43" s="819"/>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4">
        <f>VLOOKUP(A59,TRANSPORTE!A6:D117,4,FALSE)</f>
        <v>1517.5046073298433</v>
      </c>
      <c r="M59" s="905"/>
      <c r="N59" s="296">
        <f>K59*L59</f>
        <v>15554.422225130895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15554.422225130895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16178.576955427672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3235.7153910855345</v>
      </c>
      <c r="M83" s="853"/>
      <c r="N83" s="57"/>
    </row>
    <row r="84" spans="1:14">
      <c r="B84" s="95" t="s">
        <v>1057</v>
      </c>
      <c r="C84" s="96"/>
      <c r="D84" s="96"/>
      <c r="E84" s="96"/>
      <c r="F84" s="96"/>
      <c r="G84" s="96"/>
      <c r="H84" s="96"/>
      <c r="I84" s="93"/>
      <c r="J84" s="94"/>
      <c r="K84" s="313">
        <v>0.05</v>
      </c>
      <c r="L84" s="852">
        <f>N78*K84</f>
        <v>808.92884777138363</v>
      </c>
      <c r="M84" s="853"/>
      <c r="N84" s="57"/>
    </row>
    <row r="85" spans="1:14" ht="15.75" thickBot="1">
      <c r="B85" s="97" t="s">
        <v>1058</v>
      </c>
      <c r="C85" s="98"/>
      <c r="D85" s="98"/>
      <c r="E85" s="98"/>
      <c r="F85" s="98"/>
      <c r="G85" s="98"/>
      <c r="H85" s="98"/>
      <c r="I85" s="99"/>
      <c r="J85" s="100"/>
      <c r="K85" s="314">
        <v>0.05</v>
      </c>
      <c r="L85" s="854">
        <f>N78*K85</f>
        <v>808.92884777138363</v>
      </c>
      <c r="M85" s="855"/>
      <c r="N85" s="57"/>
    </row>
    <row r="86" spans="1:14" ht="15.75" thickBot="1">
      <c r="B86" s="817" t="s">
        <v>1037</v>
      </c>
      <c r="C86" s="818"/>
      <c r="D86" s="818"/>
      <c r="E86" s="818"/>
      <c r="F86" s="818"/>
      <c r="G86" s="818"/>
      <c r="H86" s="818"/>
      <c r="I86" s="818"/>
      <c r="J86" s="818"/>
      <c r="K86" s="818"/>
      <c r="L86" s="818"/>
      <c r="M86" s="819"/>
      <c r="N86" s="58">
        <f>L83+L84+L85</f>
        <v>4853.573086628302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21032.150042055975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193305.332332733</v>
      </c>
      <c r="L36" s="279"/>
      <c r="M36" s="280">
        <v>45</v>
      </c>
      <c r="N36" s="281">
        <f>K36/M36</f>
        <v>4295.6740518385113</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0.01</v>
      </c>
      <c r="M42" s="879"/>
      <c r="N42" s="111">
        <f>N76*L42</f>
        <v>1.4185334779472223</v>
      </c>
    </row>
    <row r="43" spans="1:14" ht="15.75" thickBot="1">
      <c r="B43" s="817" t="s">
        <v>1037</v>
      </c>
      <c r="C43" s="818"/>
      <c r="D43" s="818"/>
      <c r="E43" s="818"/>
      <c r="F43" s="818"/>
      <c r="G43" s="818"/>
      <c r="H43" s="818"/>
      <c r="I43" s="818"/>
      <c r="J43" s="818"/>
      <c r="K43" s="818"/>
      <c r="L43" s="818"/>
      <c r="M43" s="819"/>
      <c r="N43" s="105">
        <f>SUM(N36:N42)</f>
        <v>4297.092585316459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4">
        <f>VLOOKUP(A59,TRANSPORTE!A6:D117,4,FALSE)</f>
        <v>1048.8243001243457</v>
      </c>
      <c r="M59" s="905"/>
      <c r="N59" s="296">
        <f>K59*L59</f>
        <v>850.06685112928153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850.06685112928153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141.85334779472223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5289.0127842404627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1057.8025568480925</v>
      </c>
      <c r="M83" s="853"/>
      <c r="N83" s="57"/>
    </row>
    <row r="84" spans="1:14">
      <c r="B84" s="95" t="s">
        <v>1057</v>
      </c>
      <c r="C84" s="96"/>
      <c r="D84" s="96"/>
      <c r="E84" s="96"/>
      <c r="F84" s="96"/>
      <c r="G84" s="96"/>
      <c r="H84" s="96"/>
      <c r="I84" s="93"/>
      <c r="J84" s="94"/>
      <c r="K84" s="313">
        <v>0.05</v>
      </c>
      <c r="L84" s="852">
        <f>N78*K84</f>
        <v>264.45063921202313</v>
      </c>
      <c r="M84" s="853"/>
      <c r="N84" s="57"/>
    </row>
    <row r="85" spans="1:14" ht="15.75" thickBot="1">
      <c r="B85" s="97" t="s">
        <v>1058</v>
      </c>
      <c r="C85" s="98"/>
      <c r="D85" s="98"/>
      <c r="E85" s="98"/>
      <c r="F85" s="98"/>
      <c r="G85" s="98"/>
      <c r="H85" s="98"/>
      <c r="I85" s="99"/>
      <c r="J85" s="100"/>
      <c r="K85" s="314">
        <v>0.05</v>
      </c>
      <c r="L85" s="854">
        <f>N78*K85</f>
        <v>264.45063921202313</v>
      </c>
      <c r="M85" s="855"/>
      <c r="N85" s="57"/>
    </row>
    <row r="86" spans="1:14" ht="15.75" thickBot="1">
      <c r="B86" s="817" t="s">
        <v>1037</v>
      </c>
      <c r="C86" s="818"/>
      <c r="D86" s="818"/>
      <c r="E86" s="818"/>
      <c r="F86" s="818"/>
      <c r="G86" s="818"/>
      <c r="H86" s="818"/>
      <c r="I86" s="818"/>
      <c r="J86" s="818"/>
      <c r="K86" s="818"/>
      <c r="L86" s="818"/>
      <c r="M86" s="819"/>
      <c r="N86" s="58">
        <f>L83+L84+L85</f>
        <v>1586.7038352721388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6875.716619512601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VLOOKUP(A36,EQUIPOS!A5:D154,4,FALSE)</f>
        <v>172957.40261349795</v>
      </c>
      <c r="L36" s="279"/>
      <c r="M36" s="280">
        <v>0.625</v>
      </c>
      <c r="N36" s="281">
        <f>K36/M36</f>
        <v>276731.84418159671</v>
      </c>
    </row>
    <row r="37" spans="1:14">
      <c r="A37" s="114" t="s">
        <v>241</v>
      </c>
      <c r="B37" s="866" t="str">
        <f>VLOOKUP(A37,EQUIPOS!A7:D154,3,FALSE)</f>
        <v>Grúa (capacidad 15 ton)</v>
      </c>
      <c r="C37" s="867"/>
      <c r="D37" s="867"/>
      <c r="E37" s="867"/>
      <c r="F37" s="867"/>
      <c r="G37" s="867"/>
      <c r="H37" s="868"/>
      <c r="I37" s="276"/>
      <c r="J37" s="277"/>
      <c r="K37" s="278">
        <f>VLOOKUP(A37,EQUIPOS!A6:D154,4,FALSE)</f>
        <v>121956.88195329299</v>
      </c>
      <c r="L37" s="279"/>
      <c r="M37" s="280">
        <v>0.625</v>
      </c>
      <c r="N37" s="281">
        <f>K37/M37</f>
        <v>195131.01112526879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2553.3602603050003</v>
      </c>
    </row>
    <row r="43" spans="1:14" ht="15.75" thickBot="1">
      <c r="B43" s="817" t="s">
        <v>1037</v>
      </c>
      <c r="C43" s="818"/>
      <c r="D43" s="818"/>
      <c r="E43" s="818"/>
      <c r="F43" s="818"/>
      <c r="G43" s="818"/>
      <c r="H43" s="818"/>
      <c r="I43" s="818"/>
      <c r="J43" s="818"/>
      <c r="K43" s="818"/>
      <c r="L43" s="818"/>
      <c r="M43" s="819"/>
      <c r="N43" s="403">
        <f>SUM(N36:N42)</f>
        <v>474416.21556717053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811.0347817753584</v>
      </c>
      <c r="N48" s="281">
        <f>K48*M48</f>
        <v>8110.3478177535835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17568.953089666978</v>
      </c>
      <c r="N49" s="281">
        <f>K49*M49</f>
        <v>17568.953089666978</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2308.5690957032675</v>
      </c>
      <c r="N50" s="281">
        <f>K50*M50</f>
        <v>2308.5690957032675</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31465.0300390335</v>
      </c>
      <c r="N51" s="281">
        <f>K51*M51</f>
        <v>62930.060078066999</v>
      </c>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90917.930081190832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616401.35085446143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123280.2701708923</v>
      </c>
      <c r="M83" s="853"/>
      <c r="N83" s="57"/>
    </row>
    <row r="84" spans="1:14">
      <c r="B84" s="95" t="s">
        <v>1057</v>
      </c>
      <c r="C84" s="96"/>
      <c r="D84" s="96"/>
      <c r="E84" s="96"/>
      <c r="F84" s="96"/>
      <c r="G84" s="96"/>
      <c r="H84" s="96"/>
      <c r="I84" s="93"/>
      <c r="J84" s="94"/>
      <c r="K84" s="313">
        <v>0.05</v>
      </c>
      <c r="L84" s="852">
        <f>N78*K84</f>
        <v>30820.067542723074</v>
      </c>
      <c r="M84" s="853"/>
      <c r="N84" s="57"/>
    </row>
    <row r="85" spans="1:14" ht="15.75" thickBot="1">
      <c r="B85" s="97" t="s">
        <v>1058</v>
      </c>
      <c r="C85" s="98"/>
      <c r="D85" s="98"/>
      <c r="E85" s="98"/>
      <c r="F85" s="98"/>
      <c r="G85" s="98"/>
      <c r="H85" s="98"/>
      <c r="I85" s="99"/>
      <c r="J85" s="100"/>
      <c r="K85" s="314">
        <v>0.05</v>
      </c>
      <c r="L85" s="854">
        <f>N78*K85</f>
        <v>30820.067542723074</v>
      </c>
      <c r="M85" s="855"/>
      <c r="N85" s="57"/>
    </row>
    <row r="86" spans="1:14" ht="15.75" thickBot="1">
      <c r="B86" s="817" t="s">
        <v>1037</v>
      </c>
      <c r="C86" s="818"/>
      <c r="D86" s="818"/>
      <c r="E86" s="818"/>
      <c r="F86" s="818"/>
      <c r="G86" s="818"/>
      <c r="H86" s="818"/>
      <c r="I86" s="818"/>
      <c r="J86" s="818"/>
      <c r="K86" s="818"/>
      <c r="L86" s="818"/>
      <c r="M86" s="819"/>
      <c r="N86" s="58">
        <f>L83+L84+L85</f>
        <v>184920.40525633848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801321.75611079996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172957.40261349795</v>
      </c>
      <c r="L36" s="279"/>
      <c r="M36" s="280">
        <v>0.5</v>
      </c>
      <c r="N36" s="281">
        <f>K36/M36</f>
        <v>345914.8052269959</v>
      </c>
    </row>
    <row r="37" spans="1:14">
      <c r="A37" s="114" t="s">
        <v>241</v>
      </c>
      <c r="B37" s="866" t="str">
        <f>VLOOKUP(A37,EQUIPOS!A7:D154,3,FALSE)</f>
        <v>Grúa (capacidad 15 ton)</v>
      </c>
      <c r="C37" s="867"/>
      <c r="D37" s="867"/>
      <c r="E37" s="867"/>
      <c r="F37" s="867"/>
      <c r="G37" s="867"/>
      <c r="H37" s="868"/>
      <c r="I37" s="276"/>
      <c r="J37" s="277"/>
      <c r="K37" s="278">
        <f>VLOOKUP(A37,EQUIPOS!A7:D164,4,FALSE)</f>
        <v>121956.88195329299</v>
      </c>
      <c r="L37" s="279"/>
      <c r="M37" s="280">
        <v>0.5</v>
      </c>
      <c r="N37" s="281">
        <f>K37/M37</f>
        <v>243913.76390658598</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3191.70032538125</v>
      </c>
    </row>
    <row r="43" spans="1:14" ht="15.75" thickBot="1">
      <c r="B43" s="817" t="s">
        <v>1037</v>
      </c>
      <c r="C43" s="818"/>
      <c r="D43" s="818"/>
      <c r="E43" s="818"/>
      <c r="F43" s="818"/>
      <c r="G43" s="818"/>
      <c r="H43" s="818"/>
      <c r="I43" s="818"/>
      <c r="J43" s="818"/>
      <c r="K43" s="818"/>
      <c r="L43" s="818"/>
      <c r="M43" s="819"/>
      <c r="N43" s="403">
        <f>SUM(N36:N42)</f>
        <v>593020.26945896307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811.0347817753584</v>
      </c>
      <c r="N48" s="281">
        <f>K48*M48</f>
        <v>8110.3478177535835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17568.953089666978</v>
      </c>
      <c r="N49" s="281">
        <f>K49*M49</f>
        <v>17568.953089666978</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2308.5690957032675</v>
      </c>
      <c r="N50" s="281">
        <f>K50*M50</f>
        <v>2308.5690957032675</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31465.0300390335</v>
      </c>
      <c r="N51" s="281">
        <f>K51*M51</f>
        <v>62930.060078066999</v>
      </c>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90917.930081190832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63834.006507624996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747772.20604777883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149554.44120955578</v>
      </c>
      <c r="M83" s="853"/>
      <c r="N83" s="57"/>
    </row>
    <row r="84" spans="1:14">
      <c r="B84" s="95" t="s">
        <v>1057</v>
      </c>
      <c r="C84" s="96"/>
      <c r="D84" s="96"/>
      <c r="E84" s="96"/>
      <c r="F84" s="96"/>
      <c r="G84" s="96"/>
      <c r="H84" s="96"/>
      <c r="I84" s="93"/>
      <c r="J84" s="94"/>
      <c r="K84" s="313">
        <v>0.05</v>
      </c>
      <c r="L84" s="852">
        <f>N78*K84</f>
        <v>37388.610302388945</v>
      </c>
      <c r="M84" s="853"/>
      <c r="N84" s="57"/>
    </row>
    <row r="85" spans="1:14" ht="15.75" thickBot="1">
      <c r="B85" s="97" t="s">
        <v>1058</v>
      </c>
      <c r="C85" s="98"/>
      <c r="D85" s="98"/>
      <c r="E85" s="98"/>
      <c r="F85" s="98"/>
      <c r="G85" s="98"/>
      <c r="H85" s="98"/>
      <c r="I85" s="99"/>
      <c r="J85" s="100"/>
      <c r="K85" s="314">
        <v>0.05</v>
      </c>
      <c r="L85" s="854">
        <f>N78*K85</f>
        <v>37388.610302388945</v>
      </c>
      <c r="M85" s="855"/>
      <c r="N85" s="57"/>
    </row>
    <row r="86" spans="1:14" ht="15.75" thickBot="1">
      <c r="B86" s="817" t="s">
        <v>1037</v>
      </c>
      <c r="C86" s="818"/>
      <c r="D86" s="818"/>
      <c r="E86" s="818"/>
      <c r="F86" s="818"/>
      <c r="G86" s="818"/>
      <c r="H86" s="818"/>
      <c r="I86" s="818"/>
      <c r="J86" s="818"/>
      <c r="K86" s="818"/>
      <c r="L86" s="818"/>
      <c r="M86" s="819"/>
      <c r="N86" s="58">
        <f>L83+L84+L85</f>
        <v>224331.6618143337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972103.86786211259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172957.40261349795</v>
      </c>
      <c r="L36" s="279"/>
      <c r="M36" s="280">
        <v>0.4375</v>
      </c>
      <c r="N36" s="281">
        <f>K36/M36</f>
        <v>395331.20597370958</v>
      </c>
    </row>
    <row r="37" spans="1:14">
      <c r="A37" s="114" t="s">
        <v>241</v>
      </c>
      <c r="B37" s="866" t="str">
        <f>VLOOKUP(A37,EQUIPOS!A7:D154,3,FALSE)</f>
        <v>Grúa (capacidad 15 ton)</v>
      </c>
      <c r="C37" s="867"/>
      <c r="D37" s="867"/>
      <c r="E37" s="867"/>
      <c r="F37" s="867"/>
      <c r="G37" s="867"/>
      <c r="H37" s="868"/>
      <c r="I37" s="276"/>
      <c r="J37" s="277"/>
      <c r="K37" s="278">
        <f>VLOOKUP(A37,EQUIPOS!A7:D164,4,FALSE)</f>
        <v>121956.88195329299</v>
      </c>
      <c r="L37" s="279"/>
      <c r="M37" s="280">
        <v>0.4375</v>
      </c>
      <c r="N37" s="281">
        <f>K37/M37</f>
        <v>278758.58732181258</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3647.657514721428</v>
      </c>
    </row>
    <row r="43" spans="1:14" ht="15.75" thickBot="1">
      <c r="B43" s="817" t="s">
        <v>1037</v>
      </c>
      <c r="C43" s="818"/>
      <c r="D43" s="818"/>
      <c r="E43" s="818"/>
      <c r="F43" s="818"/>
      <c r="G43" s="818"/>
      <c r="H43" s="818"/>
      <c r="I43" s="818"/>
      <c r="J43" s="818"/>
      <c r="K43" s="818"/>
      <c r="L43" s="818"/>
      <c r="M43" s="819"/>
      <c r="N43" s="403">
        <f>SUM(N36:N42)</f>
        <v>677737.45081024361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811.0347817753584</v>
      </c>
      <c r="N48" s="281">
        <f>K48*M48</f>
        <v>8110.3478177535835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17568.953089666978</v>
      </c>
      <c r="N49" s="281">
        <f>K49*M49</f>
        <v>17568.953089666978</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2308.5690957032675</v>
      </c>
      <c r="N50" s="281">
        <f>K50*M50</f>
        <v>2308.5690957032675</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31465.0300390335</v>
      </c>
      <c r="N51" s="281">
        <f>K51*M51</f>
        <v>62930.060078066999</v>
      </c>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90917.930081190832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72953.15029442856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841608.53118586296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168321.70623717259</v>
      </c>
      <c r="M83" s="853"/>
      <c r="N83" s="57"/>
    </row>
    <row r="84" spans="1:14">
      <c r="B84" s="95" t="s">
        <v>1057</v>
      </c>
      <c r="C84" s="96"/>
      <c r="D84" s="96"/>
      <c r="E84" s="96"/>
      <c r="F84" s="96"/>
      <c r="G84" s="96"/>
      <c r="H84" s="96"/>
      <c r="I84" s="93"/>
      <c r="J84" s="94"/>
      <c r="K84" s="313">
        <v>0.05</v>
      </c>
      <c r="L84" s="852">
        <f>N78*K84</f>
        <v>42080.426559293148</v>
      </c>
      <c r="M84" s="853"/>
      <c r="N84" s="57"/>
    </row>
    <row r="85" spans="1:14" ht="15.75" thickBot="1">
      <c r="B85" s="97" t="s">
        <v>1058</v>
      </c>
      <c r="C85" s="98"/>
      <c r="D85" s="98"/>
      <c r="E85" s="98"/>
      <c r="F85" s="98"/>
      <c r="G85" s="98"/>
      <c r="H85" s="98"/>
      <c r="I85" s="99"/>
      <c r="J85" s="100"/>
      <c r="K85" s="314">
        <v>0.05</v>
      </c>
      <c r="L85" s="854">
        <f>N78*K85</f>
        <v>42080.426559293148</v>
      </c>
      <c r="M85" s="855"/>
      <c r="N85" s="57"/>
    </row>
    <row r="86" spans="1:14" ht="15.75" thickBot="1">
      <c r="B86" s="817" t="s">
        <v>1037</v>
      </c>
      <c r="C86" s="818"/>
      <c r="D86" s="818"/>
      <c r="E86" s="818"/>
      <c r="F86" s="818"/>
      <c r="G86" s="818"/>
      <c r="H86" s="818"/>
      <c r="I86" s="818"/>
      <c r="J86" s="818"/>
      <c r="K86" s="818"/>
      <c r="L86" s="818"/>
      <c r="M86" s="819"/>
      <c r="N86" s="58">
        <f>L83+L84+L85</f>
        <v>252482.55935575889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1094091.0905416219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172957.40261349795</v>
      </c>
      <c r="L36" s="279"/>
      <c r="M36" s="280">
        <v>0.875</v>
      </c>
      <c r="N36" s="281">
        <f>K36/M36</f>
        <v>197665.60298685479</v>
      </c>
    </row>
    <row r="37" spans="1:14">
      <c r="A37" s="114" t="s">
        <v>241</v>
      </c>
      <c r="B37" s="866" t="str">
        <f>VLOOKUP(A37,EQUIPOS!A7:D154,3,FALSE)</f>
        <v>Grúa (capacidad 15 ton)</v>
      </c>
      <c r="C37" s="867"/>
      <c r="D37" s="867"/>
      <c r="E37" s="867"/>
      <c r="F37" s="867"/>
      <c r="G37" s="867"/>
      <c r="H37" s="868"/>
      <c r="I37" s="276"/>
      <c r="J37" s="277"/>
      <c r="K37" s="278">
        <f>VLOOKUP(A37,EQUIPOS!A7:D164,4,FALSE)</f>
        <v>121956.88195329299</v>
      </c>
      <c r="L37" s="279"/>
      <c r="M37" s="280">
        <v>0.875</v>
      </c>
      <c r="N37" s="281">
        <f>K37/M37</f>
        <v>139379.29366090629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1459.0630058885715</v>
      </c>
    </row>
    <row r="43" spans="1:14" ht="15.75" thickBot="1">
      <c r="B43" s="817" t="s">
        <v>1037</v>
      </c>
      <c r="C43" s="818"/>
      <c r="D43" s="818"/>
      <c r="E43" s="818"/>
      <c r="F43" s="818"/>
      <c r="G43" s="818"/>
      <c r="H43" s="818"/>
      <c r="I43" s="818"/>
      <c r="J43" s="818"/>
      <c r="K43" s="818"/>
      <c r="L43" s="818"/>
      <c r="M43" s="819"/>
      <c r="N43" s="403">
        <f>SUM(N36:N42)</f>
        <v>338503.95965364965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811.0347817753584</v>
      </c>
      <c r="N48" s="281">
        <f>K48*M48</f>
        <v>8110.3478177535835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17568.953089666978</v>
      </c>
      <c r="N49" s="281">
        <f>K49*M49</f>
        <v>17568.953089666978</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2308.5690957032675</v>
      </c>
      <c r="N50" s="281">
        <f>K50*M50</f>
        <v>2308.5690957032675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27987.87000312383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29181.260117771428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395673.08977454493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79134.617954908987</v>
      </c>
      <c r="M83" s="853"/>
      <c r="N83" s="57"/>
    </row>
    <row r="84" spans="1:14">
      <c r="B84" s="95" t="s">
        <v>1057</v>
      </c>
      <c r="C84" s="96"/>
      <c r="D84" s="96"/>
      <c r="E84" s="96"/>
      <c r="F84" s="96"/>
      <c r="G84" s="96"/>
      <c r="H84" s="96"/>
      <c r="I84" s="93"/>
      <c r="J84" s="94"/>
      <c r="K84" s="313">
        <v>0.05</v>
      </c>
      <c r="L84" s="852">
        <f>N78*K84</f>
        <v>19783.654488727247</v>
      </c>
      <c r="M84" s="853"/>
      <c r="N84" s="57"/>
    </row>
    <row r="85" spans="1:14" ht="15.75" thickBot="1">
      <c r="B85" s="97" t="s">
        <v>1058</v>
      </c>
      <c r="C85" s="98"/>
      <c r="D85" s="98"/>
      <c r="E85" s="98"/>
      <c r="F85" s="98"/>
      <c r="G85" s="98"/>
      <c r="H85" s="98"/>
      <c r="I85" s="99"/>
      <c r="J85" s="100"/>
      <c r="K85" s="314">
        <v>0.05</v>
      </c>
      <c r="L85" s="854">
        <f>N78*K85</f>
        <v>19783.654488727247</v>
      </c>
      <c r="M85" s="855"/>
      <c r="N85" s="57"/>
    </row>
    <row r="86" spans="1:14" ht="15.75" thickBot="1">
      <c r="B86" s="817" t="s">
        <v>1037</v>
      </c>
      <c r="C86" s="818"/>
      <c r="D86" s="818"/>
      <c r="E86" s="818"/>
      <c r="F86" s="818"/>
      <c r="G86" s="818"/>
      <c r="H86" s="818"/>
      <c r="I86" s="818"/>
      <c r="J86" s="818"/>
      <c r="K86" s="818"/>
      <c r="L86" s="818"/>
      <c r="M86" s="819"/>
      <c r="N86" s="58">
        <f>L83+L84+L85</f>
        <v>118701.92693236348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514375.01670690841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172957.40261349795</v>
      </c>
      <c r="L36" s="279"/>
      <c r="M36" s="280">
        <v>0.75</v>
      </c>
      <c r="N36" s="281">
        <f>K36/M36</f>
        <v>230609.8701513306</v>
      </c>
    </row>
    <row r="37" spans="1:14">
      <c r="A37" s="114" t="s">
        <v>241</v>
      </c>
      <c r="B37" s="866" t="str">
        <f>VLOOKUP(A37,EQUIPOS!A7:D154,3,FALSE)</f>
        <v>Grúa (capacidad 15 ton)</v>
      </c>
      <c r="C37" s="867"/>
      <c r="D37" s="867"/>
      <c r="E37" s="867"/>
      <c r="F37" s="867"/>
      <c r="G37" s="867"/>
      <c r="H37" s="868"/>
      <c r="I37" s="276"/>
      <c r="J37" s="277"/>
      <c r="K37" s="278">
        <f>VLOOKUP(A37,EQUIPOS!A7:D164,4,FALSE)</f>
        <v>121956.88195329299</v>
      </c>
      <c r="L37" s="279"/>
      <c r="M37" s="280">
        <v>0.75</v>
      </c>
      <c r="N37" s="281">
        <f>K37/M37</f>
        <v>162609.17593772398</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1702.2401735366668</v>
      </c>
    </row>
    <row r="43" spans="1:14" ht="15.75" thickBot="1">
      <c r="B43" s="817" t="s">
        <v>1037</v>
      </c>
      <c r="C43" s="818"/>
      <c r="D43" s="818"/>
      <c r="E43" s="818"/>
      <c r="F43" s="818"/>
      <c r="G43" s="818"/>
      <c r="H43" s="818"/>
      <c r="I43" s="818"/>
      <c r="J43" s="818"/>
      <c r="K43" s="818"/>
      <c r="L43" s="818"/>
      <c r="M43" s="819"/>
      <c r="N43" s="403">
        <f>SUM(N36:N42)</f>
        <v>394921.28626259119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811.0347817753584</v>
      </c>
      <c r="N48" s="281">
        <f>K48*M48</f>
        <v>8110.3478177535835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17568.953089666978</v>
      </c>
      <c r="N49" s="281">
        <f>K49*M49</f>
        <v>17568.953089666978</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2308.5690957032675</v>
      </c>
      <c r="N50" s="281">
        <f>K50*M50</f>
        <v>2308.5690957032675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27987.87000312383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34044.803470733335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456953.95973644836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91390.791947289676</v>
      </c>
      <c r="M83" s="853"/>
      <c r="N83" s="57"/>
    </row>
    <row r="84" spans="1:14">
      <c r="B84" s="95" t="s">
        <v>1057</v>
      </c>
      <c r="C84" s="96"/>
      <c r="D84" s="96"/>
      <c r="E84" s="96"/>
      <c r="F84" s="96"/>
      <c r="G84" s="96"/>
      <c r="H84" s="96"/>
      <c r="I84" s="93"/>
      <c r="J84" s="94"/>
      <c r="K84" s="313">
        <v>0.05</v>
      </c>
      <c r="L84" s="852">
        <f>N78*K84</f>
        <v>22847.697986822419</v>
      </c>
      <c r="M84" s="853"/>
      <c r="N84" s="57"/>
    </row>
    <row r="85" spans="1:14" ht="15.75" thickBot="1">
      <c r="B85" s="97" t="s">
        <v>1058</v>
      </c>
      <c r="C85" s="98"/>
      <c r="D85" s="98"/>
      <c r="E85" s="98"/>
      <c r="F85" s="98"/>
      <c r="G85" s="98"/>
      <c r="H85" s="98"/>
      <c r="I85" s="99"/>
      <c r="J85" s="100"/>
      <c r="K85" s="314">
        <v>0.05</v>
      </c>
      <c r="L85" s="854">
        <f>N78*K85</f>
        <v>22847.697986822419</v>
      </c>
      <c r="M85" s="855"/>
      <c r="N85" s="57"/>
    </row>
    <row r="86" spans="1:14" ht="15.75" thickBot="1">
      <c r="B86" s="817" t="s">
        <v>1037</v>
      </c>
      <c r="C86" s="818"/>
      <c r="D86" s="818"/>
      <c r="E86" s="818"/>
      <c r="F86" s="818"/>
      <c r="G86" s="818"/>
      <c r="H86" s="818"/>
      <c r="I86" s="818"/>
      <c r="J86" s="818"/>
      <c r="K86" s="818"/>
      <c r="L86" s="818"/>
      <c r="M86" s="819"/>
      <c r="N86" s="58">
        <f>L83+L84+L85</f>
        <v>137086.18792093452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594040.14765738288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172957.40261349795</v>
      </c>
      <c r="L36" s="279"/>
      <c r="M36" s="280">
        <v>0.6875</v>
      </c>
      <c r="N36" s="281">
        <f>K36/M36</f>
        <v>251574.40380145155</v>
      </c>
    </row>
    <row r="37" spans="1:14">
      <c r="A37" s="114" t="s">
        <v>241</v>
      </c>
      <c r="B37" s="866" t="str">
        <f>VLOOKUP(A37,EQUIPOS!A7:D154,3,FALSE)</f>
        <v>Grúa (capacidad 15 ton)</v>
      </c>
      <c r="C37" s="867"/>
      <c r="D37" s="867"/>
      <c r="E37" s="867"/>
      <c r="F37" s="867"/>
      <c r="G37" s="867"/>
      <c r="H37" s="868"/>
      <c r="I37" s="276"/>
      <c r="J37" s="277"/>
      <c r="K37" s="278">
        <f>VLOOKUP(A37,EQUIPOS!A7:D164,4,FALSE)</f>
        <v>121956.88195329299</v>
      </c>
      <c r="L37" s="279"/>
      <c r="M37" s="280">
        <v>0.6875</v>
      </c>
      <c r="N37" s="281">
        <f>K37/M37</f>
        <v>177391.82829569888</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1856.9892802218183</v>
      </c>
    </row>
    <row r="43" spans="1:14" ht="15.75" thickBot="1">
      <c r="B43" s="817" t="s">
        <v>1037</v>
      </c>
      <c r="C43" s="818"/>
      <c r="D43" s="818"/>
      <c r="E43" s="818"/>
      <c r="F43" s="818"/>
      <c r="G43" s="818"/>
      <c r="H43" s="818"/>
      <c r="I43" s="818"/>
      <c r="J43" s="818"/>
      <c r="K43" s="818"/>
      <c r="L43" s="818"/>
      <c r="M43" s="819"/>
      <c r="N43" s="403">
        <f>SUM(N36:N42)</f>
        <v>430823.22137737222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811.0347817753584</v>
      </c>
      <c r="N48" s="281">
        <f>K48*M48</f>
        <v>8110.3478177535835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17568.953089666978</v>
      </c>
      <c r="N49" s="281">
        <f>K49*M49</f>
        <v>17568.953089666978</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2308.5690957032675</v>
      </c>
      <c r="N50" s="281">
        <f>K50*M50</f>
        <v>2308.5690957032675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27987.87000312383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37139.785604436365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495950.8769849324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99190.17539698648</v>
      </c>
      <c r="M83" s="853"/>
      <c r="N83" s="57"/>
    </row>
    <row r="84" spans="1:14">
      <c r="B84" s="95" t="s">
        <v>1057</v>
      </c>
      <c r="C84" s="96"/>
      <c r="D84" s="96"/>
      <c r="E84" s="96"/>
      <c r="F84" s="96"/>
      <c r="G84" s="96"/>
      <c r="H84" s="96"/>
      <c r="I84" s="93"/>
      <c r="J84" s="94"/>
      <c r="K84" s="313">
        <v>0.05</v>
      </c>
      <c r="L84" s="852">
        <f>N78*K84</f>
        <v>24797.54384924662</v>
      </c>
      <c r="M84" s="853"/>
      <c r="N84" s="57"/>
    </row>
    <row r="85" spans="1:14" ht="15.75" thickBot="1">
      <c r="B85" s="97" t="s">
        <v>1058</v>
      </c>
      <c r="C85" s="98"/>
      <c r="D85" s="98"/>
      <c r="E85" s="98"/>
      <c r="F85" s="98"/>
      <c r="G85" s="98"/>
      <c r="H85" s="98"/>
      <c r="I85" s="99"/>
      <c r="J85" s="100"/>
      <c r="K85" s="314">
        <v>0.05</v>
      </c>
      <c r="L85" s="854">
        <f>N78*K85</f>
        <v>24797.54384924662</v>
      </c>
      <c r="M85" s="855"/>
      <c r="N85" s="57"/>
    </row>
    <row r="86" spans="1:14" ht="15.75" thickBot="1">
      <c r="B86" s="817" t="s">
        <v>1037</v>
      </c>
      <c r="C86" s="818"/>
      <c r="D86" s="818"/>
      <c r="E86" s="818"/>
      <c r="F86" s="818"/>
      <c r="G86" s="818"/>
      <c r="H86" s="818"/>
      <c r="I86" s="818"/>
      <c r="J86" s="818"/>
      <c r="K86" s="818"/>
      <c r="L86" s="818"/>
      <c r="M86" s="819"/>
      <c r="N86" s="58">
        <f>L83+L84+L85</f>
        <v>148785.26309547972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644736.14008041215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8" t="s">
        <v>241</v>
      </c>
      <c r="B36" s="866" t="str">
        <f>VLOOKUP(A36,EQUIPOS!A6:D154,3,FALSE)</f>
        <v>Grúa (capacidad 15 ton)</v>
      </c>
      <c r="C36" s="867"/>
      <c r="D36" s="867"/>
      <c r="E36" s="867"/>
      <c r="F36" s="867"/>
      <c r="G36" s="867"/>
      <c r="H36" s="868"/>
      <c r="I36" s="276"/>
      <c r="J36" s="277"/>
      <c r="K36" s="278">
        <f>VLOOKUP(A36,EQUIPOS!A6:D163,4,FALSE)</f>
        <v>121956.88195329299</v>
      </c>
      <c r="L36" s="279"/>
      <c r="M36" s="405">
        <v>1.125</v>
      </c>
      <c r="N36" s="281">
        <f>K36/M36</f>
        <v>108406.11729181599</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1134.8267823577778</v>
      </c>
    </row>
    <row r="43" spans="1:14" ht="15.75" thickBot="1">
      <c r="B43" s="817" t="s">
        <v>1037</v>
      </c>
      <c r="C43" s="818"/>
      <c r="D43" s="818"/>
      <c r="E43" s="818"/>
      <c r="F43" s="818"/>
      <c r="G43" s="818"/>
      <c r="H43" s="818"/>
      <c r="I43" s="818"/>
      <c r="J43" s="818"/>
      <c r="K43" s="818"/>
      <c r="L43" s="818"/>
      <c r="M43" s="819"/>
      <c r="N43" s="403">
        <f>SUM(N36:N42)</f>
        <v>109540.94407417376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811.0347817753584</v>
      </c>
      <c r="N48" s="281">
        <f>K48*M48</f>
        <v>8110.3478177535835</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2308.5690957032675</v>
      </c>
      <c r="N49" s="281">
        <f>K49*M49</f>
        <v>2308.5690957032675</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17568.953089666978</v>
      </c>
      <c r="N50" s="281">
        <f>K50*M50</f>
        <v>17568.953089666978</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27987.87000312383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22696.535647155557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160225.34972445318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32045.069944890638</v>
      </c>
      <c r="M83" s="853"/>
      <c r="N83" s="57"/>
    </row>
    <row r="84" spans="1:14">
      <c r="B84" s="95" t="s">
        <v>1057</v>
      </c>
      <c r="C84" s="96"/>
      <c r="D84" s="96"/>
      <c r="E84" s="96"/>
      <c r="F84" s="96"/>
      <c r="G84" s="96"/>
      <c r="H84" s="96"/>
      <c r="I84" s="93"/>
      <c r="J84" s="94"/>
      <c r="K84" s="313">
        <v>0.05</v>
      </c>
      <c r="L84" s="852">
        <f>N78*K84</f>
        <v>8011.2674862226595</v>
      </c>
      <c r="M84" s="853"/>
      <c r="N84" s="57"/>
    </row>
    <row r="85" spans="1:14" ht="15.75" thickBot="1">
      <c r="B85" s="97" t="s">
        <v>1058</v>
      </c>
      <c r="C85" s="98"/>
      <c r="D85" s="98"/>
      <c r="E85" s="98"/>
      <c r="F85" s="98"/>
      <c r="G85" s="98"/>
      <c r="H85" s="98"/>
      <c r="I85" s="99"/>
      <c r="J85" s="100"/>
      <c r="K85" s="314">
        <v>0.05</v>
      </c>
      <c r="L85" s="854">
        <f>N78*K85</f>
        <v>8011.2674862226595</v>
      </c>
      <c r="M85" s="855"/>
      <c r="N85" s="57"/>
    </row>
    <row r="86" spans="1:14" ht="15.75" thickBot="1">
      <c r="B86" s="817" t="s">
        <v>1037</v>
      </c>
      <c r="C86" s="818"/>
      <c r="D86" s="818"/>
      <c r="E86" s="818"/>
      <c r="F86" s="818"/>
      <c r="G86" s="818"/>
      <c r="H86" s="818"/>
      <c r="I86" s="818"/>
      <c r="J86" s="818"/>
      <c r="K86" s="818"/>
      <c r="L86" s="818"/>
      <c r="M86" s="819"/>
      <c r="N86" s="58">
        <f>L83+L84+L85</f>
        <v>48067.60491733595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208292.95464178914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61" t="s">
        <v>241</v>
      </c>
      <c r="B36" s="866" t="str">
        <f>VLOOKUP(A36,EQUIPOS!A6:D154,3,FALSE)</f>
        <v>Grúa (capacidad 15 ton)</v>
      </c>
      <c r="C36" s="867"/>
      <c r="D36" s="867"/>
      <c r="E36" s="867"/>
      <c r="F36" s="867"/>
      <c r="G36" s="867"/>
      <c r="H36" s="868"/>
      <c r="I36" s="276"/>
      <c r="J36" s="277"/>
      <c r="K36" s="278">
        <f>VLOOKUP(A36,EQUIPOS!A6:D163,4,FALSE)</f>
        <v>121956.88195329299</v>
      </c>
      <c r="L36" s="279"/>
      <c r="M36" s="471">
        <v>1</v>
      </c>
      <c r="N36" s="281">
        <f>K36/M36</f>
        <v>121956.88195329299</v>
      </c>
    </row>
    <row r="37" spans="1:14">
      <c r="A37" s="161" t="s">
        <v>373</v>
      </c>
      <c r="B37" s="866" t="str">
        <f>VLOOKUP(A37,EQUIPOS!A7:D154,3,FALSE)</f>
        <v>Volqueta 6 m3</v>
      </c>
      <c r="C37" s="867"/>
      <c r="D37" s="867"/>
      <c r="E37" s="867"/>
      <c r="F37" s="867"/>
      <c r="G37" s="867"/>
      <c r="H37" s="868"/>
      <c r="I37" s="276"/>
      <c r="J37" s="277"/>
      <c r="K37" s="278">
        <f>VLOOKUP(A37,EQUIPOS!A7:D164,4,FALSE)</f>
        <v>51087.728605126395</v>
      </c>
      <c r="L37" s="279"/>
      <c r="M37" s="472">
        <v>1</v>
      </c>
      <c r="N37" s="281">
        <f>K37/M37</f>
        <v>51087.728605126395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1276.6801301525002</v>
      </c>
    </row>
    <row r="43" spans="1:14" ht="15.75" thickBot="1">
      <c r="B43" s="817" t="s">
        <v>1037</v>
      </c>
      <c r="C43" s="818"/>
      <c r="D43" s="818"/>
      <c r="E43" s="818"/>
      <c r="F43" s="818"/>
      <c r="G43" s="818"/>
      <c r="H43" s="818"/>
      <c r="I43" s="818"/>
      <c r="J43" s="818"/>
      <c r="K43" s="818"/>
      <c r="L43" s="818"/>
      <c r="M43" s="819"/>
      <c r="N43" s="403">
        <f>SUM(N36:N42)</f>
        <v>174321.29068857187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811.0347817753584</v>
      </c>
      <c r="N48" s="281">
        <f>K48*M48</f>
        <v>8110.3478177535835</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2308.5690957032675</v>
      </c>
      <c r="N49" s="281">
        <f>K49*M49</f>
        <v>2308.5690957032675</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17568.953089666978</v>
      </c>
      <c r="N50" s="281">
        <f>K50*M50</f>
        <v>17568.953089666978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27987.87000312383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25533.60260305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227842.7632947457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45568.552658949142</v>
      </c>
      <c r="M83" s="853"/>
      <c r="N83" s="57"/>
    </row>
    <row r="84" spans="1:14">
      <c r="B84" s="95" t="s">
        <v>1057</v>
      </c>
      <c r="C84" s="96"/>
      <c r="D84" s="96"/>
      <c r="E84" s="96"/>
      <c r="F84" s="96"/>
      <c r="G84" s="96"/>
      <c r="H84" s="96"/>
      <c r="I84" s="93"/>
      <c r="J84" s="94"/>
      <c r="K84" s="313">
        <v>0.05</v>
      </c>
      <c r="L84" s="852">
        <f>N78*K84</f>
        <v>11392.138164737285</v>
      </c>
      <c r="M84" s="853"/>
      <c r="N84" s="57"/>
    </row>
    <row r="85" spans="1:14" ht="15.75" thickBot="1">
      <c r="B85" s="97" t="s">
        <v>1058</v>
      </c>
      <c r="C85" s="98"/>
      <c r="D85" s="98"/>
      <c r="E85" s="98"/>
      <c r="F85" s="98"/>
      <c r="G85" s="98"/>
      <c r="H85" s="98"/>
      <c r="I85" s="99"/>
      <c r="J85" s="100"/>
      <c r="K85" s="314">
        <v>0.05</v>
      </c>
      <c r="L85" s="854">
        <f>N78*K85</f>
        <v>11392.138164737285</v>
      </c>
      <c r="M85" s="855"/>
      <c r="N85" s="57"/>
    </row>
    <row r="86" spans="1:14" ht="15.75" thickBot="1">
      <c r="B86" s="817" t="s">
        <v>1037</v>
      </c>
      <c r="C86" s="818"/>
      <c r="D86" s="818"/>
      <c r="E86" s="818"/>
      <c r="F86" s="818"/>
      <c r="G86" s="818"/>
      <c r="H86" s="818"/>
      <c r="I86" s="818"/>
      <c r="J86" s="818"/>
      <c r="K86" s="818"/>
      <c r="L86" s="818"/>
      <c r="M86" s="819"/>
      <c r="N86" s="58">
        <f>L83+L84+L85</f>
        <v>68352.828988423717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296195.59228316939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241</v>
      </c>
      <c r="B36" s="866" t="str">
        <f>VLOOKUP(A36,EQUIPOS!A6:D154,3,FALSE)</f>
        <v>Grúa (capacidad 15 ton)</v>
      </c>
      <c r="C36" s="867"/>
      <c r="D36" s="867"/>
      <c r="E36" s="867"/>
      <c r="F36" s="867"/>
      <c r="G36" s="867"/>
      <c r="H36" s="868"/>
      <c r="I36" s="276"/>
      <c r="J36" s="277"/>
      <c r="K36" s="278">
        <f>VLOOKUP(A36,EQUIPOS!A6:D163,4,FALSE)</f>
        <v>121956.88195329299</v>
      </c>
      <c r="L36" s="279"/>
      <c r="M36" s="280">
        <v>0.9375</v>
      </c>
      <c r="N36" s="281">
        <f>K36/M36</f>
        <v>130087.3407501792</v>
      </c>
    </row>
    <row r="37" spans="1:14">
      <c r="A37" s="150" t="s">
        <v>373</v>
      </c>
      <c r="B37" s="866" t="str">
        <f>VLOOKUP(A37,EQUIPOS!A7:D154,3,FALSE)</f>
        <v>Volqueta 6 m3</v>
      </c>
      <c r="C37" s="867"/>
      <c r="D37" s="867"/>
      <c r="E37" s="867"/>
      <c r="F37" s="867"/>
      <c r="G37" s="867"/>
      <c r="H37" s="868"/>
      <c r="I37" s="276"/>
      <c r="J37" s="277"/>
      <c r="K37" s="278">
        <f>VLOOKUP(A37,EQUIPOS!A7:D164,4,FALSE)</f>
        <v>51087.728605126395</v>
      </c>
      <c r="L37" s="279"/>
      <c r="M37" s="280">
        <v>0.9375</v>
      </c>
      <c r="N37" s="281">
        <f>K37/M37</f>
        <v>54493.57717880149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1361.7921388293335</v>
      </c>
    </row>
    <row r="43" spans="1:14" ht="15.75" thickBot="1">
      <c r="B43" s="817" t="s">
        <v>1037</v>
      </c>
      <c r="C43" s="818"/>
      <c r="D43" s="818"/>
      <c r="E43" s="818"/>
      <c r="F43" s="818"/>
      <c r="G43" s="818"/>
      <c r="H43" s="818"/>
      <c r="I43" s="818"/>
      <c r="J43" s="818"/>
      <c r="K43" s="818"/>
      <c r="L43" s="818"/>
      <c r="M43" s="819"/>
      <c r="N43" s="403">
        <f>SUM(N36:N42)</f>
        <v>185942.71006781003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811.0347817753584</v>
      </c>
      <c r="N48" s="281">
        <f>K48*M48</f>
        <v>8110.3478177535835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17568.953089666978</v>
      </c>
      <c r="N49" s="281">
        <f>K49*M49</f>
        <v>17568.953089666978</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2308.5690957032675</v>
      </c>
      <c r="N50" s="281">
        <f>K50*M50</f>
        <v>2308.5690957032675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27987.87000312383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906" t="s">
        <v>1037</v>
      </c>
      <c r="C76" s="860"/>
      <c r="D76" s="860"/>
      <c r="E76" s="860"/>
      <c r="F76" s="860"/>
      <c r="G76" s="860"/>
      <c r="H76" s="860"/>
      <c r="I76" s="860"/>
      <c r="J76" s="860"/>
      <c r="K76" s="860"/>
      <c r="L76" s="860"/>
      <c r="M76" s="861"/>
      <c r="N76" s="469">
        <f>SUM(N70:N75)</f>
        <v>27235.842776586665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241166.4228475205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48233.284569504103</v>
      </c>
      <c r="M83" s="853"/>
      <c r="N83" s="57"/>
    </row>
    <row r="84" spans="1:14">
      <c r="B84" s="95" t="s">
        <v>1057</v>
      </c>
      <c r="C84" s="96"/>
      <c r="D84" s="96"/>
      <c r="E84" s="96"/>
      <c r="F84" s="96"/>
      <c r="G84" s="96"/>
      <c r="H84" s="96"/>
      <c r="I84" s="93"/>
      <c r="J84" s="94"/>
      <c r="K84" s="313">
        <v>0.05</v>
      </c>
      <c r="L84" s="852">
        <f>N78*K84</f>
        <v>12058.321142376026</v>
      </c>
      <c r="M84" s="853"/>
      <c r="N84" s="57"/>
    </row>
    <row r="85" spans="1:14" ht="15.75" thickBot="1">
      <c r="B85" s="97" t="s">
        <v>1058</v>
      </c>
      <c r="C85" s="98"/>
      <c r="D85" s="98"/>
      <c r="E85" s="98"/>
      <c r="F85" s="98"/>
      <c r="G85" s="98"/>
      <c r="H85" s="98"/>
      <c r="I85" s="99"/>
      <c r="J85" s="100"/>
      <c r="K85" s="314">
        <v>0.05</v>
      </c>
      <c r="L85" s="854">
        <f>N78*K85</f>
        <v>12058.321142376026</v>
      </c>
      <c r="M85" s="855"/>
      <c r="N85" s="57"/>
    </row>
    <row r="86" spans="1:14" ht="15.75" thickBot="1">
      <c r="B86" s="817" t="s">
        <v>1037</v>
      </c>
      <c r="C86" s="818"/>
      <c r="D86" s="818"/>
      <c r="E86" s="818"/>
      <c r="F86" s="818"/>
      <c r="G86" s="818"/>
      <c r="H86" s="818"/>
      <c r="I86" s="818"/>
      <c r="J86" s="818"/>
      <c r="K86" s="818"/>
      <c r="L86" s="818"/>
      <c r="M86" s="819"/>
      <c r="N86" s="58">
        <f>L83+L84+L85</f>
        <v>72349.926854256148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313516.34970177663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241</v>
      </c>
      <c r="B36" s="866" t="str">
        <f>VLOOKUP(A36,EQUIPOS!A6:D154,3,FALSE)</f>
        <v>Grúa (capacidad 15 ton)</v>
      </c>
      <c r="C36" s="867"/>
      <c r="D36" s="867"/>
      <c r="E36" s="867"/>
      <c r="F36" s="867"/>
      <c r="G36" s="867"/>
      <c r="H36" s="868"/>
      <c r="I36" s="276"/>
      <c r="J36" s="277"/>
      <c r="K36" s="278">
        <f>VLOOKUP(A36,EQUIPOS!A6:D163,4,FALSE)</f>
        <v>121956.88195329299</v>
      </c>
      <c r="L36" s="279"/>
      <c r="M36" s="280">
        <v>1.5</v>
      </c>
      <c r="N36" s="281">
        <f>K36/M36</f>
        <v>81304.58796886199</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851.12008676833341</v>
      </c>
    </row>
    <row r="43" spans="1:14" ht="15.75" thickBot="1">
      <c r="B43" s="817" t="s">
        <v>1037</v>
      </c>
      <c r="C43" s="818"/>
      <c r="D43" s="818"/>
      <c r="E43" s="818"/>
      <c r="F43" s="818"/>
      <c r="G43" s="818"/>
      <c r="H43" s="818"/>
      <c r="I43" s="818"/>
      <c r="J43" s="818"/>
      <c r="K43" s="818"/>
      <c r="L43" s="818"/>
      <c r="M43" s="819"/>
      <c r="N43" s="403">
        <f>SUM(N36:N42)</f>
        <v>82155.708055630326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811.0347817753584</v>
      </c>
      <c r="N48" s="281">
        <f>K48*M48</f>
        <v>8110.3478177535835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17568.953089666978</v>
      </c>
      <c r="N49" s="281">
        <f>K49*M49</f>
        <v>17568.953089666978</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2308.5690957032675</v>
      </c>
      <c r="N50" s="281">
        <f>K50*M50</f>
        <v>2308.5690957032675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27987.87000312383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906" t="s">
        <v>1037</v>
      </c>
      <c r="C76" s="860"/>
      <c r="D76" s="860"/>
      <c r="E76" s="860"/>
      <c r="F76" s="860"/>
      <c r="G76" s="860"/>
      <c r="H76" s="860"/>
      <c r="I76" s="860"/>
      <c r="J76" s="860"/>
      <c r="K76" s="860"/>
      <c r="L76" s="860"/>
      <c r="M76" s="861"/>
      <c r="N76" s="469">
        <f>SUM(N70:N75)</f>
        <v>17022.401735366668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127165.97979412082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25433.195958824166</v>
      </c>
      <c r="M83" s="853"/>
      <c r="N83" s="57"/>
    </row>
    <row r="84" spans="1:14">
      <c r="B84" s="95" t="s">
        <v>1057</v>
      </c>
      <c r="C84" s="96"/>
      <c r="D84" s="96"/>
      <c r="E84" s="96"/>
      <c r="F84" s="96"/>
      <c r="G84" s="96"/>
      <c r="H84" s="96"/>
      <c r="I84" s="93"/>
      <c r="J84" s="94"/>
      <c r="K84" s="313">
        <v>0.05</v>
      </c>
      <c r="L84" s="852">
        <f>N78*K84</f>
        <v>6358.2989897060415</v>
      </c>
      <c r="M84" s="853"/>
      <c r="N84" s="57"/>
    </row>
    <row r="85" spans="1:14" ht="15.75" thickBot="1">
      <c r="B85" s="97" t="s">
        <v>1058</v>
      </c>
      <c r="C85" s="98"/>
      <c r="D85" s="98"/>
      <c r="E85" s="98"/>
      <c r="F85" s="98"/>
      <c r="G85" s="98"/>
      <c r="H85" s="98"/>
      <c r="I85" s="99"/>
      <c r="J85" s="100"/>
      <c r="K85" s="314">
        <v>0.05</v>
      </c>
      <c r="L85" s="854">
        <f>N78*K85</f>
        <v>6358.2989897060415</v>
      </c>
      <c r="M85" s="855"/>
      <c r="N85" s="57"/>
    </row>
    <row r="86" spans="1:14" ht="15.75" thickBot="1">
      <c r="B86" s="817" t="s">
        <v>1037</v>
      </c>
      <c r="C86" s="818"/>
      <c r="D86" s="818"/>
      <c r="E86" s="818"/>
      <c r="F86" s="818"/>
      <c r="G86" s="818"/>
      <c r="H86" s="818"/>
      <c r="I86" s="818"/>
      <c r="J86" s="818"/>
      <c r="K86" s="818"/>
      <c r="L86" s="818"/>
      <c r="M86" s="819"/>
      <c r="N86" s="58">
        <f>L83+L84+L85</f>
        <v>38149.793938236246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165315.77373235708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241</v>
      </c>
      <c r="B36" s="866" t="str">
        <f>VLOOKUP(A36,EQUIPOS!A6:D154,3,FALSE)</f>
        <v>Grúa (capacidad 15 ton)</v>
      </c>
      <c r="C36" s="867"/>
      <c r="D36" s="867"/>
      <c r="E36" s="867"/>
      <c r="F36" s="867"/>
      <c r="G36" s="867"/>
      <c r="H36" s="868"/>
      <c r="I36" s="276"/>
      <c r="J36" s="277"/>
      <c r="K36" s="278">
        <f>VLOOKUP(A36,EQUIPOS!A6:D163,4,FALSE)</f>
        <v>121956.88195329299</v>
      </c>
      <c r="L36" s="279"/>
      <c r="M36" s="280">
        <v>1.375</v>
      </c>
      <c r="N36" s="281">
        <f>K36/M36</f>
        <v>88695.914147849442</v>
      </c>
    </row>
    <row r="37" spans="1:14">
      <c r="A37" s="150" t="s">
        <v>373</v>
      </c>
      <c r="B37" s="866" t="str">
        <f>VLOOKUP(A37,EQUIPOS!A7:D154,3,FALSE)</f>
        <v>Volqueta 6 m3</v>
      </c>
      <c r="C37" s="867"/>
      <c r="D37" s="867"/>
      <c r="E37" s="867"/>
      <c r="F37" s="867"/>
      <c r="G37" s="867"/>
      <c r="H37" s="868"/>
      <c r="I37" s="276"/>
      <c r="J37" s="277"/>
      <c r="K37" s="278">
        <f>VLOOKUP(A37,EQUIPOS!A7:D164,4,FALSE)</f>
        <v>51087.728605126395</v>
      </c>
      <c r="L37" s="279"/>
      <c r="M37" s="280">
        <v>1.375</v>
      </c>
      <c r="N37" s="281">
        <f>K37/M37</f>
        <v>37154.711712819197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928.49464011090913</v>
      </c>
    </row>
    <row r="43" spans="1:14" ht="15.75" thickBot="1">
      <c r="B43" s="817" t="s">
        <v>1037</v>
      </c>
      <c r="C43" s="818"/>
      <c r="D43" s="818"/>
      <c r="E43" s="818"/>
      <c r="F43" s="818"/>
      <c r="G43" s="818"/>
      <c r="H43" s="818"/>
      <c r="I43" s="818"/>
      <c r="J43" s="818"/>
      <c r="K43" s="818"/>
      <c r="L43" s="818"/>
      <c r="M43" s="819"/>
      <c r="N43" s="403">
        <f>SUM(N36:N42)</f>
        <v>126779.12050077954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811.0347817753584</v>
      </c>
      <c r="N48" s="281">
        <f>K48*M48</f>
        <v>8110.3478177535835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17568.953089666978</v>
      </c>
      <c r="N49" s="281">
        <f>K49*M49</f>
        <v>17568.953089666978</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2308.5690957032675</v>
      </c>
      <c r="N50" s="281">
        <f>K50*M50</f>
        <v>2308.5690957032675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27987.87000312383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18569.892802218183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173336.88330612154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34667.376661224313</v>
      </c>
      <c r="M83" s="853"/>
      <c r="N83" s="57"/>
    </row>
    <row r="84" spans="1:14">
      <c r="B84" s="95" t="s">
        <v>1057</v>
      </c>
      <c r="C84" s="96"/>
      <c r="D84" s="96"/>
      <c r="E84" s="96"/>
      <c r="F84" s="96"/>
      <c r="G84" s="96"/>
      <c r="H84" s="96"/>
      <c r="I84" s="93"/>
      <c r="J84" s="94"/>
      <c r="K84" s="313">
        <v>0.05</v>
      </c>
      <c r="L84" s="852">
        <f>N78*K84</f>
        <v>8666.8441653060781</v>
      </c>
      <c r="M84" s="853"/>
      <c r="N84" s="57"/>
    </row>
    <row r="85" spans="1:14" ht="15.75" thickBot="1">
      <c r="B85" s="97" t="s">
        <v>1058</v>
      </c>
      <c r="C85" s="98"/>
      <c r="D85" s="98"/>
      <c r="E85" s="98"/>
      <c r="F85" s="98"/>
      <c r="G85" s="98"/>
      <c r="H85" s="98"/>
      <c r="I85" s="99"/>
      <c r="J85" s="100"/>
      <c r="K85" s="314">
        <v>0.05</v>
      </c>
      <c r="L85" s="854">
        <f>N78*K85</f>
        <v>8666.8441653060781</v>
      </c>
      <c r="M85" s="855"/>
      <c r="N85" s="57"/>
    </row>
    <row r="86" spans="1:14" ht="15.75" thickBot="1">
      <c r="B86" s="817" t="s">
        <v>1037</v>
      </c>
      <c r="C86" s="818"/>
      <c r="D86" s="818"/>
      <c r="E86" s="818"/>
      <c r="F86" s="818"/>
      <c r="G86" s="818"/>
      <c r="H86" s="818"/>
      <c r="I86" s="818"/>
      <c r="J86" s="818"/>
      <c r="K86" s="818"/>
      <c r="L86" s="818"/>
      <c r="M86" s="819"/>
      <c r="N86" s="58">
        <f>L83+L84+L85</f>
        <v>52001.064991836472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225337.94829795801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241</v>
      </c>
      <c r="B36" s="866" t="str">
        <f>VLOOKUP(A36,EQUIPOS!A6:D154,3,FALSE)</f>
        <v>Grúa (capacidad 15 ton)</v>
      </c>
      <c r="C36" s="867"/>
      <c r="D36" s="867"/>
      <c r="E36" s="867"/>
      <c r="F36" s="867"/>
      <c r="G36" s="867"/>
      <c r="H36" s="868"/>
      <c r="I36" s="276"/>
      <c r="J36" s="277"/>
      <c r="K36" s="278">
        <f>VLOOKUP(A36,EQUIPOS!A6:D163,4,FALSE)</f>
        <v>121956.88195329299</v>
      </c>
      <c r="L36" s="279"/>
      <c r="M36" s="280">
        <v>1.3125</v>
      </c>
      <c r="N36" s="281">
        <f>K36/M36</f>
        <v>92919.52910727085</v>
      </c>
    </row>
    <row r="37" spans="1:14">
      <c r="A37" s="150" t="s">
        <v>373</v>
      </c>
      <c r="B37" s="866" t="str">
        <f>VLOOKUP(A37,EQUIPOS!A7:D154,3,FALSE)</f>
        <v>Volqueta 6 m3</v>
      </c>
      <c r="C37" s="867"/>
      <c r="D37" s="867"/>
      <c r="E37" s="867"/>
      <c r="F37" s="867"/>
      <c r="G37" s="867"/>
      <c r="H37" s="868"/>
      <c r="I37" s="276"/>
      <c r="J37" s="277"/>
      <c r="K37" s="278">
        <f>VLOOKUP(A37,EQUIPOS!A7:D164,4,FALSE)</f>
        <v>51087.728605126395</v>
      </c>
      <c r="L37" s="279"/>
      <c r="M37" s="280">
        <v>1.3125</v>
      </c>
      <c r="N37" s="281">
        <f>K37/M37</f>
        <v>38923.983699143922</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0.05</v>
      </c>
      <c r="M42" s="879"/>
      <c r="N42" s="111">
        <f>N76*L42</f>
        <v>972.70867059238105</v>
      </c>
    </row>
    <row r="43" spans="1:14" ht="15.75" thickBot="1">
      <c r="B43" s="817" t="s">
        <v>1037</v>
      </c>
      <c r="C43" s="818"/>
      <c r="D43" s="818"/>
      <c r="E43" s="818"/>
      <c r="F43" s="818"/>
      <c r="G43" s="818"/>
      <c r="H43" s="818"/>
      <c r="I43" s="818"/>
      <c r="J43" s="818"/>
      <c r="K43" s="818"/>
      <c r="L43" s="818"/>
      <c r="M43" s="819"/>
      <c r="N43" s="403">
        <f>SUM(N36:N42)</f>
        <v>132816.22147700714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811.0347817753584</v>
      </c>
      <c r="N48" s="281">
        <f>K48*M48</f>
        <v>8110.3478177535835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17568.953089666978</v>
      </c>
      <c r="N49" s="281">
        <f>K49*M49</f>
        <v>17568.953089666978</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2308.5690957032675</v>
      </c>
      <c r="N50" s="281">
        <f>K50*M50</f>
        <v>2308.5690957032675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27987.87000312383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19454.17341184762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180258.26489197859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36051.652978395716</v>
      </c>
      <c r="M83" s="853"/>
      <c r="N83" s="57"/>
    </row>
    <row r="84" spans="1:14">
      <c r="B84" s="95" t="s">
        <v>1057</v>
      </c>
      <c r="C84" s="96"/>
      <c r="D84" s="96"/>
      <c r="E84" s="96"/>
      <c r="F84" s="96"/>
      <c r="G84" s="96"/>
      <c r="H84" s="96"/>
      <c r="I84" s="93"/>
      <c r="J84" s="94"/>
      <c r="K84" s="313">
        <v>0.05</v>
      </c>
      <c r="L84" s="852">
        <f>N78*K84</f>
        <v>9012.9132445989289</v>
      </c>
      <c r="M84" s="853"/>
      <c r="N84" s="57"/>
    </row>
    <row r="85" spans="1:14" ht="15.75" thickBot="1">
      <c r="B85" s="97" t="s">
        <v>1058</v>
      </c>
      <c r="C85" s="98"/>
      <c r="D85" s="98"/>
      <c r="E85" s="98"/>
      <c r="F85" s="98"/>
      <c r="G85" s="98"/>
      <c r="H85" s="98"/>
      <c r="I85" s="99"/>
      <c r="J85" s="100"/>
      <c r="K85" s="314">
        <v>0.05</v>
      </c>
      <c r="L85" s="854">
        <f>N78*K85</f>
        <v>9012.9132445989289</v>
      </c>
      <c r="M85" s="855"/>
      <c r="N85" s="57"/>
    </row>
    <row r="86" spans="1:14" ht="15.75" thickBot="1">
      <c r="B86" s="817" t="s">
        <v>1037</v>
      </c>
      <c r="C86" s="818"/>
      <c r="D86" s="818"/>
      <c r="E86" s="818"/>
      <c r="F86" s="818"/>
      <c r="G86" s="818"/>
      <c r="H86" s="818"/>
      <c r="I86" s="818"/>
      <c r="J86" s="818"/>
      <c r="K86" s="818"/>
      <c r="L86" s="818"/>
      <c r="M86" s="819"/>
      <c r="N86" s="58">
        <f>L83+L84+L85</f>
        <v>54077.479467593577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234335.74435957216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312</v>
      </c>
      <c r="B36" s="866" t="str">
        <f>VLOOKUP(A36,EQUIPOS!A6:D154,3,FALSE)</f>
        <v>Retroexcavadora sobre oruga, potencia 138 HP, balde de 1,5 m3.</v>
      </c>
      <c r="C36" s="867"/>
      <c r="D36" s="867"/>
      <c r="E36" s="867"/>
      <c r="F36" s="867"/>
      <c r="G36" s="867"/>
      <c r="H36" s="868"/>
      <c r="I36" s="276"/>
      <c r="J36" s="277"/>
      <c r="K36" s="278">
        <f>VLOOKUP(A36,EQUIPOS!A6:D163,4,FALSE)</f>
        <v>193305.332332733</v>
      </c>
      <c r="L36" s="279"/>
      <c r="M36" s="280">
        <v>66</v>
      </c>
      <c r="N36" s="281">
        <f>K36/M36</f>
        <v>2928.8686717080759</v>
      </c>
    </row>
    <row r="37" spans="1:14">
      <c r="A37" s="150" t="s">
        <v>129</v>
      </c>
      <c r="B37" s="866" t="str">
        <f>VLOOKUP(A37,EQUIPOS!A7:D154,3,FALSE)</f>
        <v xml:space="preserve">Buldozer, Potencia al volante de 140 HP, motor de 2200 RPM, longitud de hoja 4,80m. </v>
      </c>
      <c r="C37" s="867"/>
      <c r="D37" s="867"/>
      <c r="E37" s="867"/>
      <c r="F37" s="867"/>
      <c r="G37" s="867"/>
      <c r="H37" s="868"/>
      <c r="I37" s="276"/>
      <c r="J37" s="277"/>
      <c r="K37" s="278">
        <f>VLOOKUP(A37,EQUIPOS!A7:D164,4,FALSE)</f>
        <v>157391.23637828312</v>
      </c>
      <c r="L37" s="279"/>
      <c r="M37" s="280">
        <v>100</v>
      </c>
      <c r="N37" s="281">
        <f>K37/M37</f>
        <v>1573.9123637828313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0.01</v>
      </c>
      <c r="M42" s="879"/>
      <c r="N42" s="111">
        <f>N76*L42</f>
        <v>0.967181916782197</v>
      </c>
    </row>
    <row r="43" spans="1:14" ht="15.75" thickBot="1">
      <c r="B43" s="817" t="s">
        <v>1037</v>
      </c>
      <c r="C43" s="818"/>
      <c r="D43" s="818"/>
      <c r="E43" s="818"/>
      <c r="F43" s="818"/>
      <c r="G43" s="818"/>
      <c r="H43" s="818"/>
      <c r="I43" s="818"/>
      <c r="J43" s="818"/>
      <c r="K43" s="818"/>
      <c r="L43" s="818"/>
      <c r="M43" s="819"/>
      <c r="N43" s="403">
        <f>SUM(N36:N42)</f>
        <v>4503.7482174076895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4173.3713080953912</v>
      </c>
      <c r="N48" s="281">
        <f>K48*M48</f>
        <v>4173.3713080953912</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4173.3713080953912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8773.837717181299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1754.76754343626</v>
      </c>
      <c r="M83" s="853"/>
      <c r="N83" s="57"/>
    </row>
    <row r="84" spans="1:14">
      <c r="B84" s="95" t="s">
        <v>1057</v>
      </c>
      <c r="C84" s="96"/>
      <c r="D84" s="96"/>
      <c r="E84" s="96"/>
      <c r="F84" s="96"/>
      <c r="G84" s="96"/>
      <c r="H84" s="96"/>
      <c r="I84" s="93"/>
      <c r="J84" s="94"/>
      <c r="K84" s="313">
        <v>0.05</v>
      </c>
      <c r="L84" s="852">
        <f>N78*K84</f>
        <v>438.691885859065</v>
      </c>
      <c r="M84" s="853"/>
      <c r="N84" s="57"/>
    </row>
    <row r="85" spans="1:14" ht="15.75" thickBot="1">
      <c r="B85" s="97" t="s">
        <v>1058</v>
      </c>
      <c r="C85" s="98"/>
      <c r="D85" s="98"/>
      <c r="E85" s="98"/>
      <c r="F85" s="98"/>
      <c r="G85" s="98"/>
      <c r="H85" s="98"/>
      <c r="I85" s="99"/>
      <c r="J85" s="100"/>
      <c r="K85" s="314">
        <v>0.05</v>
      </c>
      <c r="L85" s="854">
        <f>N78*K85</f>
        <v>438.691885859065</v>
      </c>
      <c r="M85" s="855"/>
      <c r="N85" s="57"/>
    </row>
    <row r="86" spans="1:14" ht="15.75" thickBot="1">
      <c r="B86" s="817" t="s">
        <v>1037</v>
      </c>
      <c r="C86" s="818"/>
      <c r="D86" s="818"/>
      <c r="E86" s="818"/>
      <c r="F86" s="818"/>
      <c r="G86" s="818"/>
      <c r="H86" s="818"/>
      <c r="I86" s="818"/>
      <c r="J86" s="818"/>
      <c r="K86" s="818"/>
      <c r="L86" s="818"/>
      <c r="M86" s="819"/>
      <c r="N86" s="58">
        <f>L83+L84+L85</f>
        <v>2632.1513151543904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11405.989032335689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312</v>
      </c>
      <c r="B36" s="866" t="str">
        <f>VLOOKUP(A36,EQUIPOS!A6:D154,3,FALSE)</f>
        <v>Retroexcavadora sobre oruga, potencia 138 HP, balde de 1,5 m3.</v>
      </c>
      <c r="C36" s="867"/>
      <c r="D36" s="867"/>
      <c r="E36" s="867"/>
      <c r="F36" s="867"/>
      <c r="G36" s="867"/>
      <c r="H36" s="868"/>
      <c r="I36" s="276"/>
      <c r="J36" s="277"/>
      <c r="K36" s="278">
        <f>VLOOKUP(A36,EQUIPOS!A6:D163,4,FALSE)</f>
        <v>193305.332332733</v>
      </c>
      <c r="L36" s="279"/>
      <c r="M36" s="280">
        <v>66</v>
      </c>
      <c r="N36" s="281">
        <f>K36/M36</f>
        <v>2928.8686717080759</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0.01</v>
      </c>
      <c r="M42" s="879"/>
      <c r="N42" s="111">
        <f>N76*L42</f>
        <v>0.967181916782197</v>
      </c>
    </row>
    <row r="43" spans="1:14" ht="15.75" thickBot="1">
      <c r="B43" s="817" t="s">
        <v>1037</v>
      </c>
      <c r="C43" s="818"/>
      <c r="D43" s="818"/>
      <c r="E43" s="818"/>
      <c r="F43" s="818"/>
      <c r="G43" s="818"/>
      <c r="H43" s="818"/>
      <c r="I43" s="818"/>
      <c r="J43" s="818"/>
      <c r="K43" s="818"/>
      <c r="L43" s="818"/>
      <c r="M43" s="819"/>
      <c r="N43" s="403">
        <f>SUM(N36:N42)</f>
        <v>2929.8358536248579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3026.5540453030776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605.3108090606155</v>
      </c>
      <c r="M83" s="853"/>
      <c r="N83" s="57"/>
    </row>
    <row r="84" spans="1:14">
      <c r="B84" s="95" t="s">
        <v>1057</v>
      </c>
      <c r="C84" s="96"/>
      <c r="D84" s="96"/>
      <c r="E84" s="96"/>
      <c r="F84" s="96"/>
      <c r="G84" s="96"/>
      <c r="H84" s="96"/>
      <c r="I84" s="93"/>
      <c r="J84" s="94"/>
      <c r="K84" s="313">
        <v>0.05</v>
      </c>
      <c r="L84" s="852">
        <f>N78*K84</f>
        <v>151.32770226515387</v>
      </c>
      <c r="M84" s="853"/>
      <c r="N84" s="57"/>
    </row>
    <row r="85" spans="1:14" ht="15.75" thickBot="1">
      <c r="B85" s="97" t="s">
        <v>1058</v>
      </c>
      <c r="C85" s="98"/>
      <c r="D85" s="98"/>
      <c r="E85" s="98"/>
      <c r="F85" s="98"/>
      <c r="G85" s="98"/>
      <c r="H85" s="98"/>
      <c r="I85" s="99"/>
      <c r="J85" s="100"/>
      <c r="K85" s="314">
        <v>0.05</v>
      </c>
      <c r="L85" s="854">
        <f>N78*K85</f>
        <v>151.32770226515387</v>
      </c>
      <c r="M85" s="855"/>
      <c r="N85" s="57"/>
    </row>
    <row r="86" spans="1:14" ht="15.75" thickBot="1">
      <c r="B86" s="817" t="s">
        <v>1037</v>
      </c>
      <c r="C86" s="818"/>
      <c r="D86" s="818"/>
      <c r="E86" s="818"/>
      <c r="F86" s="818"/>
      <c r="G86" s="818"/>
      <c r="H86" s="818"/>
      <c r="I86" s="818"/>
      <c r="J86" s="818"/>
      <c r="K86" s="818"/>
      <c r="L86" s="818"/>
      <c r="M86" s="819"/>
      <c r="N86" s="58">
        <f>L83+L84+L85</f>
        <v>907.9662135909233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3934.520258894001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70" zoomScale="78" zoomScaleNormal="78" workbookViewId="0">
      <selection activeCell="N85" sqref="N85"/>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180</v>
      </c>
      <c r="B36" s="866" t="str">
        <f>VLOOKUP(A36,EQUIPOS!A6:D154,3,FALSE)</f>
        <v>Compresor 120 HP, con martillo.</v>
      </c>
      <c r="C36" s="867"/>
      <c r="D36" s="867"/>
      <c r="E36" s="867"/>
      <c r="F36" s="867"/>
      <c r="G36" s="867"/>
      <c r="H36" s="868"/>
      <c r="I36" s="276"/>
      <c r="J36" s="277"/>
      <c r="K36" s="278">
        <f>VLOOKUP(A36,EQUIPOS!A6:D163,4,FALSE)</f>
        <v>64473.9949394703</v>
      </c>
      <c r="L36" s="279"/>
      <c r="M36" s="280">
        <v>66</v>
      </c>
      <c r="N36" s="281">
        <f>K36/M36</f>
        <v>976.87871120409545</v>
      </c>
    </row>
    <row r="37" spans="1:14">
      <c r="A37" s="114" t="s">
        <v>129</v>
      </c>
      <c r="B37" s="866" t="str">
        <f>VLOOKUP(A37,EQUIPOS!A7:D154,3,FALSE)</f>
        <v xml:space="preserve">Buldozer, Potencia al volante de 140 HP, motor de 2200 RPM, longitud de hoja 4,80m. </v>
      </c>
      <c r="C37" s="867"/>
      <c r="D37" s="867"/>
      <c r="E37" s="867"/>
      <c r="F37" s="867"/>
      <c r="G37" s="867"/>
      <c r="H37" s="868"/>
      <c r="I37" s="276"/>
      <c r="J37" s="277"/>
      <c r="K37" s="278">
        <f>VLOOKUP(A37,EQUIPOS!A7:D164,4,FALSE)</f>
        <v>157391.23637828312</v>
      </c>
      <c r="L37" s="279"/>
      <c r="M37" s="280">
        <v>100</v>
      </c>
      <c r="N37" s="281">
        <f>K37/M37</f>
        <v>1573.9123637828313</v>
      </c>
    </row>
    <row r="38" spans="1:14">
      <c r="A38" t="s">
        <v>312</v>
      </c>
      <c r="B38" s="866" t="str">
        <f>VLOOKUP(A38,EQUIPOS!A8:D154,3,FALSE)</f>
        <v>Retroexcavadora sobre oruga, potencia 138 HP, balde de 1,5 m3.</v>
      </c>
      <c r="C38" s="867"/>
      <c r="D38" s="867"/>
      <c r="E38" s="867"/>
      <c r="F38" s="867"/>
      <c r="G38" s="867"/>
      <c r="H38" s="868"/>
      <c r="I38" s="276"/>
      <c r="J38" s="277"/>
      <c r="K38" s="278">
        <f>VLOOKUP(A38,EQUIPOS!A8:D165,4,FALSE)</f>
        <v>193305.332332733</v>
      </c>
      <c r="L38" s="279"/>
      <c r="M38" s="280">
        <v>66</v>
      </c>
      <c r="N38" s="281">
        <f>K38/M38</f>
        <v>2928.8686717080759</v>
      </c>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N78*L42</f>
        <v>5.8030915006931822</v>
      </c>
    </row>
    <row r="43" spans="1:14" ht="15.75" thickBot="1">
      <c r="B43" s="817" t="s">
        <v>1037</v>
      </c>
      <c r="C43" s="818"/>
      <c r="D43" s="818"/>
      <c r="E43" s="818"/>
      <c r="F43" s="818"/>
      <c r="G43" s="818"/>
      <c r="H43" s="818"/>
      <c r="I43" s="818"/>
      <c r="J43" s="818"/>
      <c r="K43" s="818"/>
      <c r="L43" s="818"/>
      <c r="M43" s="819"/>
      <c r="N43" s="403">
        <f>SUM(N36:N42)</f>
        <v>5485.4628381956954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4842.9210300059931</v>
      </c>
      <c r="N48" s="281">
        <f>K48*M48</f>
        <v>968.58420600119871</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87911.524540028724</v>
      </c>
      <c r="N49" s="281">
        <f t="shared" ref="N49:N54" si="0">K49*M49</f>
        <v>263734.57362008619</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9490.073588009669</v>
      </c>
      <c r="N50" s="281">
        <f t="shared" si="0"/>
        <v>2847.0220764029004</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1121.867379614617</v>
      </c>
      <c r="N51" s="281">
        <f t="shared" si="0"/>
        <v>224.3734759229234</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1343.7418710787249</v>
      </c>
      <c r="N52" s="281">
        <f t="shared" si="0"/>
        <v>671.87093553936245</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0</v>
      </c>
      <c r="N53" s="281">
        <f t="shared" si="0"/>
        <v>0</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4173.3713080953912</v>
      </c>
      <c r="N54" s="281">
        <f t="shared" si="0"/>
        <v>4173.3713080953912</v>
      </c>
    </row>
    <row r="55" spans="1:14" ht="15.75" thickBot="1">
      <c r="B55" s="899"/>
      <c r="C55" s="900"/>
      <c r="D55" s="900"/>
      <c r="E55" s="900"/>
      <c r="F55" s="900"/>
      <c r="G55" s="900"/>
      <c r="H55" s="900"/>
      <c r="I55" s="870"/>
      <c r="J55" s="48"/>
      <c r="K55" s="50"/>
      <c r="L55" s="901"/>
      <c r="M55" s="902"/>
      <c r="N55" s="51"/>
    </row>
    <row r="56" spans="1:14" ht="15.75" thickBot="1">
      <c r="B56" s="817" t="s">
        <v>1037</v>
      </c>
      <c r="C56" s="818"/>
      <c r="D56" s="818"/>
      <c r="E56" s="818"/>
      <c r="F56" s="818"/>
      <c r="G56" s="818"/>
      <c r="H56" s="818"/>
      <c r="I56" s="818"/>
      <c r="J56" s="818"/>
      <c r="K56" s="818"/>
      <c r="L56" s="818"/>
      <c r="M56" s="819"/>
      <c r="N56" s="403">
        <f>SUM(N48:N55)</f>
        <v>272619.79562204797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95"/>
      <c r="M66" s="896"/>
      <c r="N66" s="133"/>
    </row>
    <row r="67" spans="1:15" ht="15.7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6" t="s">
        <v>1047</v>
      </c>
      <c r="C71" s="857"/>
      <c r="D71" s="857"/>
      <c r="E71" s="857"/>
      <c r="F71" s="857"/>
      <c r="G71" s="857"/>
      <c r="H71" s="857"/>
      <c r="I71" s="79" t="s">
        <v>1048</v>
      </c>
      <c r="J71" s="81" t="s">
        <v>1494</v>
      </c>
      <c r="K71" s="80" t="s">
        <v>1050</v>
      </c>
      <c r="L71" s="858" t="s">
        <v>1034</v>
      </c>
      <c r="M71" s="859"/>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3"/>
      <c r="C77" s="894"/>
      <c r="D77" s="894"/>
      <c r="E77" s="894"/>
      <c r="F77" s="894"/>
      <c r="G77" s="894"/>
      <c r="H77" s="894"/>
      <c r="I77" s="132"/>
      <c r="J77" s="132"/>
      <c r="K77" s="132"/>
      <c r="L77" s="907"/>
      <c r="M77" s="907"/>
      <c r="N77" s="51"/>
    </row>
    <row r="78" spans="1:15" ht="15.75" thickBot="1">
      <c r="B78" s="817" t="s">
        <v>1037</v>
      </c>
      <c r="C78" s="818"/>
      <c r="D78" s="818"/>
      <c r="E78" s="818"/>
      <c r="F78" s="818"/>
      <c r="G78" s="818"/>
      <c r="H78" s="818"/>
      <c r="I78" s="860"/>
      <c r="J78" s="860"/>
      <c r="K78" s="860"/>
      <c r="L78" s="860"/>
      <c r="M78" s="861"/>
      <c r="N78" s="310">
        <f>SUM(N72:N77)</f>
        <v>290.1545750346591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278395.41303527832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55679.082607055665</v>
      </c>
      <c r="M85" s="853"/>
      <c r="N85" s="57"/>
    </row>
    <row r="86" spans="1:14">
      <c r="B86" s="95" t="s">
        <v>1057</v>
      </c>
      <c r="C86" s="96"/>
      <c r="D86" s="96"/>
      <c r="E86" s="96"/>
      <c r="F86" s="96"/>
      <c r="G86" s="96"/>
      <c r="H86" s="96"/>
      <c r="I86" s="93"/>
      <c r="J86" s="94"/>
      <c r="K86" s="313">
        <v>0.05</v>
      </c>
      <c r="L86" s="852">
        <f>N80*K86</f>
        <v>13919.770651763916</v>
      </c>
      <c r="M86" s="853"/>
      <c r="N86" s="57"/>
    </row>
    <row r="87" spans="1:14" ht="15.75" thickBot="1">
      <c r="B87" s="97" t="s">
        <v>1058</v>
      </c>
      <c r="C87" s="98"/>
      <c r="D87" s="98"/>
      <c r="E87" s="98"/>
      <c r="F87" s="98"/>
      <c r="G87" s="98"/>
      <c r="H87" s="98"/>
      <c r="I87" s="99"/>
      <c r="J87" s="100"/>
      <c r="K87" s="314">
        <v>0.05</v>
      </c>
      <c r="L87" s="854">
        <f>N80*K87</f>
        <v>13919.770651763916</v>
      </c>
      <c r="M87" s="855"/>
      <c r="N87" s="57"/>
    </row>
    <row r="88" spans="1:14" ht="15.75" thickBot="1">
      <c r="B88" s="817" t="s">
        <v>1037</v>
      </c>
      <c r="C88" s="818"/>
      <c r="D88" s="818"/>
      <c r="E88" s="818"/>
      <c r="F88" s="818"/>
      <c r="G88" s="818"/>
      <c r="H88" s="818"/>
      <c r="I88" s="818"/>
      <c r="J88" s="818"/>
      <c r="K88" s="818"/>
      <c r="L88" s="818"/>
      <c r="M88" s="819"/>
      <c r="N88" s="58">
        <f>L85+L86+L87</f>
        <v>83518.623910583497</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361914.03694586182</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20" t="s">
        <v>2324</v>
      </c>
      <c r="C107" s="821"/>
      <c r="D107" s="821"/>
      <c r="E107" s="821"/>
      <c r="F107" s="821"/>
      <c r="G107" s="821"/>
      <c r="H107" s="821"/>
      <c r="I107" s="821"/>
      <c r="J107" s="821"/>
      <c r="K107" s="821"/>
      <c r="L107" s="821"/>
      <c r="M107" s="821"/>
      <c r="N107" s="822"/>
    </row>
    <row r="108" spans="2:14" ht="15" customHeight="1">
      <c r="B108" s="820"/>
      <c r="C108" s="821"/>
      <c r="D108" s="821"/>
      <c r="E108" s="821"/>
      <c r="F108" s="821"/>
      <c r="G108" s="821"/>
      <c r="H108" s="821"/>
      <c r="I108" s="821"/>
      <c r="J108" s="821"/>
      <c r="K108" s="821"/>
      <c r="L108" s="821"/>
      <c r="M108" s="821"/>
      <c r="N108" s="822"/>
    </row>
    <row r="109" spans="2:14" ht="30" customHeight="1">
      <c r="B109" s="823" t="s">
        <v>2325</v>
      </c>
      <c r="C109" s="824"/>
      <c r="D109" s="824"/>
      <c r="E109" s="824"/>
      <c r="F109" s="824"/>
      <c r="G109" s="824"/>
      <c r="H109" s="824"/>
      <c r="I109" s="824"/>
      <c r="J109" s="824"/>
      <c r="K109" s="824"/>
      <c r="L109" s="824"/>
      <c r="M109" s="824"/>
      <c r="N109" s="825"/>
    </row>
    <row r="110" spans="2:14">
      <c r="B110" s="823"/>
      <c r="C110" s="824"/>
      <c r="D110" s="824"/>
      <c r="E110" s="824"/>
      <c r="F110" s="824"/>
      <c r="G110" s="824"/>
      <c r="H110" s="824"/>
      <c r="I110" s="824"/>
      <c r="J110" s="824"/>
      <c r="K110" s="824"/>
      <c r="L110" s="824"/>
      <c r="M110" s="824"/>
      <c r="N110" s="82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3"/>
      <c r="K120" s="883"/>
      <c r="L120" s="883"/>
      <c r="M120" s="883"/>
      <c r="N120" s="884"/>
    </row>
    <row r="121" spans="2:14" ht="15.75" thickBot="1">
      <c r="B121" s="270" t="s">
        <v>2327</v>
      </c>
      <c r="C121" s="402"/>
      <c r="D121" s="402"/>
      <c r="E121" s="63"/>
      <c r="F121" s="63"/>
      <c r="G121" s="63"/>
      <c r="H121" s="63"/>
      <c r="I121" s="63"/>
      <c r="J121" s="885"/>
      <c r="K121" s="885"/>
      <c r="L121" s="885"/>
      <c r="M121" s="885"/>
      <c r="N121" s="886"/>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193305.332332733</v>
      </c>
      <c r="L36" s="279"/>
      <c r="M36" s="280">
        <v>66</v>
      </c>
      <c r="N36" s="281">
        <f>K36/M36</f>
        <v>2928.8686717080759</v>
      </c>
    </row>
    <row r="37" spans="1:14">
      <c r="A37" s="114" t="s">
        <v>129</v>
      </c>
      <c r="B37" s="866" t="str">
        <f>VLOOKUP(A37,EQUIPOS!A7:D154,3,FALSE)</f>
        <v xml:space="preserve">Buldozer, Potencia al volante de 140 HP, motor de 2200 RPM, longitud de hoja 4,80m. </v>
      </c>
      <c r="C37" s="867"/>
      <c r="D37" s="867"/>
      <c r="E37" s="867"/>
      <c r="F37" s="867"/>
      <c r="G37" s="867"/>
      <c r="H37" s="868"/>
      <c r="I37" s="276"/>
      <c r="J37" s="277"/>
      <c r="K37" s="278">
        <f>VLOOKUP(A37,EQUIPOS!A7:D164,4,FALSE)</f>
        <v>157391.23637828312</v>
      </c>
      <c r="L37" s="279"/>
      <c r="M37" s="280">
        <v>100</v>
      </c>
      <c r="N37" s="281">
        <f>K37/M37</f>
        <v>1573.9123637828313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0.01</v>
      </c>
      <c r="M42" s="879"/>
      <c r="N42" s="111">
        <f>N76*L42</f>
        <v>0.967181916782197</v>
      </c>
    </row>
    <row r="43" spans="1:14" ht="15.75" thickBot="1">
      <c r="B43" s="817" t="s">
        <v>1037</v>
      </c>
      <c r="C43" s="818"/>
      <c r="D43" s="818"/>
      <c r="E43" s="818"/>
      <c r="F43" s="818"/>
      <c r="G43" s="818"/>
      <c r="H43" s="818"/>
      <c r="I43" s="818"/>
      <c r="J43" s="818"/>
      <c r="K43" s="818"/>
      <c r="L43" s="818"/>
      <c r="M43" s="819"/>
      <c r="N43" s="403">
        <f>SUM(N36:N42)</f>
        <v>4503.7482174076895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4173.3713080953912</v>
      </c>
      <c r="N48" s="281">
        <f>K48*M48</f>
        <v>4173.3713080953912</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4173.3713080953912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8773.837717181299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1754.76754343626</v>
      </c>
      <c r="M83" s="853"/>
      <c r="N83" s="57"/>
    </row>
    <row r="84" spans="1:14">
      <c r="B84" s="95" t="s">
        <v>1057</v>
      </c>
      <c r="C84" s="96"/>
      <c r="D84" s="96"/>
      <c r="E84" s="96"/>
      <c r="F84" s="96"/>
      <c r="G84" s="96"/>
      <c r="H84" s="96"/>
      <c r="I84" s="93"/>
      <c r="J84" s="94"/>
      <c r="K84" s="313">
        <v>0.05</v>
      </c>
      <c r="L84" s="852">
        <f>N78*K84</f>
        <v>438.691885859065</v>
      </c>
      <c r="M84" s="853"/>
      <c r="N84" s="57"/>
    </row>
    <row r="85" spans="1:14" ht="15.75" thickBot="1">
      <c r="B85" s="97" t="s">
        <v>1058</v>
      </c>
      <c r="C85" s="98"/>
      <c r="D85" s="98"/>
      <c r="E85" s="98"/>
      <c r="F85" s="98"/>
      <c r="G85" s="98"/>
      <c r="H85" s="98"/>
      <c r="I85" s="99"/>
      <c r="J85" s="100"/>
      <c r="K85" s="314">
        <v>0.05</v>
      </c>
      <c r="L85" s="854">
        <f>N78*K85</f>
        <v>438.691885859065</v>
      </c>
      <c r="M85" s="855"/>
      <c r="N85" s="57"/>
    </row>
    <row r="86" spans="1:14" ht="15.75" thickBot="1">
      <c r="B86" s="817" t="s">
        <v>1037</v>
      </c>
      <c r="C86" s="818"/>
      <c r="D86" s="818"/>
      <c r="E86" s="818"/>
      <c r="F86" s="818"/>
      <c r="G86" s="818"/>
      <c r="H86" s="818"/>
      <c r="I86" s="818"/>
      <c r="J86" s="818"/>
      <c r="K86" s="818"/>
      <c r="L86" s="818"/>
      <c r="M86" s="819"/>
      <c r="N86" s="58">
        <f>L83+L84+L85</f>
        <v>2632.1513151543904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11405.989032335689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topLeftCell="A49" zoomScale="78" zoomScaleNormal="78" workbookViewId="0">
      <selection activeCell="M53" sqref="M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193305.332332733</v>
      </c>
      <c r="L36" s="279"/>
      <c r="M36" s="280">
        <v>66</v>
      </c>
      <c r="N36" s="281">
        <f>K36/M36</f>
        <v>2928.8686717080759</v>
      </c>
    </row>
    <row r="37" spans="1:14">
      <c r="A37" s="114" t="s">
        <v>180</v>
      </c>
      <c r="B37" s="866" t="str">
        <f>VLOOKUP(A37,EQUIPOS!A7:D154,3,FALSE)</f>
        <v>Compresor 120 HP, con martillo.</v>
      </c>
      <c r="C37" s="867"/>
      <c r="D37" s="867"/>
      <c r="E37" s="867"/>
      <c r="F37" s="867"/>
      <c r="G37" s="867"/>
      <c r="H37" s="868"/>
      <c r="I37" s="276"/>
      <c r="J37" s="277"/>
      <c r="K37" s="278">
        <f>VLOOKUP(A37,EQUIPOS!A7:D164,4,FALSE)</f>
        <v>64473.9949394703</v>
      </c>
      <c r="L37" s="279"/>
      <c r="M37" s="280">
        <v>66</v>
      </c>
      <c r="N37" s="281">
        <f>K37/M37</f>
        <v>976.87871120409545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N79*L42</f>
        <v>5.8030915006931822</v>
      </c>
    </row>
    <row r="43" spans="1:14" ht="15.75" thickBot="1">
      <c r="B43" s="817" t="s">
        <v>1037</v>
      </c>
      <c r="C43" s="818"/>
      <c r="D43" s="818"/>
      <c r="E43" s="818"/>
      <c r="F43" s="818"/>
      <c r="G43" s="818"/>
      <c r="H43" s="818"/>
      <c r="I43" s="818"/>
      <c r="J43" s="818"/>
      <c r="K43" s="818"/>
      <c r="L43" s="818"/>
      <c r="M43" s="819"/>
      <c r="N43" s="403">
        <f>SUM(N36:N42)</f>
        <v>3911.5504744128643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4842.9210300059931</v>
      </c>
      <c r="N48" s="281">
        <f t="shared" ref="N48:N53" si="0">K48*M48</f>
        <v>968.58420600119871</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87911.524540028724</v>
      </c>
      <c r="N49" s="281">
        <f t="shared" si="0"/>
        <v>263734.57362008619</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9490.073588009669</v>
      </c>
      <c r="N50" s="281">
        <f t="shared" si="0"/>
        <v>2847.0220764029004</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1121.867379614617</v>
      </c>
      <c r="N51" s="281">
        <f t="shared" si="0"/>
        <v>224.3734759229234</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1343.7418710787249</v>
      </c>
      <c r="N52" s="281">
        <f t="shared" si="0"/>
        <v>671.87093553936245</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0</v>
      </c>
      <c r="N53" s="281">
        <f t="shared" si="0"/>
        <v>0</v>
      </c>
    </row>
    <row r="54" spans="1:14" ht="15.75" thickBot="1">
      <c r="B54" s="899"/>
      <c r="C54" s="900"/>
      <c r="D54" s="900"/>
      <c r="E54" s="900"/>
      <c r="F54" s="900"/>
      <c r="G54" s="900"/>
      <c r="H54" s="900"/>
      <c r="I54" s="870"/>
      <c r="J54" s="48"/>
      <c r="K54" s="50"/>
      <c r="L54" s="901"/>
      <c r="M54" s="902"/>
      <c r="N54" s="51"/>
    </row>
    <row r="55" spans="1:14" ht="15.75" thickBot="1">
      <c r="B55" s="817" t="s">
        <v>1037</v>
      </c>
      <c r="C55" s="818"/>
      <c r="D55" s="818"/>
      <c r="E55" s="818"/>
      <c r="F55" s="818"/>
      <c r="G55" s="818"/>
      <c r="H55" s="818"/>
      <c r="I55" s="818"/>
      <c r="J55" s="818"/>
      <c r="K55" s="818"/>
      <c r="L55" s="818"/>
      <c r="M55" s="819"/>
      <c r="N55" s="403">
        <f>SUM(N48:N54)</f>
        <v>268446.42431395256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944"/>
      <c r="C65" s="945"/>
      <c r="D65" s="945"/>
      <c r="E65" s="945"/>
      <c r="F65" s="945"/>
      <c r="G65" s="946"/>
      <c r="H65" s="320"/>
      <c r="I65" s="288"/>
      <c r="J65" s="295"/>
      <c r="K65" s="288"/>
      <c r="L65" s="904"/>
      <c r="M65" s="905"/>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95"/>
      <c r="M67" s="896"/>
      <c r="N67" s="133"/>
    </row>
    <row r="68" spans="1:15" ht="15.75" thickBot="1">
      <c r="B68" s="906" t="s">
        <v>1037</v>
      </c>
      <c r="C68" s="860"/>
      <c r="D68" s="860"/>
      <c r="E68" s="860"/>
      <c r="F68" s="860"/>
      <c r="G68" s="860"/>
      <c r="H68" s="860"/>
      <c r="I68" s="860"/>
      <c r="J68" s="860"/>
      <c r="K68" s="860"/>
      <c r="L68" s="860"/>
      <c r="M68" s="861"/>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6" t="s">
        <v>1047</v>
      </c>
      <c r="C72" s="857"/>
      <c r="D72" s="857"/>
      <c r="E72" s="857"/>
      <c r="F72" s="857"/>
      <c r="G72" s="857"/>
      <c r="H72" s="857"/>
      <c r="I72" s="79" t="s">
        <v>1048</v>
      </c>
      <c r="J72" s="81" t="s">
        <v>1494</v>
      </c>
      <c r="K72" s="80" t="s">
        <v>1050</v>
      </c>
      <c r="L72" s="858" t="s">
        <v>1034</v>
      </c>
      <c r="M72" s="859"/>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93"/>
      <c r="C78" s="894"/>
      <c r="D78" s="894"/>
      <c r="E78" s="894"/>
      <c r="F78" s="894"/>
      <c r="G78" s="894"/>
      <c r="H78" s="894"/>
      <c r="I78" s="132"/>
      <c r="J78" s="132"/>
      <c r="K78" s="132"/>
      <c r="L78" s="907"/>
      <c r="M78" s="907"/>
      <c r="N78" s="51"/>
    </row>
    <row r="79" spans="1:15" ht="15.75" thickBot="1">
      <c r="B79" s="906" t="s">
        <v>1037</v>
      </c>
      <c r="C79" s="860"/>
      <c r="D79" s="860"/>
      <c r="E79" s="860"/>
      <c r="F79" s="860"/>
      <c r="G79" s="860"/>
      <c r="H79" s="860"/>
      <c r="I79" s="860"/>
      <c r="J79" s="860"/>
      <c r="K79" s="860"/>
      <c r="L79" s="860"/>
      <c r="M79" s="861"/>
      <c r="N79" s="310">
        <f>SUM(N73:N78)</f>
        <v>290.1545750346591</v>
      </c>
    </row>
    <row r="80" spans="1:15" ht="15.75" thickBot="1">
      <c r="B80" s="39"/>
      <c r="C80" s="40"/>
      <c r="D80" s="40"/>
      <c r="E80" s="40"/>
      <c r="F80" s="40"/>
      <c r="G80" s="40"/>
      <c r="H80" s="40"/>
      <c r="I80" s="40"/>
      <c r="J80" s="40"/>
      <c r="K80" s="40"/>
      <c r="L80" s="40"/>
      <c r="M80" s="40"/>
      <c r="N80" s="41"/>
    </row>
    <row r="81" spans="1:14" ht="15.75" thickBot="1">
      <c r="B81" s="817" t="s">
        <v>1051</v>
      </c>
      <c r="C81" s="818"/>
      <c r="D81" s="818"/>
      <c r="E81" s="818"/>
      <c r="F81" s="818"/>
      <c r="G81" s="818"/>
      <c r="H81" s="818"/>
      <c r="I81" s="818"/>
      <c r="J81" s="818"/>
      <c r="K81" s="818"/>
      <c r="L81" s="818"/>
      <c r="M81" s="819"/>
      <c r="N81" s="105">
        <f>N43+N55+N68+N79</f>
        <v>272648.1293634001</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2" t="s">
        <v>1053</v>
      </c>
      <c r="C85" s="863"/>
      <c r="D85" s="863"/>
      <c r="E85" s="863"/>
      <c r="F85" s="863"/>
      <c r="G85" s="863"/>
      <c r="H85" s="863"/>
      <c r="I85" s="323"/>
      <c r="J85" s="343"/>
      <c r="K85" s="311" t="s">
        <v>1054</v>
      </c>
      <c r="L85" s="864" t="s">
        <v>1055</v>
      </c>
      <c r="M85" s="865"/>
      <c r="N85" s="312"/>
    </row>
    <row r="86" spans="1:14">
      <c r="B86" s="850" t="s">
        <v>1056</v>
      </c>
      <c r="C86" s="851"/>
      <c r="D86" s="851"/>
      <c r="E86" s="851"/>
      <c r="F86" s="851"/>
      <c r="G86" s="851"/>
      <c r="H86" s="851"/>
      <c r="I86" s="93"/>
      <c r="J86" s="94"/>
      <c r="K86" s="313">
        <v>0.2</v>
      </c>
      <c r="L86" s="852">
        <f>N81*K86</f>
        <v>54529.625872680022</v>
      </c>
      <c r="M86" s="853"/>
      <c r="N86" s="57"/>
    </row>
    <row r="87" spans="1:14">
      <c r="B87" s="95" t="s">
        <v>1057</v>
      </c>
      <c r="C87" s="96"/>
      <c r="D87" s="96"/>
      <c r="E87" s="96"/>
      <c r="F87" s="96"/>
      <c r="G87" s="96"/>
      <c r="H87" s="96"/>
      <c r="I87" s="93"/>
      <c r="J87" s="94"/>
      <c r="K87" s="313">
        <v>0.05</v>
      </c>
      <c r="L87" s="852">
        <f>N81*K87</f>
        <v>13632.406468170006</v>
      </c>
      <c r="M87" s="853"/>
      <c r="N87" s="57"/>
    </row>
    <row r="88" spans="1:14" ht="15.75" thickBot="1">
      <c r="B88" s="97" t="s">
        <v>1058</v>
      </c>
      <c r="C88" s="98"/>
      <c r="D88" s="98"/>
      <c r="E88" s="98"/>
      <c r="F88" s="98"/>
      <c r="G88" s="98"/>
      <c r="H88" s="98"/>
      <c r="I88" s="99"/>
      <c r="J88" s="100"/>
      <c r="K88" s="314">
        <v>0.05</v>
      </c>
      <c r="L88" s="854">
        <f>N81*K88</f>
        <v>13632.406468170006</v>
      </c>
      <c r="M88" s="855"/>
      <c r="N88" s="57"/>
    </row>
    <row r="89" spans="1:14" ht="15.75" thickBot="1">
      <c r="B89" s="817" t="s">
        <v>1037</v>
      </c>
      <c r="C89" s="818"/>
      <c r="D89" s="818"/>
      <c r="E89" s="818"/>
      <c r="F89" s="818"/>
      <c r="G89" s="818"/>
      <c r="H89" s="818"/>
      <c r="I89" s="818"/>
      <c r="J89" s="818"/>
      <c r="K89" s="818"/>
      <c r="L89" s="818"/>
      <c r="M89" s="819"/>
      <c r="N89" s="58">
        <f>L86+L87+L88</f>
        <v>81794.438809020037</v>
      </c>
    </row>
    <row r="90" spans="1:14" ht="15.75" thickBot="1">
      <c r="B90" s="39"/>
      <c r="C90" s="40"/>
      <c r="D90" s="40"/>
      <c r="E90" s="40"/>
      <c r="F90" s="40"/>
      <c r="G90" s="40"/>
      <c r="H90" s="40"/>
      <c r="I90" s="40"/>
      <c r="J90" s="40"/>
      <c r="K90" s="40"/>
      <c r="L90" s="40"/>
      <c r="M90" s="40"/>
      <c r="N90" s="41"/>
    </row>
    <row r="91" spans="1:14" ht="15.75" thickBot="1">
      <c r="A91" t="s">
        <v>2122</v>
      </c>
      <c r="B91" s="817" t="s">
        <v>1059</v>
      </c>
      <c r="C91" s="818"/>
      <c r="D91" s="818"/>
      <c r="E91" s="818"/>
      <c r="F91" s="818"/>
      <c r="G91" s="818"/>
      <c r="H91" s="818"/>
      <c r="I91" s="818"/>
      <c r="J91" s="818"/>
      <c r="K91" s="818"/>
      <c r="L91" s="818"/>
      <c r="M91" s="819"/>
      <c r="N91" s="196">
        <f>N81+N89</f>
        <v>354442.56817242014</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20" t="s">
        <v>2324</v>
      </c>
      <c r="C108" s="821"/>
      <c r="D108" s="821"/>
      <c r="E108" s="821"/>
      <c r="F108" s="821"/>
      <c r="G108" s="821"/>
      <c r="H108" s="821"/>
      <c r="I108" s="821"/>
      <c r="J108" s="821"/>
      <c r="K108" s="821"/>
      <c r="L108" s="821"/>
      <c r="M108" s="821"/>
      <c r="N108" s="822"/>
    </row>
    <row r="109" spans="2:14" ht="15" customHeight="1">
      <c r="B109" s="820"/>
      <c r="C109" s="821"/>
      <c r="D109" s="821"/>
      <c r="E109" s="821"/>
      <c r="F109" s="821"/>
      <c r="G109" s="821"/>
      <c r="H109" s="821"/>
      <c r="I109" s="821"/>
      <c r="J109" s="821"/>
      <c r="K109" s="821"/>
      <c r="L109" s="821"/>
      <c r="M109" s="821"/>
      <c r="N109" s="822"/>
    </row>
    <row r="110" spans="2:14" ht="32.25" customHeight="1">
      <c r="B110" s="823" t="s">
        <v>2325</v>
      </c>
      <c r="C110" s="824"/>
      <c r="D110" s="824"/>
      <c r="E110" s="824"/>
      <c r="F110" s="824"/>
      <c r="G110" s="824"/>
      <c r="H110" s="824"/>
      <c r="I110" s="824"/>
      <c r="J110" s="824"/>
      <c r="K110" s="824"/>
      <c r="L110" s="824"/>
      <c r="M110" s="824"/>
      <c r="N110" s="825"/>
    </row>
    <row r="111" spans="2:14">
      <c r="B111" s="823"/>
      <c r="C111" s="824"/>
      <c r="D111" s="824"/>
      <c r="E111" s="824"/>
      <c r="F111" s="824"/>
      <c r="G111" s="824"/>
      <c r="H111" s="824"/>
      <c r="I111" s="824"/>
      <c r="J111" s="824"/>
      <c r="K111" s="824"/>
      <c r="L111" s="824"/>
      <c r="M111" s="824"/>
      <c r="N111" s="825"/>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3"/>
      <c r="K121" s="883"/>
      <c r="L121" s="883"/>
      <c r="M121" s="883"/>
      <c r="N121" s="884"/>
    </row>
    <row r="122" spans="2:14" ht="15.75" thickBot="1">
      <c r="B122" s="270" t="s">
        <v>2327</v>
      </c>
      <c r="C122" s="402"/>
      <c r="D122" s="402"/>
      <c r="E122" s="63"/>
      <c r="F122" s="63"/>
      <c r="G122" s="63"/>
      <c r="H122" s="63"/>
      <c r="I122" s="63"/>
      <c r="J122" s="885"/>
      <c r="K122" s="885"/>
      <c r="L122" s="885"/>
      <c r="M122" s="885"/>
      <c r="N122" s="886"/>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193305.332332733</v>
      </c>
      <c r="L36" s="279"/>
      <c r="M36" s="280">
        <v>66</v>
      </c>
      <c r="N36" s="281">
        <f>K36/M36</f>
        <v>2928.8686717080759</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0.01</v>
      </c>
      <c r="M42" s="879"/>
      <c r="N42" s="111">
        <f>N76*L42</f>
        <v>0.967181916782197</v>
      </c>
    </row>
    <row r="43" spans="1:14" ht="15.75" thickBot="1">
      <c r="B43" s="817" t="s">
        <v>1037</v>
      </c>
      <c r="C43" s="818"/>
      <c r="D43" s="818"/>
      <c r="E43" s="818"/>
      <c r="F43" s="818"/>
      <c r="G43" s="818"/>
      <c r="H43" s="818"/>
      <c r="I43" s="818"/>
      <c r="J43" s="818"/>
      <c r="K43" s="818"/>
      <c r="L43" s="818"/>
      <c r="M43" s="819"/>
      <c r="N43" s="403">
        <f>SUM(N36:N42)</f>
        <v>2929.8358536248579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3026.5540453030776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605.3108090606155</v>
      </c>
      <c r="M83" s="853"/>
      <c r="N83" s="57"/>
    </row>
    <row r="84" spans="1:14">
      <c r="B84" s="95" t="s">
        <v>1057</v>
      </c>
      <c r="C84" s="96"/>
      <c r="D84" s="96"/>
      <c r="E84" s="96"/>
      <c r="F84" s="96"/>
      <c r="G84" s="96"/>
      <c r="H84" s="96"/>
      <c r="I84" s="93"/>
      <c r="J84" s="94"/>
      <c r="K84" s="313">
        <v>0.05</v>
      </c>
      <c r="L84" s="852">
        <f>N78*K84</f>
        <v>151.32770226515387</v>
      </c>
      <c r="M84" s="853"/>
      <c r="N84" s="57"/>
    </row>
    <row r="85" spans="1:14" ht="15.75" thickBot="1">
      <c r="B85" s="97" t="s">
        <v>1058</v>
      </c>
      <c r="C85" s="98"/>
      <c r="D85" s="98"/>
      <c r="E85" s="98"/>
      <c r="F85" s="98"/>
      <c r="G85" s="98"/>
      <c r="H85" s="98"/>
      <c r="I85" s="99"/>
      <c r="J85" s="100"/>
      <c r="K85" s="314">
        <v>0.05</v>
      </c>
      <c r="L85" s="854">
        <f>N78*K85</f>
        <v>151.32770226515387</v>
      </c>
      <c r="M85" s="855"/>
      <c r="N85" s="57"/>
    </row>
    <row r="86" spans="1:14" ht="15.75" thickBot="1">
      <c r="B86" s="817" t="s">
        <v>1037</v>
      </c>
      <c r="C86" s="818"/>
      <c r="D86" s="818"/>
      <c r="E86" s="818"/>
      <c r="F86" s="818"/>
      <c r="G86" s="818"/>
      <c r="H86" s="818"/>
      <c r="I86" s="818"/>
      <c r="J86" s="818"/>
      <c r="K86" s="818"/>
      <c r="L86" s="818"/>
      <c r="M86" s="819"/>
      <c r="N86" s="58">
        <f>L83+L84+L85</f>
        <v>907.9662135909233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3934.520258894001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148</v>
      </c>
      <c r="B36" s="866" t="str">
        <f>VLOOKUP(A36,EQUIPOS!A6:D154,3,FALSE)</f>
        <v>Cargador : Potencia en el volante 110 hp, Clasificación de RPM del motor 2300.</v>
      </c>
      <c r="C36" s="867"/>
      <c r="D36" s="867"/>
      <c r="E36" s="867"/>
      <c r="F36" s="867"/>
      <c r="G36" s="867"/>
      <c r="H36" s="868"/>
      <c r="I36" s="276"/>
      <c r="J36" s="277"/>
      <c r="K36" s="278">
        <f>VLOOKUP(A36,EQUIPOS!A6:D163,4,FALSE)</f>
        <v>141284.13453354861</v>
      </c>
      <c r="L36" s="279"/>
      <c r="M36" s="280">
        <v>66</v>
      </c>
      <c r="N36" s="281">
        <f>K36/M36</f>
        <v>2140.6687050537666</v>
      </c>
    </row>
    <row r="37" spans="1:14">
      <c r="A37" s="114" t="s">
        <v>129</v>
      </c>
      <c r="B37" s="866" t="str">
        <f>VLOOKUP(A37,EQUIPOS!A7:D154,3,FALSE)</f>
        <v xml:space="preserve">Buldozer, Potencia al volante de 140 HP, motor de 2200 RPM, longitud de hoja 4,80m. </v>
      </c>
      <c r="C37" s="867"/>
      <c r="D37" s="867"/>
      <c r="E37" s="867"/>
      <c r="F37" s="867"/>
      <c r="G37" s="867"/>
      <c r="H37" s="868"/>
      <c r="I37" s="276"/>
      <c r="J37" s="277"/>
      <c r="K37" s="278">
        <f>VLOOKUP(A37,EQUIPOS!A7:D164,4,FALSE)</f>
        <v>157391.23637828312</v>
      </c>
      <c r="L37" s="279"/>
      <c r="M37" s="280">
        <v>100</v>
      </c>
      <c r="N37" s="281">
        <f>K37/M37</f>
        <v>1573.9123637828313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0.01</v>
      </c>
      <c r="M42" s="879"/>
      <c r="N42" s="111">
        <f>N76*L42</f>
        <v>1.934363833564394</v>
      </c>
    </row>
    <row r="43" spans="1:14" ht="15.75" thickBot="1">
      <c r="B43" s="817" t="s">
        <v>1037</v>
      </c>
      <c r="C43" s="818"/>
      <c r="D43" s="818"/>
      <c r="E43" s="818"/>
      <c r="F43" s="818"/>
      <c r="G43" s="818"/>
      <c r="H43" s="818"/>
      <c r="I43" s="818"/>
      <c r="J43" s="818"/>
      <c r="K43" s="818"/>
      <c r="L43" s="818"/>
      <c r="M43" s="819"/>
      <c r="N43" s="403">
        <f>SUM(N36:N42)</f>
        <v>3716.5154326701627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2827.1464094603202</v>
      </c>
      <c r="N48" s="281">
        <f>K48*M48</f>
        <v>2827.1464094603202</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2827.1464094603202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193.43638335643939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6737.0982254869223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1347.4196450973845</v>
      </c>
      <c r="M83" s="853"/>
      <c r="N83" s="57"/>
    </row>
    <row r="84" spans="1:14">
      <c r="B84" s="95" t="s">
        <v>1057</v>
      </c>
      <c r="C84" s="96"/>
      <c r="D84" s="96"/>
      <c r="E84" s="96"/>
      <c r="F84" s="96"/>
      <c r="G84" s="96"/>
      <c r="H84" s="96"/>
      <c r="I84" s="93"/>
      <c r="J84" s="94"/>
      <c r="K84" s="313">
        <v>0.05</v>
      </c>
      <c r="L84" s="852">
        <f>N78*K84</f>
        <v>336.85491127434614</v>
      </c>
      <c r="M84" s="853"/>
      <c r="N84" s="57"/>
    </row>
    <row r="85" spans="1:14" ht="15.75" thickBot="1">
      <c r="B85" s="97" t="s">
        <v>1058</v>
      </c>
      <c r="C85" s="98"/>
      <c r="D85" s="98"/>
      <c r="E85" s="98"/>
      <c r="F85" s="98"/>
      <c r="G85" s="98"/>
      <c r="H85" s="98"/>
      <c r="I85" s="99"/>
      <c r="J85" s="100"/>
      <c r="K85" s="314">
        <v>0.05</v>
      </c>
      <c r="L85" s="854">
        <f>N78*K85</f>
        <v>336.85491127434614</v>
      </c>
      <c r="M85" s="855"/>
      <c r="N85" s="57"/>
    </row>
    <row r="86" spans="1:14" ht="15.75" thickBot="1">
      <c r="B86" s="817" t="s">
        <v>1037</v>
      </c>
      <c r="C86" s="818"/>
      <c r="D86" s="818"/>
      <c r="E86" s="818"/>
      <c r="F86" s="818"/>
      <c r="G86" s="818"/>
      <c r="H86" s="818"/>
      <c r="I86" s="818"/>
      <c r="J86" s="818"/>
      <c r="K86" s="818"/>
      <c r="L86" s="818"/>
      <c r="M86" s="819"/>
      <c r="N86" s="58">
        <f>L83+L84+L85</f>
        <v>2021.129467646077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8758.2276931329998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157391.23637828312</v>
      </c>
      <c r="L36" s="473"/>
      <c r="M36" s="292">
        <v>50</v>
      </c>
      <c r="N36" s="281">
        <f>K36/M36</f>
        <v>3147.8247275656627</v>
      </c>
    </row>
    <row r="37" spans="1:14">
      <c r="A37" s="114" t="s">
        <v>152</v>
      </c>
      <c r="B37" s="866" t="str">
        <f>VLOOKUP(A37,EQUIPOS!A7:D154,3,FALSE)</f>
        <v xml:space="preserve">Carrotanque de agua(1000 Galones) </v>
      </c>
      <c r="C37" s="867"/>
      <c r="D37" s="867"/>
      <c r="E37" s="867"/>
      <c r="F37" s="867"/>
      <c r="G37" s="867"/>
      <c r="H37" s="868"/>
      <c r="I37" s="276"/>
      <c r="J37" s="277"/>
      <c r="K37" s="278">
        <f>VLOOKUP(A37,EQUIPOS!A7:D164,4,FALSE)</f>
        <v>61043.789157705156</v>
      </c>
      <c r="L37" s="473"/>
      <c r="M37" s="292">
        <v>50</v>
      </c>
      <c r="N37" s="281">
        <f>K37/M37</f>
        <v>1220.8757831541031</v>
      </c>
    </row>
    <row r="38" spans="1:14">
      <c r="A38" s="214" t="s">
        <v>269</v>
      </c>
      <c r="B38" s="866" t="str">
        <f>VLOOKUP(A38,EQUIPOS!A8:D154,3,FALSE)</f>
        <v>Motoniveladora  potencia 215 HP, ancho de cuchilla 4,27 m, peso 18 ton.</v>
      </c>
      <c r="C38" s="867"/>
      <c r="D38" s="867"/>
      <c r="E38" s="867"/>
      <c r="F38" s="867"/>
      <c r="G38" s="867"/>
      <c r="H38" s="868"/>
      <c r="I38" s="276"/>
      <c r="J38" s="277"/>
      <c r="K38" s="278">
        <f>VLOOKUP(A38,EQUIPOS!A8:D165,4,FALSE)</f>
        <v>161741.71132841395</v>
      </c>
      <c r="L38" s="473"/>
      <c r="M38" s="292">
        <v>50</v>
      </c>
      <c r="N38" s="281">
        <f>K38/M38</f>
        <v>3234.8342265682791</v>
      </c>
    </row>
    <row r="39" spans="1:14">
      <c r="A39" s="214" t="s">
        <v>365</v>
      </c>
      <c r="B39" s="866" t="str">
        <f>VLOOKUP(A39,EQUIPOS!A9:D154,3,FALSE)</f>
        <v xml:space="preserve">Vibrocompatador, potencia 153 HP, peso 10 Ton. </v>
      </c>
      <c r="C39" s="867"/>
      <c r="D39" s="867"/>
      <c r="E39" s="867"/>
      <c r="F39" s="867"/>
      <c r="G39" s="867"/>
      <c r="H39" s="868"/>
      <c r="I39" s="869"/>
      <c r="J39" s="870"/>
      <c r="K39" s="278">
        <f>VLOOKUP(A39,EQUIPOS!A9:D166,4,FALSE)</f>
        <v>147483.66740134562</v>
      </c>
      <c r="L39" s="947">
        <v>50</v>
      </c>
      <c r="M39" s="948"/>
      <c r="N39" s="281">
        <f>K39/L39</f>
        <v>2949.6733480269122</v>
      </c>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10553.208085314956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383.00403904575001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10936.212124360707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2187.2424248721413</v>
      </c>
      <c r="M83" s="853"/>
      <c r="N83" s="57"/>
    </row>
    <row r="84" spans="1:14">
      <c r="B84" s="95" t="s">
        <v>1057</v>
      </c>
      <c r="C84" s="96"/>
      <c r="D84" s="96"/>
      <c r="E84" s="96"/>
      <c r="F84" s="96"/>
      <c r="G84" s="96"/>
      <c r="H84" s="96"/>
      <c r="I84" s="93"/>
      <c r="J84" s="94"/>
      <c r="K84" s="313">
        <v>0.05</v>
      </c>
      <c r="L84" s="852">
        <f>N78*K84</f>
        <v>546.81060621803533</v>
      </c>
      <c r="M84" s="853"/>
      <c r="N84" s="57"/>
    </row>
    <row r="85" spans="1:14" ht="15.75" thickBot="1">
      <c r="B85" s="97" t="s">
        <v>1058</v>
      </c>
      <c r="C85" s="98"/>
      <c r="D85" s="98"/>
      <c r="E85" s="98"/>
      <c r="F85" s="98"/>
      <c r="G85" s="98"/>
      <c r="H85" s="98"/>
      <c r="I85" s="99"/>
      <c r="J85" s="100"/>
      <c r="K85" s="314">
        <v>0.05</v>
      </c>
      <c r="L85" s="854">
        <f>N78*K85</f>
        <v>546.81060621803533</v>
      </c>
      <c r="M85" s="855"/>
      <c r="N85" s="57"/>
    </row>
    <row r="86" spans="1:14" ht="15.75" thickBot="1">
      <c r="B86" s="817" t="s">
        <v>1037</v>
      </c>
      <c r="C86" s="818"/>
      <c r="D86" s="818"/>
      <c r="E86" s="818"/>
      <c r="F86" s="818"/>
      <c r="G86" s="818"/>
      <c r="H86" s="818"/>
      <c r="I86" s="818"/>
      <c r="J86" s="818"/>
      <c r="K86" s="818"/>
      <c r="L86" s="818"/>
      <c r="M86" s="819"/>
      <c r="N86" s="58">
        <f>L83+L84+L85</f>
        <v>3280.8636373082122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14217.075761668919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157391.23637828312</v>
      </c>
      <c r="L36" s="279"/>
      <c r="M36" s="280">
        <v>40</v>
      </c>
      <c r="N36" s="281">
        <f>K36/M36</f>
        <v>3934.780909457078</v>
      </c>
    </row>
    <row r="37" spans="1:14">
      <c r="A37" s="119" t="s">
        <v>365</v>
      </c>
      <c r="B37" s="866" t="str">
        <f>VLOOKUP(A37,EQUIPOS!A7:D154,3,FALSE)</f>
        <v xml:space="preserve">Vibrocompatador, potencia 153 HP, peso 10 Ton. </v>
      </c>
      <c r="C37" s="867"/>
      <c r="D37" s="867"/>
      <c r="E37" s="867"/>
      <c r="F37" s="867"/>
      <c r="G37" s="867"/>
      <c r="H37" s="868"/>
      <c r="I37" s="276"/>
      <c r="J37" s="277"/>
      <c r="K37" s="278">
        <f>VLOOKUP(A37,EQUIPOS!A7:D164,4,FALSE)</f>
        <v>147483.66740134562</v>
      </c>
      <c r="L37" s="279"/>
      <c r="M37" s="280">
        <v>40</v>
      </c>
      <c r="N37" s="281">
        <f>K37/M37</f>
        <v>3687.0916850336407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7621.8725944907183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478.75504880718745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8100.6276432979057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1620.1255286595813</v>
      </c>
      <c r="M83" s="853"/>
      <c r="N83" s="57"/>
    </row>
    <row r="84" spans="1:14">
      <c r="B84" s="95" t="s">
        <v>1057</v>
      </c>
      <c r="C84" s="96"/>
      <c r="D84" s="96"/>
      <c r="E84" s="96"/>
      <c r="F84" s="96"/>
      <c r="G84" s="96"/>
      <c r="H84" s="96"/>
      <c r="I84" s="93"/>
      <c r="J84" s="94"/>
      <c r="K84" s="313">
        <v>0.05</v>
      </c>
      <c r="L84" s="852">
        <f>N78*K84</f>
        <v>405.03138216489532</v>
      </c>
      <c r="M84" s="853"/>
      <c r="N84" s="57"/>
    </row>
    <row r="85" spans="1:14" ht="15.75" thickBot="1">
      <c r="B85" s="97" t="s">
        <v>1058</v>
      </c>
      <c r="C85" s="98"/>
      <c r="D85" s="98"/>
      <c r="E85" s="98"/>
      <c r="F85" s="98"/>
      <c r="G85" s="98"/>
      <c r="H85" s="98"/>
      <c r="I85" s="99"/>
      <c r="J85" s="100"/>
      <c r="K85" s="314">
        <v>0.05</v>
      </c>
      <c r="L85" s="854">
        <f>N78*K85</f>
        <v>405.03138216489532</v>
      </c>
      <c r="M85" s="855"/>
      <c r="N85" s="57"/>
    </row>
    <row r="86" spans="1:14" ht="15.75" thickBot="1">
      <c r="B86" s="817" t="s">
        <v>1037</v>
      </c>
      <c r="C86" s="818"/>
      <c r="D86" s="818"/>
      <c r="E86" s="818"/>
      <c r="F86" s="818"/>
      <c r="G86" s="818"/>
      <c r="H86" s="818"/>
      <c r="I86" s="818"/>
      <c r="J86" s="818"/>
      <c r="K86" s="818"/>
      <c r="L86" s="818"/>
      <c r="M86" s="819"/>
      <c r="N86" s="58">
        <f>L83+L84+L85</f>
        <v>2430.1882929893718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10530.815936287278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157391.23637828312</v>
      </c>
      <c r="L36" s="279"/>
      <c r="M36" s="280">
        <v>40</v>
      </c>
      <c r="N36" s="281">
        <f>K36/M36</f>
        <v>3934.780909457078</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3934.780909457078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478.75504880718745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4413.535958264265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882.707191652853</v>
      </c>
      <c r="M83" s="853"/>
      <c r="N83" s="57"/>
    </row>
    <row r="84" spans="1:14">
      <c r="B84" s="95" t="s">
        <v>1057</v>
      </c>
      <c r="C84" s="96"/>
      <c r="D84" s="96"/>
      <c r="E84" s="96"/>
      <c r="F84" s="96"/>
      <c r="G84" s="96"/>
      <c r="H84" s="96"/>
      <c r="I84" s="93"/>
      <c r="J84" s="94"/>
      <c r="K84" s="313">
        <v>0.05</v>
      </c>
      <c r="L84" s="852">
        <f>N78*K84</f>
        <v>220.67679791321325</v>
      </c>
      <c r="M84" s="853"/>
      <c r="N84" s="57"/>
    </row>
    <row r="85" spans="1:14" ht="15.75" thickBot="1">
      <c r="B85" s="97" t="s">
        <v>1058</v>
      </c>
      <c r="C85" s="98"/>
      <c r="D85" s="98"/>
      <c r="E85" s="98"/>
      <c r="F85" s="98"/>
      <c r="G85" s="98"/>
      <c r="H85" s="98"/>
      <c r="I85" s="99"/>
      <c r="J85" s="100"/>
      <c r="K85" s="314">
        <v>0.05</v>
      </c>
      <c r="L85" s="854">
        <f>N78*K85</f>
        <v>220.67679791321325</v>
      </c>
      <c r="M85" s="855"/>
      <c r="N85" s="57"/>
    </row>
    <row r="86" spans="1:14" ht="15.75" thickBot="1">
      <c r="B86" s="817" t="s">
        <v>1037</v>
      </c>
      <c r="C86" s="818"/>
      <c r="D86" s="818"/>
      <c r="E86" s="818"/>
      <c r="F86" s="818"/>
      <c r="G86" s="818"/>
      <c r="H86" s="818"/>
      <c r="I86" s="818"/>
      <c r="J86" s="818"/>
      <c r="K86" s="818"/>
      <c r="L86" s="818"/>
      <c r="M86" s="819"/>
      <c r="N86" s="58">
        <f>L83+L84+L85</f>
        <v>1324.0607874792795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5737.5967457435445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0.01</v>
      </c>
      <c r="M42" s="879"/>
      <c r="N42" s="111">
        <f>N76*L42</f>
        <v>2.0426882082439999</v>
      </c>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5389.0708041309417</v>
      </c>
      <c r="N48" s="281">
        <f>K48*M48</f>
        <v>7005.7920453702245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7005.7920453702245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53"/>
      <c r="D59" s="53"/>
      <c r="E59" s="53"/>
      <c r="F59" s="53"/>
      <c r="G59" s="53"/>
      <c r="H59" s="297"/>
      <c r="I59" s="288"/>
      <c r="J59" s="288"/>
      <c r="K59" s="288"/>
      <c r="L59" s="904"/>
      <c r="M59" s="905"/>
      <c r="N59" s="300"/>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75" thickBot="1">
      <c r="B64" s="474"/>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7212.1035544028682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1442.4207108805738</v>
      </c>
      <c r="M83" s="853"/>
      <c r="N83" s="57"/>
    </row>
    <row r="84" spans="1:14">
      <c r="B84" s="95" t="s">
        <v>1057</v>
      </c>
      <c r="C84" s="96"/>
      <c r="D84" s="96"/>
      <c r="E84" s="96"/>
      <c r="F84" s="96"/>
      <c r="G84" s="96"/>
      <c r="H84" s="96"/>
      <c r="I84" s="93"/>
      <c r="J84" s="94"/>
      <c r="K84" s="313">
        <v>0.05</v>
      </c>
      <c r="L84" s="852">
        <f>N78*K84</f>
        <v>360.60517772014344</v>
      </c>
      <c r="M84" s="853"/>
      <c r="N84" s="57"/>
    </row>
    <row r="85" spans="1:14" ht="15.75" thickBot="1">
      <c r="B85" s="97" t="s">
        <v>1058</v>
      </c>
      <c r="C85" s="98"/>
      <c r="D85" s="98"/>
      <c r="E85" s="98"/>
      <c r="F85" s="98"/>
      <c r="G85" s="98"/>
      <c r="H85" s="98"/>
      <c r="I85" s="99"/>
      <c r="J85" s="100"/>
      <c r="K85" s="314">
        <v>0.05</v>
      </c>
      <c r="L85" s="854">
        <f>N78*K85</f>
        <v>360.60517772014344</v>
      </c>
      <c r="M85" s="855"/>
      <c r="N85" s="57"/>
    </row>
    <row r="86" spans="1:14" ht="15.75" thickBot="1">
      <c r="B86" s="817" t="s">
        <v>1037</v>
      </c>
      <c r="C86" s="818"/>
      <c r="D86" s="818"/>
      <c r="E86" s="818"/>
      <c r="F86" s="818"/>
      <c r="G86" s="818"/>
      <c r="H86" s="818"/>
      <c r="I86" s="818"/>
      <c r="J86" s="818"/>
      <c r="K86" s="818"/>
      <c r="L86" s="818"/>
      <c r="M86" s="819"/>
      <c r="N86" s="58">
        <f>L83+L84+L85</f>
        <v>2163.6310663208606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9375.7346207237279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0.01</v>
      </c>
      <c r="M42" s="879"/>
      <c r="N42" s="111">
        <f>N76*L42</f>
        <v>2.0426882082439999</v>
      </c>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13687.856791678616</v>
      </c>
      <c r="N48" s="281">
        <f>K48*M48</f>
        <v>16425.428150014337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16425.428150014337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53"/>
      <c r="D59" s="53"/>
      <c r="E59" s="53"/>
      <c r="F59" s="53"/>
      <c r="G59" s="53"/>
      <c r="H59" s="297"/>
      <c r="I59" s="288"/>
      <c r="J59" s="288"/>
      <c r="K59" s="288"/>
      <c r="L59" s="904"/>
      <c r="M59" s="905"/>
      <c r="N59" s="300"/>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75" thickBot="1">
      <c r="B64" s="474"/>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16631.73965904698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3326.347931809396</v>
      </c>
      <c r="M83" s="853"/>
      <c r="N83" s="57"/>
    </row>
    <row r="84" spans="1:14">
      <c r="B84" s="95" t="s">
        <v>1057</v>
      </c>
      <c r="C84" s="96"/>
      <c r="D84" s="96"/>
      <c r="E84" s="96"/>
      <c r="F84" s="96"/>
      <c r="G84" s="96"/>
      <c r="H84" s="96"/>
      <c r="I84" s="93"/>
      <c r="J84" s="94"/>
      <c r="K84" s="313">
        <v>0.05</v>
      </c>
      <c r="L84" s="852">
        <f>N78*K84</f>
        <v>831.58698295234899</v>
      </c>
      <c r="M84" s="853"/>
      <c r="N84" s="57"/>
    </row>
    <row r="85" spans="1:14" ht="15.75" thickBot="1">
      <c r="B85" s="97" t="s">
        <v>1058</v>
      </c>
      <c r="C85" s="98"/>
      <c r="D85" s="98"/>
      <c r="E85" s="98"/>
      <c r="F85" s="98"/>
      <c r="G85" s="98"/>
      <c r="H85" s="98"/>
      <c r="I85" s="99"/>
      <c r="J85" s="100"/>
      <c r="K85" s="314">
        <v>0.05</v>
      </c>
      <c r="L85" s="854">
        <f>N78*K85</f>
        <v>831.58698295234899</v>
      </c>
      <c r="M85" s="855"/>
      <c r="N85" s="57"/>
    </row>
    <row r="86" spans="1:14" ht="15.75" thickBot="1">
      <c r="B86" s="817" t="s">
        <v>1037</v>
      </c>
      <c r="C86" s="818"/>
      <c r="D86" s="818"/>
      <c r="E86" s="818"/>
      <c r="F86" s="818"/>
      <c r="G86" s="818"/>
      <c r="H86" s="818"/>
      <c r="I86" s="818"/>
      <c r="J86" s="818"/>
      <c r="K86" s="818"/>
      <c r="L86" s="818"/>
      <c r="M86" s="819"/>
      <c r="N86" s="58">
        <f>L83+L84+L85</f>
        <v>4989.5218977140939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21621.261556761074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VLOOKUP(A36,EQUIPOS!A6:D186,3,FALSE)</f>
        <v xml:space="preserve">Buldozer, Potencia al volante de 140 HP, motor de 2200 RPM, longitud de hoja 4,80m. </v>
      </c>
      <c r="C36" s="867"/>
      <c r="D36" s="867"/>
      <c r="E36" s="867"/>
      <c r="F36" s="867"/>
      <c r="G36" s="867"/>
      <c r="H36" s="868"/>
      <c r="I36" s="276"/>
      <c r="J36" s="277"/>
      <c r="K36" s="278">
        <f>VLOOKUP(A36,EQUIPOS!A6:D186,4,FALSE)</f>
        <v>157391.23637828312</v>
      </c>
      <c r="L36" s="279"/>
      <c r="M36" s="280">
        <v>45</v>
      </c>
      <c r="N36" s="281">
        <f>K36/M36</f>
        <v>3497.5830306285138</v>
      </c>
    </row>
    <row r="37" spans="1:14">
      <c r="A37" s="119" t="s">
        <v>152</v>
      </c>
      <c r="B37" s="866" t="str">
        <f>VLOOKUP(A37,EQUIPOS!A7:D187,3,FALSE)</f>
        <v xml:space="preserve">Carrotanque de agua(1000 Galones) </v>
      </c>
      <c r="C37" s="867"/>
      <c r="D37" s="867"/>
      <c r="E37" s="867"/>
      <c r="F37" s="867"/>
      <c r="G37" s="867"/>
      <c r="H37" s="868"/>
      <c r="I37" s="276"/>
      <c r="J37" s="277"/>
      <c r="K37" s="278">
        <f>VLOOKUP(A37,EQUIPOS!A7:D187,4,FALSE)</f>
        <v>61043.789157705156</v>
      </c>
      <c r="L37" s="279"/>
      <c r="M37" s="280">
        <v>45</v>
      </c>
      <c r="N37" s="281">
        <f>K37/M37</f>
        <v>1356.5286479490035</v>
      </c>
    </row>
    <row r="38" spans="1:14">
      <c r="A38" t="s">
        <v>269</v>
      </c>
      <c r="B38" s="866" t="str">
        <f>VLOOKUP(A38,EQUIPOS!A8:D188,3,FALSE)</f>
        <v>Motoniveladora  potencia 215 HP, ancho de cuchilla 4,27 m, peso 18 ton.</v>
      </c>
      <c r="C38" s="867"/>
      <c r="D38" s="867"/>
      <c r="E38" s="867"/>
      <c r="F38" s="867"/>
      <c r="G38" s="867"/>
      <c r="H38" s="868"/>
      <c r="I38" s="276"/>
      <c r="J38" s="277"/>
      <c r="K38" s="278">
        <f>VLOOKUP(A38,EQUIPOS!A8:D188,4,FALSE)</f>
        <v>161741.71132841395</v>
      </c>
      <c r="L38" s="279"/>
      <c r="M38" s="280">
        <v>45</v>
      </c>
      <c r="N38" s="281">
        <f>K38/M38</f>
        <v>3594.2602517425321</v>
      </c>
    </row>
    <row r="39" spans="1:14">
      <c r="A39" t="s">
        <v>365</v>
      </c>
      <c r="B39" s="866" t="str">
        <f>VLOOKUP(A39,EQUIPOS!A9:D189,3,FALSE)</f>
        <v xml:space="preserve">Vibrocompatador, potencia 153 HP, peso 10 Ton. </v>
      </c>
      <c r="C39" s="867"/>
      <c r="D39" s="867"/>
      <c r="E39" s="867"/>
      <c r="F39" s="867"/>
      <c r="G39" s="867"/>
      <c r="H39" s="868"/>
      <c r="I39" s="869"/>
      <c r="J39" s="870"/>
      <c r="K39" s="278">
        <f>VLOOKUP(A39,EQUIPOS!A9:D189,4,FALSE)</f>
        <v>147483.66740134562</v>
      </c>
      <c r="L39" s="871">
        <v>45</v>
      </c>
      <c r="M39" s="872"/>
      <c r="N39" s="281">
        <f>K39/L39</f>
        <v>3277.414831141014</v>
      </c>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N76*L42</f>
        <v>11.348267823577778</v>
      </c>
    </row>
    <row r="43" spans="1:14" ht="15.75" thickBot="1">
      <c r="B43" s="817" t="s">
        <v>1037</v>
      </c>
      <c r="C43" s="818"/>
      <c r="D43" s="818"/>
      <c r="E43" s="818"/>
      <c r="F43" s="818"/>
      <c r="G43" s="818"/>
      <c r="H43" s="818"/>
      <c r="I43" s="818"/>
      <c r="J43" s="818"/>
      <c r="K43" s="818"/>
      <c r="L43" s="818"/>
      <c r="M43" s="819"/>
      <c r="N43" s="403">
        <f>SUM(N36:N42)</f>
        <v>11737.13502928464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23781.370442044208</v>
      </c>
      <c r="N48" s="281">
        <f>K48*M48</f>
        <v>29726.71305255526</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29726.71305255526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4">
        <f>VLOOKUP(A59,TRANSPORTE!A5:D123,4,FALSE)</f>
        <v>917.51769390706806</v>
      </c>
      <c r="M59" s="905"/>
      <c r="N59" s="300">
        <f>K59*L59</f>
        <v>1146.8971173838352</v>
      </c>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75" thickBot="1">
      <c r="B64" s="474"/>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SUM(N59:N64)</f>
        <v>1146.8971173838352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43178.158590402621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8635.6317180805254</v>
      </c>
      <c r="M83" s="853"/>
      <c r="N83" s="57"/>
    </row>
    <row r="84" spans="1:14">
      <c r="B84" s="95" t="s">
        <v>1057</v>
      </c>
      <c r="C84" s="96"/>
      <c r="D84" s="96"/>
      <c r="E84" s="96"/>
      <c r="F84" s="96"/>
      <c r="G84" s="96"/>
      <c r="H84" s="96"/>
      <c r="I84" s="93"/>
      <c r="J84" s="94"/>
      <c r="K84" s="313">
        <v>0.05</v>
      </c>
      <c r="L84" s="852">
        <f>N78*K84</f>
        <v>2158.9079295201313</v>
      </c>
      <c r="M84" s="853"/>
      <c r="N84" s="57"/>
    </row>
    <row r="85" spans="1:14" ht="15.75" thickBot="1">
      <c r="B85" s="97" t="s">
        <v>1058</v>
      </c>
      <c r="C85" s="98"/>
      <c r="D85" s="98"/>
      <c r="E85" s="98"/>
      <c r="F85" s="98"/>
      <c r="G85" s="98"/>
      <c r="H85" s="98"/>
      <c r="I85" s="99"/>
      <c r="J85" s="100"/>
      <c r="K85" s="314">
        <v>0.05</v>
      </c>
      <c r="L85" s="854">
        <f>N78*K85</f>
        <v>2158.9079295201313</v>
      </c>
      <c r="M85" s="855"/>
      <c r="N85" s="57"/>
    </row>
    <row r="86" spans="1:14" ht="15.75" thickBot="1">
      <c r="B86" s="817" t="s">
        <v>1037</v>
      </c>
      <c r="C86" s="818"/>
      <c r="D86" s="818"/>
      <c r="E86" s="818"/>
      <c r="F86" s="818"/>
      <c r="G86" s="818"/>
      <c r="H86" s="818"/>
      <c r="I86" s="818"/>
      <c r="J86" s="818"/>
      <c r="K86" s="818"/>
      <c r="L86" s="818"/>
      <c r="M86" s="819"/>
      <c r="N86" s="58">
        <f>L83+L84+L85</f>
        <v>12953.447577120789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ROUND((N78+N86),0)</f>
        <v>56132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VLOOKUP(A36,EQUIPOS!A6:D186,3,FALSE)</f>
        <v xml:space="preserve">Buldozer, Potencia al volante de 140 HP, motor de 2200 RPM, longitud de hoja 4,80m. </v>
      </c>
      <c r="C36" s="867"/>
      <c r="D36" s="867"/>
      <c r="E36" s="867"/>
      <c r="F36" s="867"/>
      <c r="G36" s="867"/>
      <c r="H36" s="868"/>
      <c r="I36" s="276"/>
      <c r="J36" s="277"/>
      <c r="K36" s="278">
        <f>VLOOKUP(A36,EQUIPOS!A6:D186,4,FALSE)</f>
        <v>157391.23637828312</v>
      </c>
      <c r="L36" s="279"/>
      <c r="M36" s="280">
        <v>45</v>
      </c>
      <c r="N36" s="281">
        <f>K36/M36</f>
        <v>3497.5830306285138</v>
      </c>
    </row>
    <row r="37" spans="1:14">
      <c r="A37" s="119" t="s">
        <v>152</v>
      </c>
      <c r="B37" s="866" t="str">
        <f>VLOOKUP(A37,EQUIPOS!A7:D187,3,FALSE)</f>
        <v xml:space="preserve">Carrotanque de agua(1000 Galones) </v>
      </c>
      <c r="C37" s="867"/>
      <c r="D37" s="867"/>
      <c r="E37" s="867"/>
      <c r="F37" s="867"/>
      <c r="G37" s="867"/>
      <c r="H37" s="868"/>
      <c r="I37" s="276"/>
      <c r="J37" s="277"/>
      <c r="K37" s="278">
        <f>VLOOKUP(A37,EQUIPOS!A7:D187,4,FALSE)</f>
        <v>61043.789157705156</v>
      </c>
      <c r="L37" s="279"/>
      <c r="M37" s="280">
        <v>45</v>
      </c>
      <c r="N37" s="281">
        <f>K37/M37</f>
        <v>1356.5286479490035</v>
      </c>
    </row>
    <row r="38" spans="1:14">
      <c r="A38" t="s">
        <v>269</v>
      </c>
      <c r="B38" s="866" t="str">
        <f>VLOOKUP(A38,EQUIPOS!A8:D188,3,FALSE)</f>
        <v>Motoniveladora  potencia 215 HP, ancho de cuchilla 4,27 m, peso 18 ton.</v>
      </c>
      <c r="C38" s="867"/>
      <c r="D38" s="867"/>
      <c r="E38" s="867"/>
      <c r="F38" s="867"/>
      <c r="G38" s="867"/>
      <c r="H38" s="868"/>
      <c r="I38" s="276"/>
      <c r="J38" s="277"/>
      <c r="K38" s="278">
        <f>VLOOKUP(A38,EQUIPOS!A8:D188,4,FALSE)</f>
        <v>161741.71132841395</v>
      </c>
      <c r="L38" s="279"/>
      <c r="M38" s="280">
        <v>45</v>
      </c>
      <c r="N38" s="281">
        <f>K38/M38</f>
        <v>3594.2602517425321</v>
      </c>
    </row>
    <row r="39" spans="1:14">
      <c r="A39" t="s">
        <v>365</v>
      </c>
      <c r="B39" s="866" t="str">
        <f>VLOOKUP(A39,EQUIPOS!A9:D189,3,FALSE)</f>
        <v xml:space="preserve">Vibrocompatador, potencia 153 HP, peso 10 Ton. </v>
      </c>
      <c r="C39" s="867"/>
      <c r="D39" s="867"/>
      <c r="E39" s="867"/>
      <c r="F39" s="867"/>
      <c r="G39" s="867"/>
      <c r="H39" s="868"/>
      <c r="I39" s="869"/>
      <c r="J39" s="870"/>
      <c r="K39" s="278">
        <f>VLOOKUP(A39,EQUIPOS!A9:D189,4,FALSE)</f>
        <v>147483.66740134562</v>
      </c>
      <c r="L39" s="871">
        <v>45</v>
      </c>
      <c r="M39" s="872"/>
      <c r="N39" s="281">
        <f>K39/L39</f>
        <v>3277.414831141014</v>
      </c>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N76*L42</f>
        <v>11.348267823577778</v>
      </c>
    </row>
    <row r="43" spans="1:14" ht="15.75" thickBot="1">
      <c r="B43" s="817" t="s">
        <v>1037</v>
      </c>
      <c r="C43" s="818"/>
      <c r="D43" s="818"/>
      <c r="E43" s="818"/>
      <c r="F43" s="818"/>
      <c r="G43" s="818"/>
      <c r="H43" s="818"/>
      <c r="I43" s="818"/>
      <c r="J43" s="818"/>
      <c r="K43" s="818"/>
      <c r="L43" s="818"/>
      <c r="M43" s="819"/>
      <c r="N43" s="403">
        <f>SUM(N36:N42)</f>
        <v>11737.13502928464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30341.174971947905</v>
      </c>
      <c r="N48" s="281">
        <f>K48*M48</f>
        <v>37926.468714934883</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37926.468714934883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4">
        <f>VLOOKUP(A59,TRANSPORTE!A5:D123,4,FALSE)</f>
        <v>973.35692520942428</v>
      </c>
      <c r="M59" s="905"/>
      <c r="N59" s="300">
        <f>K59*L59</f>
        <v>1216.6961565117804</v>
      </c>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75" thickBot="1">
      <c r="B64" s="474"/>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SUM(N59:N64)</f>
        <v>1216.6961565117804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51447.713291910193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10289.542658382039</v>
      </c>
      <c r="M83" s="853"/>
      <c r="N83" s="57"/>
    </row>
    <row r="84" spans="1:14">
      <c r="B84" s="95" t="s">
        <v>1057</v>
      </c>
      <c r="C84" s="96"/>
      <c r="D84" s="96"/>
      <c r="E84" s="96"/>
      <c r="F84" s="96"/>
      <c r="G84" s="96"/>
      <c r="H84" s="96"/>
      <c r="I84" s="93"/>
      <c r="J84" s="94"/>
      <c r="K84" s="313">
        <v>0.05</v>
      </c>
      <c r="L84" s="852">
        <f>N78*K84</f>
        <v>2572.3856645955098</v>
      </c>
      <c r="M84" s="853"/>
      <c r="N84" s="57"/>
    </row>
    <row r="85" spans="1:14" ht="15.75" thickBot="1">
      <c r="B85" s="97" t="s">
        <v>1058</v>
      </c>
      <c r="C85" s="98"/>
      <c r="D85" s="98"/>
      <c r="E85" s="98"/>
      <c r="F85" s="98"/>
      <c r="G85" s="98"/>
      <c r="H85" s="98"/>
      <c r="I85" s="99"/>
      <c r="J85" s="100"/>
      <c r="K85" s="314">
        <v>0.05</v>
      </c>
      <c r="L85" s="854">
        <f>N78*K85</f>
        <v>2572.3856645955098</v>
      </c>
      <c r="M85" s="855"/>
      <c r="N85" s="57"/>
    </row>
    <row r="86" spans="1:14" ht="15.75" thickBot="1">
      <c r="B86" s="817" t="s">
        <v>1037</v>
      </c>
      <c r="C86" s="818"/>
      <c r="D86" s="818"/>
      <c r="E86" s="818"/>
      <c r="F86" s="818"/>
      <c r="G86" s="818"/>
      <c r="H86" s="818"/>
      <c r="I86" s="818"/>
      <c r="J86" s="818"/>
      <c r="K86" s="818"/>
      <c r="L86" s="818"/>
      <c r="M86" s="819"/>
      <c r="N86" s="58">
        <f>L83+L84+L85</f>
        <v>15434.313987573058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66882.027279483256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VLOOKUP(A36,EQUIPOS!A6:D186,3,FALSE)</f>
        <v xml:space="preserve">Buldozer, Potencia al volante de 140 HP, motor de 2200 RPM, longitud de hoja 4,80m. </v>
      </c>
      <c r="C36" s="867"/>
      <c r="D36" s="867"/>
      <c r="E36" s="867"/>
      <c r="F36" s="867"/>
      <c r="G36" s="867"/>
      <c r="H36" s="868"/>
      <c r="I36" s="276"/>
      <c r="J36" s="277"/>
      <c r="K36" s="278">
        <f>VLOOKUP(A36,EQUIPOS!A6:D186,4,FALSE)</f>
        <v>157391.23637828312</v>
      </c>
      <c r="L36" s="279"/>
      <c r="M36" s="280">
        <v>45</v>
      </c>
      <c r="N36" s="281">
        <f>K36/M36</f>
        <v>3497.5830306285138</v>
      </c>
    </row>
    <row r="37" spans="1:14">
      <c r="A37" s="119" t="s">
        <v>152</v>
      </c>
      <c r="B37" s="866" t="str">
        <f>VLOOKUP(A37,EQUIPOS!A7:D187,3,FALSE)</f>
        <v xml:space="preserve">Carrotanque de agua(1000 Galones) </v>
      </c>
      <c r="C37" s="867"/>
      <c r="D37" s="867"/>
      <c r="E37" s="867"/>
      <c r="F37" s="867"/>
      <c r="G37" s="867"/>
      <c r="H37" s="868"/>
      <c r="I37" s="276"/>
      <c r="J37" s="277"/>
      <c r="K37" s="278">
        <f>VLOOKUP(A37,EQUIPOS!A7:D187,4,FALSE)</f>
        <v>61043.789157705156</v>
      </c>
      <c r="L37" s="279"/>
      <c r="M37" s="280">
        <v>45</v>
      </c>
      <c r="N37" s="281">
        <f>K37/M37</f>
        <v>1356.5286479490035</v>
      </c>
    </row>
    <row r="38" spans="1:14">
      <c r="A38" t="s">
        <v>269</v>
      </c>
      <c r="B38" s="866" t="str">
        <f>VLOOKUP(A38,EQUIPOS!A8:D188,3,FALSE)</f>
        <v>Motoniveladora  potencia 215 HP, ancho de cuchilla 4,27 m, peso 18 ton.</v>
      </c>
      <c r="C38" s="867"/>
      <c r="D38" s="867"/>
      <c r="E38" s="867"/>
      <c r="F38" s="867"/>
      <c r="G38" s="867"/>
      <c r="H38" s="868"/>
      <c r="I38" s="276"/>
      <c r="J38" s="277"/>
      <c r="K38" s="278">
        <f>VLOOKUP(A38,EQUIPOS!A8:D188,4,FALSE)</f>
        <v>161741.71132841395</v>
      </c>
      <c r="L38" s="279"/>
      <c r="M38" s="280">
        <v>45</v>
      </c>
      <c r="N38" s="281">
        <f>K38/M38</f>
        <v>3594.2602517425321</v>
      </c>
    </row>
    <row r="39" spans="1:14">
      <c r="A39" t="s">
        <v>365</v>
      </c>
      <c r="B39" s="866" t="str">
        <f>VLOOKUP(A39,EQUIPOS!A9:D189,3,FALSE)</f>
        <v xml:space="preserve">Vibrocompatador, potencia 153 HP, peso 10 Ton. </v>
      </c>
      <c r="C39" s="867"/>
      <c r="D39" s="867"/>
      <c r="E39" s="867"/>
      <c r="F39" s="867"/>
      <c r="G39" s="867"/>
      <c r="H39" s="868"/>
      <c r="I39" s="869"/>
      <c r="J39" s="870"/>
      <c r="K39" s="278">
        <f>VLOOKUP(A39,EQUIPOS!A9:D189,4,FALSE)</f>
        <v>147483.66740134562</v>
      </c>
      <c r="L39" s="871">
        <v>45</v>
      </c>
      <c r="M39" s="872"/>
      <c r="N39" s="281">
        <f>K39/L39</f>
        <v>3277.414831141014</v>
      </c>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t="s">
        <v>1036</v>
      </c>
      <c r="C42" s="867"/>
      <c r="D42" s="867"/>
      <c r="E42" s="867"/>
      <c r="F42" s="867"/>
      <c r="G42" s="867"/>
      <c r="H42" s="868"/>
      <c r="I42" s="876"/>
      <c r="J42" s="877"/>
      <c r="K42" s="47"/>
      <c r="L42" s="878">
        <v>0.02</v>
      </c>
      <c r="M42" s="879"/>
      <c r="N42" s="111">
        <f>N76*L42</f>
        <v>11.348267823577778</v>
      </c>
    </row>
    <row r="43" spans="1:14" ht="15.75" thickBot="1">
      <c r="B43" s="817" t="s">
        <v>1037</v>
      </c>
      <c r="C43" s="818"/>
      <c r="D43" s="818"/>
      <c r="E43" s="818"/>
      <c r="F43" s="818"/>
      <c r="G43" s="818"/>
      <c r="H43" s="818"/>
      <c r="I43" s="818"/>
      <c r="J43" s="818"/>
      <c r="K43" s="818"/>
      <c r="L43" s="818"/>
      <c r="M43" s="819"/>
      <c r="N43" s="403">
        <f>SUM(N36:N42)</f>
        <v>11737.13502928464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32571.561672698277</v>
      </c>
      <c r="N48" s="281">
        <f>K48*M48</f>
        <v>40714.452090872845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40714.452090872845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4">
        <f>VLOOKUP(A59,TRANSPORTE!A5:D123,4,FALSE)</f>
        <v>973.35692520942428</v>
      </c>
      <c r="M59" s="905"/>
      <c r="N59" s="300">
        <f>K59*L59</f>
        <v>1216.6961565117804</v>
      </c>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75" thickBot="1">
      <c r="B64" s="474"/>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SUM(N59:N64)</f>
        <v>1216.6961565117804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54235.696667848155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10847.139333569632</v>
      </c>
      <c r="M83" s="853"/>
      <c r="N83" s="57"/>
    </row>
    <row r="84" spans="1:14">
      <c r="B84" s="95" t="s">
        <v>1057</v>
      </c>
      <c r="C84" s="96"/>
      <c r="D84" s="96"/>
      <c r="E84" s="96"/>
      <c r="F84" s="96"/>
      <c r="G84" s="96"/>
      <c r="H84" s="96"/>
      <c r="I84" s="93"/>
      <c r="J84" s="94"/>
      <c r="K84" s="313">
        <v>0.05</v>
      </c>
      <c r="L84" s="852">
        <f>N78*K84</f>
        <v>2711.784833392408</v>
      </c>
      <c r="M84" s="853"/>
      <c r="N84" s="57"/>
    </row>
    <row r="85" spans="1:14" ht="15.75" thickBot="1">
      <c r="B85" s="97" t="s">
        <v>1058</v>
      </c>
      <c r="C85" s="98"/>
      <c r="D85" s="98"/>
      <c r="E85" s="98"/>
      <c r="F85" s="98"/>
      <c r="G85" s="98"/>
      <c r="H85" s="98"/>
      <c r="I85" s="99"/>
      <c r="J85" s="100"/>
      <c r="K85" s="314">
        <v>0.05</v>
      </c>
      <c r="L85" s="854">
        <f>N78*K85</f>
        <v>2711.784833392408</v>
      </c>
      <c r="M85" s="855"/>
      <c r="N85" s="57"/>
    </row>
    <row r="86" spans="1:14" ht="15.75" thickBot="1">
      <c r="B86" s="817" t="s">
        <v>1037</v>
      </c>
      <c r="C86" s="818"/>
      <c r="D86" s="818"/>
      <c r="E86" s="818"/>
      <c r="F86" s="818"/>
      <c r="G86" s="818"/>
      <c r="H86" s="818"/>
      <c r="I86" s="818"/>
      <c r="J86" s="818"/>
      <c r="K86" s="818"/>
      <c r="L86" s="818"/>
      <c r="M86" s="819"/>
      <c r="N86" s="58">
        <f>L83+L84+L85</f>
        <v>16270.709000354449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70506.405668202598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157391.23637828312</v>
      </c>
      <c r="L36" s="279"/>
      <c r="M36" s="280">
        <v>400</v>
      </c>
      <c r="N36" s="281">
        <f>K36/M36</f>
        <v>393.47809094570783</v>
      </c>
    </row>
    <row r="37" spans="1:14">
      <c r="A37" s="119" t="s">
        <v>152</v>
      </c>
      <c r="B37" s="866" t="str">
        <f>VLOOKUP(A37,EQUIPOS!A7:D154,3,FALSE)</f>
        <v xml:space="preserve">Carrotanque de agua(1000 Galones) </v>
      </c>
      <c r="C37" s="867"/>
      <c r="D37" s="867"/>
      <c r="E37" s="867"/>
      <c r="F37" s="867"/>
      <c r="G37" s="867"/>
      <c r="H37" s="868"/>
      <c r="I37" s="276"/>
      <c r="J37" s="277"/>
      <c r="K37" s="278">
        <f>VLOOKUP(A37,EQUIPOS!A7:D164,4,FALSE)</f>
        <v>61043.789157705156</v>
      </c>
      <c r="L37" s="279"/>
      <c r="M37" s="280">
        <v>200</v>
      </c>
      <c r="N37" s="281">
        <f>K37/M37</f>
        <v>305.21894578852579</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161741.71132841395</v>
      </c>
      <c r="L38" s="279"/>
      <c r="M38" s="280">
        <v>200</v>
      </c>
      <c r="N38" s="281">
        <f>K38/M38</f>
        <v>808.70855664206977</v>
      </c>
    </row>
    <row r="39" spans="1:14">
      <c r="A39" t="s">
        <v>365</v>
      </c>
      <c r="B39" s="866" t="str">
        <f>VLOOKUP(A39,EQUIPOS!A9:D155,3,FALSE)</f>
        <v xml:space="preserve">Vibrocompatador, potencia 153 HP, peso 10 Ton. </v>
      </c>
      <c r="C39" s="867"/>
      <c r="D39" s="867"/>
      <c r="E39" s="867"/>
      <c r="F39" s="867"/>
      <c r="G39" s="867"/>
      <c r="H39" s="868"/>
      <c r="I39" s="869"/>
      <c r="J39" s="870"/>
      <c r="K39" s="278">
        <f>VLOOKUP(A39,EQUIPOS!A9:D166,4,FALSE)</f>
        <v>147483.66740134562</v>
      </c>
      <c r="L39" s="871">
        <v>200</v>
      </c>
      <c r="M39" s="872"/>
      <c r="N39" s="281">
        <f>K39/L39</f>
        <v>737.41833700672805</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N76*M41</f>
        <v>2.5533602603049999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2247.3772906433364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2375.0453036585864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475.00906073171728</v>
      </c>
      <c r="M83" s="853"/>
      <c r="N83" s="57"/>
    </row>
    <row r="84" spans="1:14">
      <c r="B84" s="95" t="s">
        <v>1057</v>
      </c>
      <c r="C84" s="96"/>
      <c r="D84" s="96"/>
      <c r="E84" s="96"/>
      <c r="F84" s="96"/>
      <c r="G84" s="96"/>
      <c r="H84" s="96"/>
      <c r="I84" s="93"/>
      <c r="J84" s="94"/>
      <c r="K84" s="313">
        <v>0.05</v>
      </c>
      <c r="L84" s="852">
        <f>N78*K84</f>
        <v>118.75226518292932</v>
      </c>
      <c r="M84" s="853"/>
      <c r="N84" s="57"/>
    </row>
    <row r="85" spans="1:14" ht="15.75" thickBot="1">
      <c r="B85" s="97" t="s">
        <v>1058</v>
      </c>
      <c r="C85" s="98"/>
      <c r="D85" s="98"/>
      <c r="E85" s="98"/>
      <c r="F85" s="98"/>
      <c r="G85" s="98"/>
      <c r="H85" s="98"/>
      <c r="I85" s="99"/>
      <c r="J85" s="100"/>
      <c r="K85" s="314">
        <v>0.05</v>
      </c>
      <c r="L85" s="854">
        <f>N78*K85</f>
        <v>118.75226518292932</v>
      </c>
      <c r="M85" s="855"/>
      <c r="N85" s="57"/>
    </row>
    <row r="86" spans="1:14" ht="15.75" thickBot="1">
      <c r="B86" s="817" t="s">
        <v>1037</v>
      </c>
      <c r="C86" s="818"/>
      <c r="D86" s="818"/>
      <c r="E86" s="818"/>
      <c r="F86" s="818"/>
      <c r="G86" s="818"/>
      <c r="H86" s="818"/>
      <c r="I86" s="818"/>
      <c r="J86" s="818"/>
      <c r="K86" s="818"/>
      <c r="L86" s="818"/>
      <c r="M86" s="819"/>
      <c r="N86" s="58">
        <f>L83+L84+L85</f>
        <v>712.51359109757595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3087.5588947561623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2.0426882082439999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7146.0086201926024</v>
      </c>
      <c r="N48" s="281">
        <f>K48*M48</f>
        <v>8575.2103442311218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8575.2103442311218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8781.5218532637664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1756.3043706527533</v>
      </c>
      <c r="M83" s="853"/>
      <c r="N83" s="57"/>
    </row>
    <row r="84" spans="1:14">
      <c r="B84" s="95" t="s">
        <v>1057</v>
      </c>
      <c r="C84" s="96"/>
      <c r="D84" s="96"/>
      <c r="E84" s="96"/>
      <c r="F84" s="96"/>
      <c r="G84" s="96"/>
      <c r="H84" s="96"/>
      <c r="I84" s="93"/>
      <c r="J84" s="94"/>
      <c r="K84" s="313">
        <v>0.05</v>
      </c>
      <c r="L84" s="852">
        <f>N78*K84</f>
        <v>439.07609266318832</v>
      </c>
      <c r="M84" s="853"/>
      <c r="N84" s="57"/>
    </row>
    <row r="85" spans="1:14" ht="15.75" thickBot="1">
      <c r="B85" s="97" t="s">
        <v>1058</v>
      </c>
      <c r="C85" s="98"/>
      <c r="D85" s="98"/>
      <c r="E85" s="98"/>
      <c r="F85" s="98"/>
      <c r="G85" s="98"/>
      <c r="H85" s="98"/>
      <c r="I85" s="99"/>
      <c r="J85" s="100"/>
      <c r="K85" s="314">
        <v>0.05</v>
      </c>
      <c r="L85" s="854">
        <f>N78*K85</f>
        <v>439.07609266318832</v>
      </c>
      <c r="M85" s="855"/>
      <c r="N85" s="57"/>
    </row>
    <row r="86" spans="1:14" ht="15.75" thickBot="1">
      <c r="B86" s="817" t="s">
        <v>1037</v>
      </c>
      <c r="C86" s="818"/>
      <c r="D86" s="818"/>
      <c r="E86" s="818"/>
      <c r="F86" s="818"/>
      <c r="G86" s="818"/>
      <c r="H86" s="818"/>
      <c r="I86" s="818"/>
      <c r="J86" s="818"/>
      <c r="K86" s="818"/>
      <c r="L86" s="818"/>
      <c r="M86" s="819"/>
      <c r="N86" s="58">
        <f>L83+L84+L85</f>
        <v>2634.4565559791299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11415.978409242896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2.0426882082439999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1158.3343018065289</v>
      </c>
      <c r="M83" s="853"/>
      <c r="N83" s="57"/>
    </row>
    <row r="84" spans="1:14">
      <c r="B84" s="95" t="s">
        <v>1057</v>
      </c>
      <c r="C84" s="96"/>
      <c r="D84" s="96"/>
      <c r="E84" s="96"/>
      <c r="F84" s="96"/>
      <c r="G84" s="96"/>
      <c r="H84" s="96"/>
      <c r="I84" s="93"/>
      <c r="J84" s="94"/>
      <c r="K84" s="313">
        <v>0.05</v>
      </c>
      <c r="L84" s="852">
        <f>N78*K84</f>
        <v>289.58357545163221</v>
      </c>
      <c r="M84" s="853"/>
      <c r="N84" s="57"/>
    </row>
    <row r="85" spans="1:14" ht="15.75" thickBot="1">
      <c r="B85" s="97" t="s">
        <v>1058</v>
      </c>
      <c r="C85" s="98"/>
      <c r="D85" s="98"/>
      <c r="E85" s="98"/>
      <c r="F85" s="98"/>
      <c r="G85" s="98"/>
      <c r="H85" s="98"/>
      <c r="I85" s="99"/>
      <c r="J85" s="100"/>
      <c r="K85" s="314">
        <v>0.05</v>
      </c>
      <c r="L85" s="854">
        <f>N78*K85</f>
        <v>289.58357545163221</v>
      </c>
      <c r="M85" s="855"/>
      <c r="N85" s="57"/>
    </row>
    <row r="86" spans="1:14" ht="15.75" thickBot="1">
      <c r="B86" s="817" t="s">
        <v>1037</v>
      </c>
      <c r="C86" s="818"/>
      <c r="D86" s="818"/>
      <c r="E86" s="818"/>
      <c r="F86" s="818"/>
      <c r="G86" s="818"/>
      <c r="H86" s="818"/>
      <c r="I86" s="818"/>
      <c r="J86" s="818"/>
      <c r="K86" s="818"/>
      <c r="L86" s="818"/>
      <c r="M86" s="819"/>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2.0426882082439999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7170.3676849910707</v>
      </c>
      <c r="N48" s="281">
        <f>K48*M48</f>
        <v>8604.4412219892838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8604.4412219892838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8810.7527310219284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1762.1505462043858</v>
      </c>
      <c r="M83" s="853"/>
      <c r="N83" s="57"/>
    </row>
    <row r="84" spans="1:14">
      <c r="B84" s="95" t="s">
        <v>1057</v>
      </c>
      <c r="C84" s="96"/>
      <c r="D84" s="96"/>
      <c r="E84" s="96"/>
      <c r="F84" s="96"/>
      <c r="G84" s="96"/>
      <c r="H84" s="96"/>
      <c r="I84" s="93"/>
      <c r="J84" s="94"/>
      <c r="K84" s="313">
        <v>0.05</v>
      </c>
      <c r="L84" s="852">
        <f>N78*K84</f>
        <v>440.53763655109645</v>
      </c>
      <c r="M84" s="853"/>
      <c r="N84" s="57"/>
    </row>
    <row r="85" spans="1:14" ht="15.75" thickBot="1">
      <c r="B85" s="97" t="s">
        <v>1058</v>
      </c>
      <c r="C85" s="98"/>
      <c r="D85" s="98"/>
      <c r="E85" s="98"/>
      <c r="F85" s="98"/>
      <c r="G85" s="98"/>
      <c r="H85" s="98"/>
      <c r="I85" s="99"/>
      <c r="J85" s="100"/>
      <c r="K85" s="314">
        <v>0.05</v>
      </c>
      <c r="L85" s="854">
        <f>N78*K85</f>
        <v>440.53763655109645</v>
      </c>
      <c r="M85" s="855"/>
      <c r="N85" s="57"/>
    </row>
    <row r="86" spans="1:14" ht="15.75" thickBot="1">
      <c r="B86" s="817" t="s">
        <v>1037</v>
      </c>
      <c r="C86" s="818"/>
      <c r="D86" s="818"/>
      <c r="E86" s="818"/>
      <c r="F86" s="818"/>
      <c r="G86" s="818"/>
      <c r="H86" s="818"/>
      <c r="I86" s="818"/>
      <c r="J86" s="818"/>
      <c r="K86" s="818"/>
      <c r="L86" s="818"/>
      <c r="M86" s="819"/>
      <c r="N86" s="58">
        <f>L83+L84+L85</f>
        <v>2643.2258193065786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11453.978550328507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2.0426882082439999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14263.34</v>
      </c>
      <c r="N48" s="281">
        <f>K48*M48</f>
        <v>18542.342000000001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18542.342000000001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18748.653509032643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3749.7307018065289</v>
      </c>
      <c r="M83" s="853"/>
      <c r="N83" s="57"/>
    </row>
    <row r="84" spans="1:14">
      <c r="B84" s="95" t="s">
        <v>1057</v>
      </c>
      <c r="C84" s="96"/>
      <c r="D84" s="96"/>
      <c r="E84" s="96"/>
      <c r="F84" s="96"/>
      <c r="G84" s="96"/>
      <c r="H84" s="96"/>
      <c r="I84" s="93"/>
      <c r="J84" s="94"/>
      <c r="K84" s="313">
        <v>0.05</v>
      </c>
      <c r="L84" s="852">
        <f>N78*K84</f>
        <v>937.43267545163224</v>
      </c>
      <c r="M84" s="853"/>
      <c r="N84" s="57"/>
    </row>
    <row r="85" spans="1:14" ht="15.75" thickBot="1">
      <c r="B85" s="97" t="s">
        <v>1058</v>
      </c>
      <c r="C85" s="98"/>
      <c r="D85" s="98"/>
      <c r="E85" s="98"/>
      <c r="F85" s="98"/>
      <c r="G85" s="98"/>
      <c r="H85" s="98"/>
      <c r="I85" s="99"/>
      <c r="J85" s="100"/>
      <c r="K85" s="314">
        <v>0.05</v>
      </c>
      <c r="L85" s="854">
        <f>N78*K85</f>
        <v>937.43267545163224</v>
      </c>
      <c r="M85" s="855"/>
      <c r="N85" s="57"/>
    </row>
    <row r="86" spans="1:14" ht="15.75" thickBot="1">
      <c r="B86" s="817" t="s">
        <v>1037</v>
      </c>
      <c r="C86" s="818"/>
      <c r="D86" s="818"/>
      <c r="E86" s="818"/>
      <c r="F86" s="818"/>
      <c r="G86" s="818"/>
      <c r="H86" s="818"/>
      <c r="I86" s="818"/>
      <c r="J86" s="818"/>
      <c r="K86" s="818"/>
      <c r="L86" s="818"/>
      <c r="M86" s="819"/>
      <c r="N86" s="58">
        <f>L83+L84+L85</f>
        <v>5624.5960527097932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24373.249561742436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303</v>
      </c>
      <c r="B36" s="866" t="str">
        <f>VLOOKUP(A36,EQUIPOS!A6:D154,3,FALSE)</f>
        <v>Retrocargador, pala de 1,1 m3 de capacidad, profundidad de excavación de 4.400 mm y una altura de 5.680 mm</v>
      </c>
      <c r="C36" s="867"/>
      <c r="D36" s="867"/>
      <c r="E36" s="867"/>
      <c r="F36" s="867"/>
      <c r="G36" s="867"/>
      <c r="H36" s="868"/>
      <c r="I36" s="276"/>
      <c r="J36" s="277"/>
      <c r="K36" s="278">
        <f>VLOOKUP(A36,EQUIPOS!A6:D163,4,FALSE)</f>
        <v>115016.67273797613</v>
      </c>
      <c r="L36" s="279"/>
      <c r="M36" s="280">
        <v>250</v>
      </c>
      <c r="N36" s="281">
        <f>K36/M36</f>
        <v>460.06669095190449</v>
      </c>
    </row>
    <row r="37" spans="1:14">
      <c r="A37" s="119" t="s">
        <v>373</v>
      </c>
      <c r="B37" s="866" t="str">
        <f>VLOOKUP(A37,EQUIPOS!A7:D154,3,FALSE)</f>
        <v>Volqueta 6 m3</v>
      </c>
      <c r="C37" s="867"/>
      <c r="D37" s="867"/>
      <c r="E37" s="867"/>
      <c r="F37" s="867"/>
      <c r="G37" s="867"/>
      <c r="H37" s="868"/>
      <c r="I37" s="276"/>
      <c r="J37" s="277"/>
      <c r="K37" s="278">
        <f>VLOOKUP(A37,EQUIPOS!A7:D164,4,FALSE)</f>
        <v>51087.728605126395</v>
      </c>
      <c r="L37" s="279"/>
      <c r="M37" s="280">
        <v>250</v>
      </c>
      <c r="N37" s="281">
        <f>K37/M37</f>
        <v>204.35091442050557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5.1067205206100006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669.52432589302009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771.65873630522015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154.33174726104403</v>
      </c>
      <c r="M83" s="853"/>
      <c r="N83" s="57"/>
    </row>
    <row r="84" spans="1:14">
      <c r="B84" s="95" t="s">
        <v>1057</v>
      </c>
      <c r="C84" s="96"/>
      <c r="D84" s="96"/>
      <c r="E84" s="96"/>
      <c r="F84" s="96"/>
      <c r="G84" s="96"/>
      <c r="H84" s="96"/>
      <c r="I84" s="93"/>
      <c r="J84" s="94"/>
      <c r="K84" s="313">
        <v>0.05</v>
      </c>
      <c r="L84" s="852">
        <f>N78*K84</f>
        <v>38.582936815261007</v>
      </c>
      <c r="M84" s="853"/>
      <c r="N84" s="57"/>
    </row>
    <row r="85" spans="1:14" ht="15.75" thickBot="1">
      <c r="B85" s="97" t="s">
        <v>1058</v>
      </c>
      <c r="C85" s="98"/>
      <c r="D85" s="98"/>
      <c r="E85" s="98"/>
      <c r="F85" s="98"/>
      <c r="G85" s="98"/>
      <c r="H85" s="98"/>
      <c r="I85" s="99"/>
      <c r="J85" s="100"/>
      <c r="K85" s="314">
        <v>0.05</v>
      </c>
      <c r="L85" s="854">
        <f>N78*K85</f>
        <v>38.582936815261007</v>
      </c>
      <c r="M85" s="855"/>
      <c r="N85" s="57"/>
    </row>
    <row r="86" spans="1:14" ht="15.75" thickBot="1">
      <c r="B86" s="817" t="s">
        <v>1037</v>
      </c>
      <c r="C86" s="818"/>
      <c r="D86" s="818"/>
      <c r="E86" s="818"/>
      <c r="F86" s="818"/>
      <c r="G86" s="818"/>
      <c r="H86" s="818"/>
      <c r="I86" s="818"/>
      <c r="J86" s="818"/>
      <c r="K86" s="818"/>
      <c r="L86" s="818"/>
      <c r="M86" s="819"/>
      <c r="N86" s="58">
        <f>L83+L84+L85</f>
        <v>231.49762089156604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1003.1563571967862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35</v>
      </c>
      <c r="N36" s="281">
        <f>K36/M36</f>
        <v>1744.1082616487188</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35</v>
      </c>
      <c r="N37" s="281">
        <f>K37/M37</f>
        <v>4621.1917522403983</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35</v>
      </c>
      <c r="N38" s="281">
        <f>K38/M38</f>
        <v>4213.8190686098751</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N76*M41</f>
        <v>14.590630058885715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10593.709712557877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53.560638235090963</v>
      </c>
      <c r="N48" s="281">
        <f>K48*M48</f>
        <v>1339.0159558772741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472.30132482509799</v>
      </c>
      <c r="N49" s="281">
        <f>K49*M49</f>
        <v>37784.105986007839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39123.121941885111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50446.36315738727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10089.272631477455</v>
      </c>
      <c r="M83" s="853"/>
      <c r="N83" s="57"/>
    </row>
    <row r="84" spans="1:14">
      <c r="B84" s="95" t="s">
        <v>1057</v>
      </c>
      <c r="C84" s="96"/>
      <c r="D84" s="96"/>
      <c r="E84" s="96"/>
      <c r="F84" s="96"/>
      <c r="G84" s="96"/>
      <c r="H84" s="96"/>
      <c r="I84" s="93"/>
      <c r="J84" s="94"/>
      <c r="K84" s="313">
        <v>0.05</v>
      </c>
      <c r="L84" s="852">
        <f>N78*K84</f>
        <v>2522.3181578693639</v>
      </c>
      <c r="M84" s="853"/>
      <c r="N84" s="57"/>
    </row>
    <row r="85" spans="1:14" ht="15.75" thickBot="1">
      <c r="B85" s="97" t="s">
        <v>1058</v>
      </c>
      <c r="C85" s="98"/>
      <c r="D85" s="98"/>
      <c r="E85" s="98"/>
      <c r="F85" s="98"/>
      <c r="G85" s="98"/>
      <c r="H85" s="98"/>
      <c r="I85" s="99"/>
      <c r="J85" s="100"/>
      <c r="K85" s="314">
        <v>0.05</v>
      </c>
      <c r="L85" s="854">
        <f>N78*K85</f>
        <v>2522.3181578693639</v>
      </c>
      <c r="M85" s="855"/>
      <c r="N85" s="57"/>
    </row>
    <row r="86" spans="1:14" ht="15.75" thickBot="1">
      <c r="B86" s="817" t="s">
        <v>1037</v>
      </c>
      <c r="C86" s="818"/>
      <c r="D86" s="818"/>
      <c r="E86" s="818"/>
      <c r="F86" s="818"/>
      <c r="G86" s="818"/>
      <c r="H86" s="818"/>
      <c r="I86" s="818"/>
      <c r="J86" s="818"/>
      <c r="K86" s="818"/>
      <c r="L86" s="818"/>
      <c r="M86" s="819"/>
      <c r="N86" s="58">
        <f>L83+L84+L85</f>
        <v>15133.908947216183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65580.272104603457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35</v>
      </c>
      <c r="N36" s="281">
        <f>K36/M36</f>
        <v>1744.1082616487188</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35</v>
      </c>
      <c r="N37" s="281">
        <f>K37/M37</f>
        <v>4621.1917522403983</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35</v>
      </c>
      <c r="N38" s="281">
        <f>K38/M38</f>
        <v>4213.8190686098751</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N76*M41</f>
        <v>14.590630058885715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10593.709712557877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53.560638235090963</v>
      </c>
      <c r="N48" s="281">
        <f>K48*M48</f>
        <v>1339.0159558772741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1339.0159558772741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12662.257171379437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2532.4514342758876</v>
      </c>
      <c r="M83" s="853"/>
      <c r="N83" s="57"/>
    </row>
    <row r="84" spans="1:14">
      <c r="B84" s="95" t="s">
        <v>1057</v>
      </c>
      <c r="C84" s="96"/>
      <c r="D84" s="96"/>
      <c r="E84" s="96"/>
      <c r="F84" s="96"/>
      <c r="G84" s="96"/>
      <c r="H84" s="96"/>
      <c r="I84" s="93"/>
      <c r="J84" s="94"/>
      <c r="K84" s="313">
        <v>0.05</v>
      </c>
      <c r="L84" s="852">
        <f>N78*K84</f>
        <v>633.11285856897189</v>
      </c>
      <c r="M84" s="853"/>
      <c r="N84" s="57"/>
    </row>
    <row r="85" spans="1:14" ht="15.75" thickBot="1">
      <c r="B85" s="97" t="s">
        <v>1058</v>
      </c>
      <c r="C85" s="98"/>
      <c r="D85" s="98"/>
      <c r="E85" s="98"/>
      <c r="F85" s="98"/>
      <c r="G85" s="98"/>
      <c r="H85" s="98"/>
      <c r="I85" s="99"/>
      <c r="J85" s="100"/>
      <c r="K85" s="314">
        <v>0.05</v>
      </c>
      <c r="L85" s="854">
        <f>N78*K85</f>
        <v>633.11285856897189</v>
      </c>
      <c r="M85" s="855"/>
      <c r="N85" s="57"/>
    </row>
    <row r="86" spans="1:14" ht="15.75" thickBot="1">
      <c r="B86" s="817" t="s">
        <v>1037</v>
      </c>
      <c r="C86" s="818"/>
      <c r="D86" s="818"/>
      <c r="E86" s="818"/>
      <c r="F86" s="818"/>
      <c r="G86" s="818"/>
      <c r="H86" s="818"/>
      <c r="I86" s="818"/>
      <c r="J86" s="818"/>
      <c r="K86" s="818"/>
      <c r="L86" s="818"/>
      <c r="M86" s="819"/>
      <c r="N86" s="58">
        <f>L83+L84+L85</f>
        <v>3798.6771514138318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16460.93432279327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472.30132482509799</v>
      </c>
      <c r="N48" s="281">
        <f>K48*M48</f>
        <v>472.30132482509799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472.30132482509799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817" t="s">
        <v>1037</v>
      </c>
      <c r="C76" s="818"/>
      <c r="D76" s="818"/>
      <c r="E76" s="818"/>
      <c r="F76" s="818"/>
      <c r="G76" s="818"/>
      <c r="H76" s="818"/>
      <c r="I76" s="860"/>
      <c r="J76" s="860"/>
      <c r="K76" s="860"/>
      <c r="L76" s="860"/>
      <c r="M76" s="861"/>
      <c r="N76" s="310">
        <f>SUM(N70:N75)</f>
        <v>0</v>
      </c>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472.30132482509799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94.460264965019604</v>
      </c>
      <c r="M83" s="853"/>
      <c r="N83" s="57"/>
    </row>
    <row r="84" spans="1:14">
      <c r="B84" s="95" t="s">
        <v>1057</v>
      </c>
      <c r="C84" s="96"/>
      <c r="D84" s="96"/>
      <c r="E84" s="96"/>
      <c r="F84" s="96"/>
      <c r="G84" s="96"/>
      <c r="H84" s="96"/>
      <c r="I84" s="93"/>
      <c r="J84" s="94"/>
      <c r="K84" s="313">
        <v>0.05</v>
      </c>
      <c r="L84" s="852">
        <f>N78*K84</f>
        <v>23.615066241254901</v>
      </c>
      <c r="M84" s="853"/>
      <c r="N84" s="57"/>
    </row>
    <row r="85" spans="1:14" ht="15.75" thickBot="1">
      <c r="B85" s="97" t="s">
        <v>1058</v>
      </c>
      <c r="C85" s="98"/>
      <c r="D85" s="98"/>
      <c r="E85" s="98"/>
      <c r="F85" s="98"/>
      <c r="G85" s="98"/>
      <c r="H85" s="98"/>
      <c r="I85" s="99"/>
      <c r="J85" s="100"/>
      <c r="K85" s="314">
        <v>0.05</v>
      </c>
      <c r="L85" s="854">
        <f>N78*K85</f>
        <v>23.615066241254901</v>
      </c>
      <c r="M85" s="855"/>
      <c r="N85" s="57"/>
    </row>
    <row r="86" spans="1:14" ht="15.75" thickBot="1">
      <c r="B86" s="817" t="s">
        <v>1037</v>
      </c>
      <c r="C86" s="818"/>
      <c r="D86" s="818"/>
      <c r="E86" s="818"/>
      <c r="F86" s="818"/>
      <c r="G86" s="818"/>
      <c r="H86" s="818"/>
      <c r="I86" s="818"/>
      <c r="J86" s="818"/>
      <c r="K86" s="818"/>
      <c r="L86" s="818"/>
      <c r="M86" s="819"/>
      <c r="N86" s="58">
        <f>L83+L84+L85</f>
        <v>141.69039744752942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613.99172227262738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3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35</v>
      </c>
      <c r="N36" s="281">
        <f>K36/M36</f>
        <v>1744.1082616487188</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35</v>
      </c>
      <c r="N37" s="281">
        <f>K37/M37</f>
        <v>4621.1917522403983</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35</v>
      </c>
      <c r="N38" s="281">
        <f>K38/M38</f>
        <v>4213.8190686098751</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N76*M41</f>
        <v>14.590630058885715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10593.709712557877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2467.7607746988069</v>
      </c>
      <c r="N48" s="281">
        <f>K48*M48</f>
        <v>197420.86197590455</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53.560638235090963</v>
      </c>
      <c r="N49" s="281">
        <f>K49*M49</f>
        <v>1339.0159558772741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198759.87793178184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210083.11914728399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42016.623829456803</v>
      </c>
      <c r="M83" s="853"/>
      <c r="N83" s="57"/>
    </row>
    <row r="84" spans="1:14">
      <c r="B84" s="95" t="s">
        <v>1057</v>
      </c>
      <c r="C84" s="96"/>
      <c r="D84" s="96"/>
      <c r="E84" s="96"/>
      <c r="F84" s="96"/>
      <c r="G84" s="96"/>
      <c r="H84" s="96"/>
      <c r="I84" s="93"/>
      <c r="J84" s="94"/>
      <c r="K84" s="313">
        <v>0.05</v>
      </c>
      <c r="L84" s="852">
        <f>N78*K84</f>
        <v>10504.155957364201</v>
      </c>
      <c r="M84" s="853"/>
      <c r="N84" s="57"/>
    </row>
    <row r="85" spans="1:14" ht="15.75" thickBot="1">
      <c r="B85" s="97" t="s">
        <v>1058</v>
      </c>
      <c r="C85" s="98"/>
      <c r="D85" s="98"/>
      <c r="E85" s="98"/>
      <c r="F85" s="98"/>
      <c r="G85" s="98"/>
      <c r="H85" s="98"/>
      <c r="I85" s="99"/>
      <c r="J85" s="100"/>
      <c r="K85" s="314">
        <v>0.05</v>
      </c>
      <c r="L85" s="854">
        <f>N78*K85</f>
        <v>10504.155957364201</v>
      </c>
      <c r="M85" s="855"/>
      <c r="N85" s="57"/>
    </row>
    <row r="86" spans="1:14" ht="15.75" thickBot="1">
      <c r="B86" s="817" t="s">
        <v>1037</v>
      </c>
      <c r="C86" s="818"/>
      <c r="D86" s="818"/>
      <c r="E86" s="818"/>
      <c r="F86" s="818"/>
      <c r="G86" s="818"/>
      <c r="H86" s="818"/>
      <c r="I86" s="818"/>
      <c r="J86" s="818"/>
      <c r="K86" s="818"/>
      <c r="L86" s="818"/>
      <c r="M86" s="819"/>
      <c r="N86" s="58">
        <f>L83+L84+L85</f>
        <v>63024.935744185204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273108.05489146919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35</v>
      </c>
      <c r="N36" s="281">
        <f>K36/M36</f>
        <v>1744.1082616487188</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35</v>
      </c>
      <c r="N37" s="281">
        <f>K37/M37</f>
        <v>4621.1917522403983</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35</v>
      </c>
      <c r="N38" s="281">
        <f>K38/M38</f>
        <v>4213.8190686098751</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N75*M41</f>
        <v>14.590630058885715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10593.709712557877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53.560638235090963</v>
      </c>
      <c r="N48" s="281">
        <f>K48*M48</f>
        <v>1339.0159558772741</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1339.0159558772741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817" t="s">
        <v>1037</v>
      </c>
      <c r="C75" s="818"/>
      <c r="D75" s="818"/>
      <c r="E75" s="818"/>
      <c r="F75" s="818"/>
      <c r="G75" s="818"/>
      <c r="H75" s="818"/>
      <c r="I75" s="860"/>
      <c r="J75" s="860"/>
      <c r="K75" s="860"/>
      <c r="L75" s="860"/>
      <c r="M75" s="861"/>
      <c r="N75" s="310">
        <f>SUM(N69:N74)</f>
        <v>729.53150294428576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12662.257171379437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2532.4514342758876</v>
      </c>
      <c r="M82" s="853"/>
      <c r="N82" s="57"/>
    </row>
    <row r="83" spans="1:14">
      <c r="B83" s="95" t="s">
        <v>1057</v>
      </c>
      <c r="C83" s="96"/>
      <c r="D83" s="96"/>
      <c r="E83" s="96"/>
      <c r="F83" s="96"/>
      <c r="G83" s="96"/>
      <c r="H83" s="96"/>
      <c r="I83" s="93"/>
      <c r="J83" s="94"/>
      <c r="K83" s="313">
        <v>0.05</v>
      </c>
      <c r="L83" s="852">
        <f>N77*K83</f>
        <v>633.11285856897189</v>
      </c>
      <c r="M83" s="853"/>
      <c r="N83" s="57"/>
    </row>
    <row r="84" spans="1:14" ht="15.75" thickBot="1">
      <c r="B84" s="97" t="s">
        <v>1058</v>
      </c>
      <c r="C84" s="98"/>
      <c r="D84" s="98"/>
      <c r="E84" s="98"/>
      <c r="F84" s="98"/>
      <c r="G84" s="98"/>
      <c r="H84" s="98"/>
      <c r="I84" s="99"/>
      <c r="J84" s="100"/>
      <c r="K84" s="314">
        <v>0.05</v>
      </c>
      <c r="L84" s="854">
        <f>N77*K84</f>
        <v>633.11285856897189</v>
      </c>
      <c r="M84" s="855"/>
      <c r="N84" s="57"/>
    </row>
    <row r="85" spans="1:14" ht="15.75" thickBot="1">
      <c r="B85" s="817" t="s">
        <v>1037</v>
      </c>
      <c r="C85" s="818"/>
      <c r="D85" s="818"/>
      <c r="E85" s="818"/>
      <c r="F85" s="818"/>
      <c r="G85" s="818"/>
      <c r="H85" s="818"/>
      <c r="I85" s="818"/>
      <c r="J85" s="818"/>
      <c r="K85" s="818"/>
      <c r="L85" s="818"/>
      <c r="M85" s="819"/>
      <c r="N85" s="58">
        <f>L82+L83+L84</f>
        <v>3798.6771514138318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16460.93432279327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75" thickBot="1">
      <c r="B118" s="270" t="s">
        <v>2327</v>
      </c>
      <c r="C118" s="402"/>
      <c r="D118" s="402"/>
      <c r="E118" s="63"/>
      <c r="F118" s="63"/>
      <c r="G118" s="63"/>
      <c r="H118" s="63"/>
      <c r="I118" s="63"/>
      <c r="J118" s="885"/>
      <c r="K118" s="885"/>
      <c r="L118" s="885"/>
      <c r="M118" s="885"/>
      <c r="N118" s="88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ht="21"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2467.7607746988069</v>
      </c>
      <c r="N48" s="281">
        <f>K48*M48</f>
        <v>2467.7607746988069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2467.7607746988069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817" t="s">
        <v>1037</v>
      </c>
      <c r="C76" s="818"/>
      <c r="D76" s="818"/>
      <c r="E76" s="818"/>
      <c r="F76" s="818"/>
      <c r="G76" s="818"/>
      <c r="H76" s="818"/>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2467.7607746988069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493.55215493976141</v>
      </c>
      <c r="M83" s="853"/>
      <c r="N83" s="57"/>
    </row>
    <row r="84" spans="1:14">
      <c r="B84" s="95" t="s">
        <v>1057</v>
      </c>
      <c r="C84" s="96"/>
      <c r="D84" s="96"/>
      <c r="E84" s="96"/>
      <c r="F84" s="96"/>
      <c r="G84" s="96"/>
      <c r="H84" s="96"/>
      <c r="I84" s="93"/>
      <c r="J84" s="94"/>
      <c r="K84" s="313">
        <v>0.05</v>
      </c>
      <c r="L84" s="852">
        <f>N78*K84</f>
        <v>123.38803873494035</v>
      </c>
      <c r="M84" s="853"/>
      <c r="N84" s="57"/>
    </row>
    <row r="85" spans="1:14" ht="15.75" thickBot="1">
      <c r="B85" s="97" t="s">
        <v>1058</v>
      </c>
      <c r="C85" s="98"/>
      <c r="D85" s="98"/>
      <c r="E85" s="98"/>
      <c r="F85" s="98"/>
      <c r="G85" s="98"/>
      <c r="H85" s="98"/>
      <c r="I85" s="99"/>
      <c r="J85" s="100"/>
      <c r="K85" s="314">
        <v>0.05</v>
      </c>
      <c r="L85" s="854">
        <f>N78*K85</f>
        <v>123.38803873494035</v>
      </c>
      <c r="M85" s="855"/>
      <c r="N85" s="57"/>
    </row>
    <row r="86" spans="1:14" ht="15.75" thickBot="1">
      <c r="B86" s="817" t="s">
        <v>1037</v>
      </c>
      <c r="C86" s="818"/>
      <c r="D86" s="818"/>
      <c r="E86" s="818"/>
      <c r="F86" s="818"/>
      <c r="G86" s="818"/>
      <c r="H86" s="818"/>
      <c r="I86" s="818"/>
      <c r="J86" s="818"/>
      <c r="K86" s="818"/>
      <c r="L86" s="818"/>
      <c r="M86" s="819"/>
      <c r="N86" s="58">
        <f>L83+L84+L85</f>
        <v>740.32823240964206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3208.0890071084491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7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600</v>
      </c>
      <c r="N36" s="281">
        <f>K36/M36</f>
        <v>101.73964859617526</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600</v>
      </c>
      <c r="N37" s="281">
        <f>K37/M37</f>
        <v>269.56951888068994</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600</v>
      </c>
      <c r="N38" s="281">
        <f>K38/M38</f>
        <v>245.80611233557605</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0.42556004338416664</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617.54083985582542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53.560638235090963</v>
      </c>
      <c r="N48" s="281">
        <f>K48*M48</f>
        <v>160.6819147052729</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160.6819147052729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817" t="s">
        <v>1037</v>
      </c>
      <c r="C75" s="818"/>
      <c r="D75" s="818"/>
      <c r="E75" s="818"/>
      <c r="F75" s="818"/>
      <c r="G75" s="818"/>
      <c r="H75" s="818"/>
      <c r="I75" s="860"/>
      <c r="J75" s="860"/>
      <c r="K75" s="860"/>
      <c r="L75" s="860"/>
      <c r="M75" s="861"/>
      <c r="N75" s="310">
        <f>SUM(N69:N74)</f>
        <v>42.556004338416663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820.77875889951497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164.155751779903</v>
      </c>
      <c r="M82" s="853"/>
      <c r="N82" s="57"/>
    </row>
    <row r="83" spans="1:14">
      <c r="B83" s="95" t="s">
        <v>1057</v>
      </c>
      <c r="C83" s="96"/>
      <c r="D83" s="96"/>
      <c r="E83" s="96"/>
      <c r="F83" s="96"/>
      <c r="G83" s="96"/>
      <c r="H83" s="96"/>
      <c r="I83" s="93"/>
      <c r="J83" s="94"/>
      <c r="K83" s="313">
        <v>0.05</v>
      </c>
      <c r="L83" s="852">
        <f>N77*K83</f>
        <v>41.03893794497575</v>
      </c>
      <c r="M83" s="853"/>
      <c r="N83" s="57"/>
    </row>
    <row r="84" spans="1:14" ht="15.75" thickBot="1">
      <c r="B84" s="97" t="s">
        <v>1058</v>
      </c>
      <c r="C84" s="98"/>
      <c r="D84" s="98"/>
      <c r="E84" s="98"/>
      <c r="F84" s="98"/>
      <c r="G84" s="98"/>
      <c r="H84" s="98"/>
      <c r="I84" s="99"/>
      <c r="J84" s="100"/>
      <c r="K84" s="314">
        <v>0.05</v>
      </c>
      <c r="L84" s="854">
        <f>N77*K84</f>
        <v>41.03893794497575</v>
      </c>
      <c r="M84" s="855"/>
      <c r="N84" s="57"/>
    </row>
    <row r="85" spans="1:14" ht="15.75" thickBot="1">
      <c r="B85" s="817" t="s">
        <v>1037</v>
      </c>
      <c r="C85" s="818"/>
      <c r="D85" s="818"/>
      <c r="E85" s="818"/>
      <c r="F85" s="818"/>
      <c r="G85" s="818"/>
      <c r="H85" s="818"/>
      <c r="I85" s="818"/>
      <c r="J85" s="818"/>
      <c r="K85" s="818"/>
      <c r="L85" s="818"/>
      <c r="M85" s="819"/>
      <c r="N85" s="58">
        <f>L82+L83+L84</f>
        <v>246.23362766985449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1067.0123865693695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75" thickBot="1">
      <c r="B118" s="270" t="s">
        <v>2327</v>
      </c>
      <c r="C118" s="402"/>
      <c r="D118" s="402"/>
      <c r="E118" s="63"/>
      <c r="F118" s="63"/>
      <c r="G118" s="63"/>
      <c r="H118" s="63"/>
      <c r="I118" s="63"/>
      <c r="J118" s="885"/>
      <c r="K118" s="885"/>
      <c r="L118" s="885"/>
      <c r="M118" s="885"/>
      <c r="N118" s="88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45</v>
      </c>
      <c r="N37" s="281">
        <f>K37/M37</f>
        <v>3594.2602517425321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N75*M41</f>
        <v>11.348267823577778</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8239.5519986561267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53.560638235090963</v>
      </c>
      <c r="N48" s="281">
        <f>K48*M48</f>
        <v>1339.0159558772741</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20276.689985030058</v>
      </c>
      <c r="N49" s="281">
        <f>K49*M49</f>
        <v>25345.862481287571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26684.878437164847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4">
        <f>VLOOKUP(A58,TRANSPORTE!A5:D117,4,FALSE)</f>
        <v>917.51769390706806</v>
      </c>
      <c r="M58" s="905"/>
      <c r="N58" s="296">
        <f>K58*L58</f>
        <v>1146.8971173838352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1146.8971173838352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817" t="s">
        <v>1037</v>
      </c>
      <c r="C75" s="818"/>
      <c r="D75" s="818"/>
      <c r="E75" s="818"/>
      <c r="F75" s="818"/>
      <c r="G75" s="818"/>
      <c r="H75" s="818"/>
      <c r="I75" s="860"/>
      <c r="J75" s="860"/>
      <c r="K75" s="860"/>
      <c r="L75" s="860"/>
      <c r="M75" s="861"/>
      <c r="N75" s="310">
        <f>SUM(N69:N74)</f>
        <v>567.4133911788889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36638.740944383702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7327.7481888767406</v>
      </c>
      <c r="M82" s="853"/>
      <c r="N82" s="57"/>
    </row>
    <row r="83" spans="1:14">
      <c r="B83" s="95" t="s">
        <v>1057</v>
      </c>
      <c r="C83" s="96"/>
      <c r="D83" s="96"/>
      <c r="E83" s="96"/>
      <c r="F83" s="96"/>
      <c r="G83" s="96"/>
      <c r="H83" s="96"/>
      <c r="I83" s="93"/>
      <c r="J83" s="94"/>
      <c r="K83" s="313">
        <v>0.05</v>
      </c>
      <c r="L83" s="852">
        <f>N77*K83</f>
        <v>1831.9370472191852</v>
      </c>
      <c r="M83" s="853"/>
      <c r="N83" s="57"/>
    </row>
    <row r="84" spans="1:14" ht="15.75" thickBot="1">
      <c r="B84" s="97" t="s">
        <v>1058</v>
      </c>
      <c r="C84" s="98"/>
      <c r="D84" s="98"/>
      <c r="E84" s="98"/>
      <c r="F84" s="98"/>
      <c r="G84" s="98"/>
      <c r="H84" s="98"/>
      <c r="I84" s="99"/>
      <c r="J84" s="100"/>
      <c r="K84" s="314">
        <v>0.05</v>
      </c>
      <c r="L84" s="854">
        <f>N77*K84</f>
        <v>1831.9370472191852</v>
      </c>
      <c r="M84" s="855"/>
      <c r="N84" s="57"/>
    </row>
    <row r="85" spans="1:14" ht="15.75" thickBot="1">
      <c r="B85" s="817" t="s">
        <v>1037</v>
      </c>
      <c r="C85" s="818"/>
      <c r="D85" s="818"/>
      <c r="E85" s="818"/>
      <c r="F85" s="818"/>
      <c r="G85" s="818"/>
      <c r="H85" s="818"/>
      <c r="I85" s="818"/>
      <c r="J85" s="818"/>
      <c r="K85" s="818"/>
      <c r="L85" s="818"/>
      <c r="M85" s="819"/>
      <c r="N85" s="58">
        <f>L82+L83+L84</f>
        <v>10991.622283315111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47630.363227698814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29.25"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75" thickBot="1">
      <c r="B118" s="270" t="s">
        <v>2327</v>
      </c>
      <c r="C118" s="402"/>
      <c r="D118" s="402"/>
      <c r="E118" s="63"/>
      <c r="F118" s="63"/>
      <c r="G118" s="63"/>
      <c r="H118" s="63"/>
      <c r="I118" s="63"/>
      <c r="J118" s="885"/>
      <c r="K118" s="885"/>
      <c r="L118" s="885"/>
      <c r="M118" s="885"/>
      <c r="N118" s="88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5236.0261795402148</v>
      </c>
      <c r="N48" s="281">
        <f>K48*M48</f>
        <v>5236.0261795402148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5236.0261795402148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817" t="s">
        <v>1037</v>
      </c>
      <c r="C76" s="818"/>
      <c r="D76" s="818"/>
      <c r="E76" s="818"/>
      <c r="F76" s="818"/>
      <c r="G76" s="818"/>
      <c r="H76" s="818"/>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5236.0261795402148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1047.2052359080431</v>
      </c>
      <c r="M83" s="853"/>
      <c r="N83" s="57"/>
    </row>
    <row r="84" spans="1:14">
      <c r="B84" s="95" t="s">
        <v>1057</v>
      </c>
      <c r="C84" s="96"/>
      <c r="D84" s="96"/>
      <c r="E84" s="96"/>
      <c r="F84" s="96"/>
      <c r="G84" s="96"/>
      <c r="H84" s="96"/>
      <c r="I84" s="93"/>
      <c r="J84" s="94"/>
      <c r="K84" s="313">
        <v>0.05</v>
      </c>
      <c r="L84" s="852">
        <f>N78*K84</f>
        <v>261.80130897701076</v>
      </c>
      <c r="M84" s="853"/>
      <c r="N84" s="57"/>
    </row>
    <row r="85" spans="1:14" ht="15.75" thickBot="1">
      <c r="B85" s="97" t="s">
        <v>1058</v>
      </c>
      <c r="C85" s="98"/>
      <c r="D85" s="98"/>
      <c r="E85" s="98"/>
      <c r="F85" s="98"/>
      <c r="G85" s="98"/>
      <c r="H85" s="98"/>
      <c r="I85" s="99"/>
      <c r="J85" s="100"/>
      <c r="K85" s="314">
        <v>0.05</v>
      </c>
      <c r="L85" s="854">
        <f>N78*K85</f>
        <v>261.80130897701076</v>
      </c>
      <c r="M85" s="855"/>
      <c r="N85" s="57"/>
    </row>
    <row r="86" spans="1:14" ht="15.75" thickBot="1">
      <c r="B86" s="817" t="s">
        <v>1037</v>
      </c>
      <c r="C86" s="818"/>
      <c r="D86" s="818"/>
      <c r="E86" s="818"/>
      <c r="F86" s="818"/>
      <c r="G86" s="818"/>
      <c r="H86" s="818"/>
      <c r="I86" s="818"/>
      <c r="J86" s="818"/>
      <c r="K86" s="818"/>
      <c r="L86" s="818"/>
      <c r="M86" s="819"/>
      <c r="N86" s="58">
        <f>L83+L84+L85</f>
        <v>1570.8078538620643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6806.8340334022796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4123.8670655285678</v>
      </c>
      <c r="N48" s="281">
        <f>K48*M48</f>
        <v>4123.8670655285678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4123.8670655285678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817" t="s">
        <v>1037</v>
      </c>
      <c r="C76" s="818"/>
      <c r="D76" s="818"/>
      <c r="E76" s="818"/>
      <c r="F76" s="818"/>
      <c r="G76" s="818"/>
      <c r="H76" s="818"/>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4123.8670655285678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824.77341310571364</v>
      </c>
      <c r="M83" s="853"/>
      <c r="N83" s="57"/>
    </row>
    <row r="84" spans="1:14">
      <c r="B84" s="95" t="s">
        <v>1057</v>
      </c>
      <c r="C84" s="96"/>
      <c r="D84" s="96"/>
      <c r="E84" s="96"/>
      <c r="F84" s="96"/>
      <c r="G84" s="96"/>
      <c r="H84" s="96"/>
      <c r="I84" s="93"/>
      <c r="J84" s="94"/>
      <c r="K84" s="313">
        <v>0.05</v>
      </c>
      <c r="L84" s="852">
        <f>N78*K84</f>
        <v>206.19335327642841</v>
      </c>
      <c r="M84" s="853"/>
      <c r="N84" s="57"/>
    </row>
    <row r="85" spans="1:14" ht="15.75" thickBot="1">
      <c r="B85" s="97" t="s">
        <v>1058</v>
      </c>
      <c r="C85" s="98"/>
      <c r="D85" s="98"/>
      <c r="E85" s="98"/>
      <c r="F85" s="98"/>
      <c r="G85" s="98"/>
      <c r="H85" s="98"/>
      <c r="I85" s="99"/>
      <c r="J85" s="100"/>
      <c r="K85" s="314">
        <v>0.05</v>
      </c>
      <c r="L85" s="854">
        <f>N78*K85</f>
        <v>206.19335327642841</v>
      </c>
      <c r="M85" s="855"/>
      <c r="N85" s="57"/>
    </row>
    <row r="86" spans="1:14" ht="15.75" thickBot="1">
      <c r="B86" s="817" t="s">
        <v>1037</v>
      </c>
      <c r="C86" s="818"/>
      <c r="D86" s="818"/>
      <c r="E86" s="818"/>
      <c r="F86" s="818"/>
      <c r="G86" s="818"/>
      <c r="H86" s="818"/>
      <c r="I86" s="818"/>
      <c r="J86" s="818"/>
      <c r="K86" s="818"/>
      <c r="L86" s="818"/>
      <c r="M86" s="819"/>
      <c r="N86" s="58">
        <f>L83+L84+L85</f>
        <v>1237.1601196585702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5361.0271851871385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1"/>
      <c r="C1" s="923"/>
      <c r="D1" s="924"/>
      <c r="E1" s="924"/>
      <c r="F1" s="924"/>
      <c r="G1" s="924"/>
      <c r="H1" s="924"/>
      <c r="I1" s="924"/>
      <c r="J1" s="925"/>
      <c r="K1" s="926" t="s">
        <v>1017</v>
      </c>
      <c r="L1" s="928" t="s">
        <v>2304</v>
      </c>
      <c r="M1" s="929"/>
      <c r="N1" s="930"/>
    </row>
    <row r="2" spans="2:14" ht="18.7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53.560638235090963</v>
      </c>
      <c r="N48" s="281">
        <f>K48*M48</f>
        <v>53.560638235090963</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4123.8670655285678</v>
      </c>
      <c r="N49" s="281">
        <f>K49*M49</f>
        <v>1484.5921435902844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1538.1527818253753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6" t="s">
        <v>1047</v>
      </c>
      <c r="C68" s="857"/>
      <c r="D68" s="857"/>
      <c r="E68" s="857"/>
      <c r="F68" s="857"/>
      <c r="G68" s="857"/>
      <c r="H68" s="857"/>
      <c r="I68" s="79" t="s">
        <v>1048</v>
      </c>
      <c r="J68" s="81" t="s">
        <v>1494</v>
      </c>
      <c r="K68" s="80" t="s">
        <v>1050</v>
      </c>
      <c r="L68" s="858" t="s">
        <v>1034</v>
      </c>
      <c r="M68" s="859"/>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93"/>
      <c r="C74" s="894"/>
      <c r="D74" s="894"/>
      <c r="E74" s="894"/>
      <c r="F74" s="894"/>
      <c r="G74" s="894"/>
      <c r="H74" s="894"/>
      <c r="I74" s="132"/>
      <c r="J74" s="132"/>
      <c r="K74" s="132"/>
      <c r="L74" s="907"/>
      <c r="M74" s="907"/>
      <c r="N74" s="51"/>
    </row>
    <row r="75" spans="2:15" ht="15.75" thickBot="1">
      <c r="B75" s="817" t="s">
        <v>1037</v>
      </c>
      <c r="C75" s="818"/>
      <c r="D75" s="818"/>
      <c r="E75" s="818"/>
      <c r="F75" s="818"/>
      <c r="G75" s="818"/>
      <c r="H75" s="818"/>
      <c r="I75" s="860"/>
      <c r="J75" s="860"/>
      <c r="K75" s="860"/>
      <c r="L75" s="860"/>
      <c r="M75" s="861"/>
      <c r="N75" s="310"/>
    </row>
    <row r="76" spans="2:15" ht="15.75" thickBot="1">
      <c r="B76" s="39"/>
      <c r="C76" s="40"/>
      <c r="D76" s="40"/>
      <c r="E76" s="40"/>
      <c r="F76" s="40"/>
      <c r="G76" s="40"/>
      <c r="H76" s="40"/>
      <c r="I76" s="40"/>
      <c r="J76" s="40"/>
      <c r="K76" s="40"/>
      <c r="L76" s="40"/>
      <c r="M76" s="40"/>
      <c r="N76" s="41"/>
    </row>
    <row r="77" spans="2:15" ht="15.75" thickBot="1">
      <c r="B77" s="817" t="s">
        <v>1051</v>
      </c>
      <c r="C77" s="818"/>
      <c r="D77" s="818"/>
      <c r="E77" s="818"/>
      <c r="F77" s="818"/>
      <c r="G77" s="818"/>
      <c r="H77" s="818"/>
      <c r="I77" s="818"/>
      <c r="J77" s="818"/>
      <c r="K77" s="818"/>
      <c r="L77" s="818"/>
      <c r="M77" s="819"/>
      <c r="N77" s="105">
        <f>N43+N53+N64+N75</f>
        <v>1538.1527818253753</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307.63055636507511</v>
      </c>
      <c r="M82" s="853"/>
      <c r="N82" s="57"/>
    </row>
    <row r="83" spans="1:14">
      <c r="B83" s="95" t="s">
        <v>1057</v>
      </c>
      <c r="C83" s="96"/>
      <c r="D83" s="96"/>
      <c r="E83" s="96"/>
      <c r="F83" s="96"/>
      <c r="G83" s="96"/>
      <c r="H83" s="96"/>
      <c r="I83" s="93"/>
      <c r="J83" s="94"/>
      <c r="K83" s="313">
        <v>0.05</v>
      </c>
      <c r="L83" s="852">
        <f>N77*K83</f>
        <v>76.907639091268777</v>
      </c>
      <c r="M83" s="853"/>
      <c r="N83" s="57"/>
    </row>
    <row r="84" spans="1:14" ht="15.75" thickBot="1">
      <c r="B84" s="97" t="s">
        <v>1058</v>
      </c>
      <c r="C84" s="98"/>
      <c r="D84" s="98"/>
      <c r="E84" s="98"/>
      <c r="F84" s="98"/>
      <c r="G84" s="98"/>
      <c r="H84" s="98"/>
      <c r="I84" s="99"/>
      <c r="J84" s="100"/>
      <c r="K84" s="314">
        <v>0.05</v>
      </c>
      <c r="L84" s="854">
        <f>N77*K84</f>
        <v>76.907639091268777</v>
      </c>
      <c r="M84" s="855"/>
      <c r="N84" s="57"/>
    </row>
    <row r="85" spans="1:14" ht="15.75" thickBot="1">
      <c r="B85" s="817" t="s">
        <v>1037</v>
      </c>
      <c r="C85" s="818"/>
      <c r="D85" s="818"/>
      <c r="E85" s="818"/>
      <c r="F85" s="818"/>
      <c r="G85" s="818"/>
      <c r="H85" s="818"/>
      <c r="I85" s="818"/>
      <c r="J85" s="818"/>
      <c r="K85" s="818"/>
      <c r="L85" s="818"/>
      <c r="M85" s="819"/>
      <c r="N85" s="58">
        <f>L82+L83+L84</f>
        <v>461.44583454761266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1999.5986163729881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75" thickBot="1">
      <c r="B118" s="270" t="s">
        <v>2327</v>
      </c>
      <c r="C118" s="402"/>
      <c r="D118" s="402"/>
      <c r="E118" s="63"/>
      <c r="F118" s="63"/>
      <c r="G118" s="63"/>
      <c r="H118" s="63"/>
      <c r="I118" s="63"/>
      <c r="J118" s="885"/>
      <c r="K118" s="885"/>
      <c r="L118" s="885"/>
      <c r="M118" s="885"/>
      <c r="N118" s="88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45</v>
      </c>
      <c r="N37" s="281">
        <f>K37/M37</f>
        <v>3594.2602517425321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8233.8778647443378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20276.689985030058</v>
      </c>
      <c r="N48" s="281">
        <f>K48*M48</f>
        <v>25345.862481287571</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53.560638235090963</v>
      </c>
      <c r="N49" s="281">
        <f>K49*M49</f>
        <v>1339.0159558772741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26684.878437164847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4">
        <f>VLOOKUP(A59,TRANSPORTE!A5:D123,4,FALSE)</f>
        <v>917.51769390706806</v>
      </c>
      <c r="M59" s="905"/>
      <c r="N59" s="296">
        <f>K59*L59</f>
        <v>1146.8971173838352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1146.8971173838352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36633.066810471908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7326.613362094382</v>
      </c>
      <c r="M83" s="853"/>
      <c r="N83" s="57"/>
    </row>
    <row r="84" spans="1:14">
      <c r="B84" s="95" t="s">
        <v>1057</v>
      </c>
      <c r="C84" s="96"/>
      <c r="D84" s="96"/>
      <c r="E84" s="96"/>
      <c r="F84" s="96"/>
      <c r="G84" s="96"/>
      <c r="H84" s="96"/>
      <c r="I84" s="93"/>
      <c r="J84" s="94"/>
      <c r="K84" s="313">
        <v>0.05</v>
      </c>
      <c r="L84" s="852">
        <f>N78*K84</f>
        <v>1831.6533405235955</v>
      </c>
      <c r="M84" s="853"/>
      <c r="N84" s="57"/>
    </row>
    <row r="85" spans="1:14" ht="15.75" thickBot="1">
      <c r="B85" s="97" t="s">
        <v>1058</v>
      </c>
      <c r="C85" s="98"/>
      <c r="D85" s="98"/>
      <c r="E85" s="98"/>
      <c r="F85" s="98"/>
      <c r="G85" s="98"/>
      <c r="H85" s="98"/>
      <c r="I85" s="99"/>
      <c r="J85" s="100"/>
      <c r="K85" s="314">
        <v>0.05</v>
      </c>
      <c r="L85" s="854">
        <f>N78*K85</f>
        <v>1831.6533405235955</v>
      </c>
      <c r="M85" s="855"/>
      <c r="N85" s="57"/>
    </row>
    <row r="86" spans="1:14" ht="15.75" thickBot="1">
      <c r="B86" s="817" t="s">
        <v>1037</v>
      </c>
      <c r="C86" s="818"/>
      <c r="D86" s="818"/>
      <c r="E86" s="818"/>
      <c r="F86" s="818"/>
      <c r="G86" s="818"/>
      <c r="H86" s="818"/>
      <c r="I86" s="818"/>
      <c r="J86" s="818"/>
      <c r="K86" s="818"/>
      <c r="L86" s="818"/>
      <c r="M86" s="819"/>
      <c r="N86" s="58">
        <f>L83+L84+L85</f>
        <v>10989.920043141572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47622.986853613482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45</v>
      </c>
      <c r="N37" s="281">
        <f>K37/M37</f>
        <v>3594.2602517425321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8233.8778647443378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30341.174971947905</v>
      </c>
      <c r="N48" s="281">
        <f>K48*M48</f>
        <v>39443.527463532278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53.560638235090963</v>
      </c>
      <c r="N49" s="281">
        <f>K49*M49</f>
        <v>1285.4553176421832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40728.982781174462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50723.047039176876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10144.609407835376</v>
      </c>
      <c r="M83" s="853"/>
      <c r="N83" s="57"/>
    </row>
    <row r="84" spans="1:14">
      <c r="B84" s="95" t="s">
        <v>1057</v>
      </c>
      <c r="C84" s="96"/>
      <c r="D84" s="96"/>
      <c r="E84" s="96"/>
      <c r="F84" s="96"/>
      <c r="G84" s="96"/>
      <c r="H84" s="96"/>
      <c r="I84" s="93"/>
      <c r="J84" s="94"/>
      <c r="K84" s="313">
        <v>0.05</v>
      </c>
      <c r="L84" s="852">
        <f>N78*K84</f>
        <v>2536.1523519588441</v>
      </c>
      <c r="M84" s="853"/>
      <c r="N84" s="57"/>
    </row>
    <row r="85" spans="1:14" ht="15.75" thickBot="1">
      <c r="B85" s="97" t="s">
        <v>1058</v>
      </c>
      <c r="C85" s="98"/>
      <c r="D85" s="98"/>
      <c r="E85" s="98"/>
      <c r="F85" s="98"/>
      <c r="G85" s="98"/>
      <c r="H85" s="98"/>
      <c r="I85" s="99"/>
      <c r="J85" s="100"/>
      <c r="K85" s="314">
        <v>0.05</v>
      </c>
      <c r="L85" s="854">
        <f>N78*K85</f>
        <v>2536.1523519588441</v>
      </c>
      <c r="M85" s="855"/>
      <c r="N85" s="57"/>
    </row>
    <row r="86" spans="1:14" ht="15.75" thickBot="1">
      <c r="B86" s="817" t="s">
        <v>1037</v>
      </c>
      <c r="C86" s="818"/>
      <c r="D86" s="818"/>
      <c r="E86" s="818"/>
      <c r="F86" s="818"/>
      <c r="G86" s="818"/>
      <c r="H86" s="818"/>
      <c r="I86" s="818"/>
      <c r="J86" s="818"/>
      <c r="K86" s="818"/>
      <c r="L86" s="818"/>
      <c r="M86" s="819"/>
      <c r="N86" s="58">
        <f>L83+L84+L85</f>
        <v>15216.914111753065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65939.961150929943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45</v>
      </c>
      <c r="N37" s="281">
        <f>K37/M37</f>
        <v>3594.2602517425321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8233.8778647443378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30341.174971947905</v>
      </c>
      <c r="N48" s="281">
        <f>K48*M48</f>
        <v>39443.527463532278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53.560638235090963</v>
      </c>
      <c r="N49" s="281">
        <f>K49*M49</f>
        <v>1285.4553176421832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40728.982781174462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50723.047039176876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10144.609407835376</v>
      </c>
      <c r="M83" s="853"/>
      <c r="N83" s="57"/>
    </row>
    <row r="84" spans="1:14">
      <c r="B84" s="95" t="s">
        <v>1057</v>
      </c>
      <c r="C84" s="96"/>
      <c r="D84" s="96"/>
      <c r="E84" s="96"/>
      <c r="F84" s="96"/>
      <c r="G84" s="96"/>
      <c r="H84" s="96"/>
      <c r="I84" s="93"/>
      <c r="J84" s="94"/>
      <c r="K84" s="313">
        <v>0.05</v>
      </c>
      <c r="L84" s="852">
        <f>N78*K84</f>
        <v>2536.1523519588441</v>
      </c>
      <c r="M84" s="853"/>
      <c r="N84" s="57"/>
    </row>
    <row r="85" spans="1:14" ht="15.75" thickBot="1">
      <c r="B85" s="97" t="s">
        <v>1058</v>
      </c>
      <c r="C85" s="98"/>
      <c r="D85" s="98"/>
      <c r="E85" s="98"/>
      <c r="F85" s="98"/>
      <c r="G85" s="98"/>
      <c r="H85" s="98"/>
      <c r="I85" s="99"/>
      <c r="J85" s="100"/>
      <c r="K85" s="314">
        <v>0.05</v>
      </c>
      <c r="L85" s="854">
        <f>N78*K85</f>
        <v>2536.1523519588441</v>
      </c>
      <c r="M85" s="855"/>
      <c r="N85" s="57"/>
    </row>
    <row r="86" spans="1:14" ht="15.75" thickBot="1">
      <c r="B86" s="817" t="s">
        <v>1037</v>
      </c>
      <c r="C86" s="818"/>
      <c r="D86" s="818"/>
      <c r="E86" s="818"/>
      <c r="F86" s="818"/>
      <c r="G86" s="818"/>
      <c r="H86" s="818"/>
      <c r="I86" s="818"/>
      <c r="J86" s="818"/>
      <c r="K86" s="818"/>
      <c r="L86" s="818"/>
      <c r="M86" s="819"/>
      <c r="N86" s="58">
        <f>L83+L84+L85</f>
        <v>15216.914111753065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65939.961150929943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45</v>
      </c>
      <c r="N37" s="281">
        <f>K37/M37</f>
        <v>3594.2602517425321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8233.8778647443378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30341.174971947905</v>
      </c>
      <c r="N48" s="281">
        <f>K48*M48</f>
        <v>39443.527463532278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53.560638235090963</v>
      </c>
      <c r="N49" s="281">
        <f>K49*M49</f>
        <v>1285.4553176421832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40728.982781174462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50723.047039176876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10144.609407835376</v>
      </c>
      <c r="M83" s="853"/>
      <c r="N83" s="57"/>
    </row>
    <row r="84" spans="1:14">
      <c r="B84" s="95" t="s">
        <v>1057</v>
      </c>
      <c r="C84" s="96"/>
      <c r="D84" s="96"/>
      <c r="E84" s="96"/>
      <c r="F84" s="96"/>
      <c r="G84" s="96"/>
      <c r="H84" s="96"/>
      <c r="I84" s="93"/>
      <c r="J84" s="94"/>
      <c r="K84" s="313">
        <v>0.05</v>
      </c>
      <c r="L84" s="852">
        <f>N78*K84</f>
        <v>2536.1523519588441</v>
      </c>
      <c r="M84" s="853"/>
      <c r="N84" s="57"/>
    </row>
    <row r="85" spans="1:14" ht="15.75" thickBot="1">
      <c r="B85" s="97" t="s">
        <v>1058</v>
      </c>
      <c r="C85" s="98"/>
      <c r="D85" s="98"/>
      <c r="E85" s="98"/>
      <c r="F85" s="98"/>
      <c r="G85" s="98"/>
      <c r="H85" s="98"/>
      <c r="I85" s="99"/>
      <c r="J85" s="100"/>
      <c r="K85" s="314">
        <v>0.05</v>
      </c>
      <c r="L85" s="854">
        <f>N78*K85</f>
        <v>2536.1523519588441</v>
      </c>
      <c r="M85" s="855"/>
      <c r="N85" s="57"/>
    </row>
    <row r="86" spans="1:14" ht="15.75" thickBot="1">
      <c r="B86" s="817" t="s">
        <v>1037</v>
      </c>
      <c r="C86" s="818"/>
      <c r="D86" s="818"/>
      <c r="E86" s="818"/>
      <c r="F86" s="818"/>
      <c r="G86" s="818"/>
      <c r="H86" s="818"/>
      <c r="I86" s="818"/>
      <c r="J86" s="818"/>
      <c r="K86" s="818"/>
      <c r="L86" s="818"/>
      <c r="M86" s="819"/>
      <c r="N86" s="58">
        <f>L83+L84+L85</f>
        <v>15216.914111753065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65939.961150929943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11258.060758547239</v>
      </c>
      <c r="L36" s="279"/>
      <c r="M36" s="280">
        <v>2.5</v>
      </c>
      <c r="N36" s="281">
        <f>K36/M36</f>
        <v>4503.2243034188959</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412"/>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5269.2323815103955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30341.174971947905</v>
      </c>
      <c r="N48" s="281">
        <f>K48*M48</f>
        <v>39443.527463532278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53.560638235090963</v>
      </c>
      <c r="N49" s="281">
        <f>K49*M49</f>
        <v>1285.4553176421832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40728.982781174462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62511.149726594042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12502.22994531881</v>
      </c>
      <c r="M83" s="853"/>
      <c r="N83" s="57"/>
    </row>
    <row r="84" spans="1:14">
      <c r="B84" s="95" t="s">
        <v>1057</v>
      </c>
      <c r="C84" s="96"/>
      <c r="D84" s="96"/>
      <c r="E84" s="96"/>
      <c r="F84" s="96"/>
      <c r="G84" s="96"/>
      <c r="H84" s="96"/>
      <c r="I84" s="93"/>
      <c r="J84" s="94"/>
      <c r="K84" s="313">
        <v>0.05</v>
      </c>
      <c r="L84" s="852">
        <f>N78*K84</f>
        <v>3125.5574863297024</v>
      </c>
      <c r="M84" s="853"/>
      <c r="N84" s="57"/>
    </row>
    <row r="85" spans="1:14" ht="15.75" thickBot="1">
      <c r="B85" s="97" t="s">
        <v>1058</v>
      </c>
      <c r="C85" s="98"/>
      <c r="D85" s="98"/>
      <c r="E85" s="98"/>
      <c r="F85" s="98"/>
      <c r="G85" s="98"/>
      <c r="H85" s="98"/>
      <c r="I85" s="99"/>
      <c r="J85" s="100"/>
      <c r="K85" s="314">
        <v>0.05</v>
      </c>
      <c r="L85" s="854">
        <f>N78*K85</f>
        <v>3125.5574863297024</v>
      </c>
      <c r="M85" s="855"/>
      <c r="N85" s="57"/>
    </row>
    <row r="86" spans="1:14" ht="15.75" thickBot="1">
      <c r="B86" s="817" t="s">
        <v>1037</v>
      </c>
      <c r="C86" s="818"/>
      <c r="D86" s="818"/>
      <c r="E86" s="818"/>
      <c r="F86" s="818"/>
      <c r="G86" s="818"/>
      <c r="H86" s="818"/>
      <c r="I86" s="818"/>
      <c r="J86" s="818"/>
      <c r="K86" s="818"/>
      <c r="L86" s="818"/>
      <c r="M86" s="819"/>
      <c r="N86" s="58">
        <f>L83+L84+L85</f>
        <v>18753.344917978215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81264.49464457226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11258.060758547239</v>
      </c>
      <c r="L36" s="279"/>
      <c r="M36" s="280">
        <v>2.5</v>
      </c>
      <c r="N36" s="281">
        <f>K36/M36</f>
        <v>4503.2243034188959</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5269.2323815103955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30341.174971947905</v>
      </c>
      <c r="N48" s="281">
        <f>K48*M48</f>
        <v>39443.527463532278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53.560638235090963</v>
      </c>
      <c r="N49" s="281">
        <f>K49*M49</f>
        <v>1285.4553176421832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40728.982781174462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62511.149726594042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12502.22994531881</v>
      </c>
      <c r="M83" s="853"/>
      <c r="N83" s="57"/>
    </row>
    <row r="84" spans="1:14">
      <c r="B84" s="95" t="s">
        <v>1057</v>
      </c>
      <c r="C84" s="96"/>
      <c r="D84" s="96"/>
      <c r="E84" s="96"/>
      <c r="F84" s="96"/>
      <c r="G84" s="96"/>
      <c r="H84" s="96"/>
      <c r="I84" s="93"/>
      <c r="J84" s="94"/>
      <c r="K84" s="313">
        <v>0.05</v>
      </c>
      <c r="L84" s="852">
        <f>N78*K84</f>
        <v>3125.5574863297024</v>
      </c>
      <c r="M84" s="853"/>
      <c r="N84" s="57"/>
    </row>
    <row r="85" spans="1:14" ht="15.75" thickBot="1">
      <c r="B85" s="97" t="s">
        <v>1058</v>
      </c>
      <c r="C85" s="98"/>
      <c r="D85" s="98"/>
      <c r="E85" s="98"/>
      <c r="F85" s="98"/>
      <c r="G85" s="98"/>
      <c r="H85" s="98"/>
      <c r="I85" s="99"/>
      <c r="J85" s="100"/>
      <c r="K85" s="314">
        <v>0.05</v>
      </c>
      <c r="L85" s="854">
        <f>N78*K85</f>
        <v>3125.5574863297024</v>
      </c>
      <c r="M85" s="855"/>
      <c r="N85" s="57"/>
    </row>
    <row r="86" spans="1:14" ht="15.75" thickBot="1">
      <c r="B86" s="817" t="s">
        <v>1037</v>
      </c>
      <c r="C86" s="818"/>
      <c r="D86" s="818"/>
      <c r="E86" s="818"/>
      <c r="F86" s="818"/>
      <c r="G86" s="818"/>
      <c r="H86" s="818"/>
      <c r="I86" s="818"/>
      <c r="J86" s="818"/>
      <c r="K86" s="818"/>
      <c r="L86" s="818"/>
      <c r="M86" s="819"/>
      <c r="N86" s="58">
        <f>L83+L84+L85</f>
        <v>18753.344917978215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81264.49464457226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11258.060758547239</v>
      </c>
      <c r="L36" s="279"/>
      <c r="M36" s="280">
        <v>2.5</v>
      </c>
      <c r="N36" s="281">
        <f>K36/M36</f>
        <v>4503.2243034188959</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5269.2323815103955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30341.174971947905</v>
      </c>
      <c r="N48" s="281">
        <f>K48*M48</f>
        <v>39443.527463532278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53.560638235090963</v>
      </c>
      <c r="N49" s="281">
        <f>K49*M49</f>
        <v>1285.4553176421832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40728.982781174462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62511.149726594042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12502.22994531881</v>
      </c>
      <c r="M83" s="853"/>
      <c r="N83" s="57"/>
    </row>
    <row r="84" spans="1:14">
      <c r="B84" s="95" t="s">
        <v>1057</v>
      </c>
      <c r="C84" s="96"/>
      <c r="D84" s="96"/>
      <c r="E84" s="96"/>
      <c r="F84" s="96"/>
      <c r="G84" s="96"/>
      <c r="H84" s="96"/>
      <c r="I84" s="93"/>
      <c r="J84" s="94"/>
      <c r="K84" s="313">
        <v>0.05</v>
      </c>
      <c r="L84" s="852">
        <f>N78*K84</f>
        <v>3125.5574863297024</v>
      </c>
      <c r="M84" s="853"/>
      <c r="N84" s="57"/>
    </row>
    <row r="85" spans="1:14" ht="15.75" thickBot="1">
      <c r="B85" s="97" t="s">
        <v>1058</v>
      </c>
      <c r="C85" s="98"/>
      <c r="D85" s="98"/>
      <c r="E85" s="98"/>
      <c r="F85" s="98"/>
      <c r="G85" s="98"/>
      <c r="H85" s="98"/>
      <c r="I85" s="99"/>
      <c r="J85" s="100"/>
      <c r="K85" s="314">
        <v>0.05</v>
      </c>
      <c r="L85" s="854">
        <f>N78*K85</f>
        <v>3125.5574863297024</v>
      </c>
      <c r="M85" s="855"/>
      <c r="N85" s="57"/>
    </row>
    <row r="86" spans="1:14" ht="15.75" thickBot="1">
      <c r="B86" s="817" t="s">
        <v>1037</v>
      </c>
      <c r="C86" s="818"/>
      <c r="D86" s="818"/>
      <c r="E86" s="818"/>
      <c r="F86" s="818"/>
      <c r="G86" s="818"/>
      <c r="H86" s="818"/>
      <c r="I86" s="818"/>
      <c r="J86" s="818"/>
      <c r="K86" s="818"/>
      <c r="L86" s="818"/>
      <c r="M86" s="819"/>
      <c r="N86" s="58">
        <f>L83+L84+L85</f>
        <v>18753.344917978215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81264.49464457226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45</v>
      </c>
      <c r="N37" s="281">
        <f>K37/M37</f>
        <v>3594.2602517425321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8233.8778647443378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35196.22265591543</v>
      </c>
      <c r="N48" s="281">
        <f>K48*M48</f>
        <v>45755.089452690059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53.560638235090963</v>
      </c>
      <c r="N49" s="281">
        <f>K49*M49</f>
        <v>1285.4553176421832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47040.544770332242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57034.609028334657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11406.921805666932</v>
      </c>
      <c r="M83" s="853"/>
      <c r="N83" s="57"/>
    </row>
    <row r="84" spans="1:14">
      <c r="B84" s="95" t="s">
        <v>1057</v>
      </c>
      <c r="C84" s="96"/>
      <c r="D84" s="96"/>
      <c r="E84" s="96"/>
      <c r="F84" s="96"/>
      <c r="G84" s="96"/>
      <c r="H84" s="96"/>
      <c r="I84" s="93"/>
      <c r="J84" s="94"/>
      <c r="K84" s="313">
        <v>0.05</v>
      </c>
      <c r="L84" s="852">
        <f>N78*K84</f>
        <v>2851.7304514167331</v>
      </c>
      <c r="M84" s="853"/>
      <c r="N84" s="57"/>
    </row>
    <row r="85" spans="1:14" ht="15.75" thickBot="1">
      <c r="B85" s="97" t="s">
        <v>1058</v>
      </c>
      <c r="C85" s="98"/>
      <c r="D85" s="98"/>
      <c r="E85" s="98"/>
      <c r="F85" s="98"/>
      <c r="G85" s="98"/>
      <c r="H85" s="98"/>
      <c r="I85" s="99"/>
      <c r="J85" s="100"/>
      <c r="K85" s="314">
        <v>0.05</v>
      </c>
      <c r="L85" s="854">
        <f>N78*K85</f>
        <v>2851.7304514167331</v>
      </c>
      <c r="M85" s="855"/>
      <c r="N85" s="57"/>
    </row>
    <row r="86" spans="1:14" ht="15.75" thickBot="1">
      <c r="B86" s="817" t="s">
        <v>1037</v>
      </c>
      <c r="C86" s="818"/>
      <c r="D86" s="818"/>
      <c r="E86" s="818"/>
      <c r="F86" s="818"/>
      <c r="G86" s="818"/>
      <c r="H86" s="818"/>
      <c r="I86" s="818"/>
      <c r="J86" s="818"/>
      <c r="K86" s="818"/>
      <c r="L86" s="818"/>
      <c r="M86" s="819"/>
      <c r="N86" s="58">
        <f>L83+L84+L85</f>
        <v>17110.382708500398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74144.991736835058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45</v>
      </c>
      <c r="N37" s="281">
        <f>K37/M37</f>
        <v>3594.2602517425321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8233.8778647443378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37279.097190810106</v>
      </c>
      <c r="N48" s="281">
        <f>K48*M48</f>
        <v>48462.826348053139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53.560638235090963</v>
      </c>
      <c r="N49" s="281">
        <f>K49*M49</f>
        <v>1285.4553176421832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49748.281665695322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906" t="s">
        <v>1037</v>
      </c>
      <c r="C76" s="860"/>
      <c r="D76" s="860"/>
      <c r="E76" s="860"/>
      <c r="F76" s="860"/>
      <c r="G76" s="860"/>
      <c r="H76" s="860"/>
      <c r="I76" s="860"/>
      <c r="J76" s="860"/>
      <c r="K76" s="860"/>
      <c r="L76" s="860"/>
      <c r="M76" s="861"/>
      <c r="N76" s="46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59742.345923697736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11948.469184739548</v>
      </c>
      <c r="M83" s="853"/>
      <c r="N83" s="57"/>
    </row>
    <row r="84" spans="1:14">
      <c r="B84" s="95" t="s">
        <v>1057</v>
      </c>
      <c r="C84" s="96"/>
      <c r="D84" s="96"/>
      <c r="E84" s="96"/>
      <c r="F84" s="96"/>
      <c r="G84" s="96"/>
      <c r="H84" s="96"/>
      <c r="I84" s="93"/>
      <c r="J84" s="94"/>
      <c r="K84" s="313">
        <v>0.05</v>
      </c>
      <c r="L84" s="852">
        <f>N78*K84</f>
        <v>2987.117296184887</v>
      </c>
      <c r="M84" s="853"/>
      <c r="N84" s="57"/>
    </row>
    <row r="85" spans="1:14" ht="15.75" thickBot="1">
      <c r="B85" s="97" t="s">
        <v>1058</v>
      </c>
      <c r="C85" s="98"/>
      <c r="D85" s="98"/>
      <c r="E85" s="98"/>
      <c r="F85" s="98"/>
      <c r="G85" s="98"/>
      <c r="H85" s="98"/>
      <c r="I85" s="99"/>
      <c r="J85" s="100"/>
      <c r="K85" s="314">
        <v>0.05</v>
      </c>
      <c r="L85" s="854">
        <f>N78*K85</f>
        <v>2987.117296184887</v>
      </c>
      <c r="M85" s="855"/>
      <c r="N85" s="57"/>
    </row>
    <row r="86" spans="1:14" ht="15.75" thickBot="1">
      <c r="B86" s="817" t="s">
        <v>1037</v>
      </c>
      <c r="C86" s="818"/>
      <c r="D86" s="818"/>
      <c r="E86" s="818"/>
      <c r="F86" s="818"/>
      <c r="G86" s="818"/>
      <c r="H86" s="818"/>
      <c r="I86" s="818"/>
      <c r="J86" s="818"/>
      <c r="K86" s="818"/>
      <c r="L86" s="818"/>
      <c r="M86" s="819"/>
      <c r="N86" s="58">
        <f>L83+L84+L85</f>
        <v>17922.70377710932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77665.049700807052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161741.71132841395</v>
      </c>
      <c r="L37" s="279"/>
      <c r="M37" s="280">
        <v>45</v>
      </c>
      <c r="N37" s="281">
        <f>K37/M37</f>
        <v>3594.2602517425321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8233.8778647443378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38841.253091981103</v>
      </c>
      <c r="N48" s="281">
        <f>K48*M48</f>
        <v>50493.629019575434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53.560638235090963</v>
      </c>
      <c r="N49" s="281">
        <f>K49*M49</f>
        <v>1285.4553176421832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51779.084337217617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61773.148595220031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12354.629719044007</v>
      </c>
      <c r="M83" s="853"/>
      <c r="N83" s="57"/>
    </row>
    <row r="84" spans="1:14">
      <c r="B84" s="95" t="s">
        <v>1057</v>
      </c>
      <c r="C84" s="96"/>
      <c r="D84" s="96"/>
      <c r="E84" s="96"/>
      <c r="F84" s="96"/>
      <c r="G84" s="96"/>
      <c r="H84" s="96"/>
      <c r="I84" s="93"/>
      <c r="J84" s="94"/>
      <c r="K84" s="313">
        <v>0.05</v>
      </c>
      <c r="L84" s="852">
        <f>N78*K84</f>
        <v>3088.6574297610018</v>
      </c>
      <c r="M84" s="853"/>
      <c r="N84" s="57"/>
    </row>
    <row r="85" spans="1:14" ht="15.75" thickBot="1">
      <c r="B85" s="97" t="s">
        <v>1058</v>
      </c>
      <c r="C85" s="98"/>
      <c r="D85" s="98"/>
      <c r="E85" s="98"/>
      <c r="F85" s="98"/>
      <c r="G85" s="98"/>
      <c r="H85" s="98"/>
      <c r="I85" s="99"/>
      <c r="J85" s="100"/>
      <c r="K85" s="314">
        <v>0.05</v>
      </c>
      <c r="L85" s="854">
        <f>N78*K85</f>
        <v>3088.6574297610018</v>
      </c>
      <c r="M85" s="855"/>
      <c r="N85" s="57"/>
    </row>
    <row r="86" spans="1:14" ht="15.75" thickBot="1">
      <c r="B86" s="817" t="s">
        <v>1037</v>
      </c>
      <c r="C86" s="818"/>
      <c r="D86" s="818"/>
      <c r="E86" s="818"/>
      <c r="F86" s="818"/>
      <c r="G86" s="818"/>
      <c r="H86" s="818"/>
      <c r="I86" s="818"/>
      <c r="J86" s="818"/>
      <c r="K86" s="818"/>
      <c r="L86" s="818"/>
      <c r="M86" s="819"/>
      <c r="N86" s="58">
        <f>L83+L84+L85</f>
        <v>18531.94457856601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80305.093173786037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11258.060758547239</v>
      </c>
      <c r="L36" s="279"/>
      <c r="M36" s="280">
        <v>2.5</v>
      </c>
      <c r="N36" s="281">
        <f>K36/M36</f>
        <v>4503.2243034188959</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5269.2323815103955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35196.22265591543</v>
      </c>
      <c r="N48" s="281">
        <f>K48*M48</f>
        <v>45755.089452690059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53.560638235090963</v>
      </c>
      <c r="N49" s="281">
        <f>K49*M49</f>
        <v>1285.4553176421832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47040.544770332242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68822.711715751822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13764.542343150366</v>
      </c>
      <c r="M83" s="853"/>
      <c r="N83" s="57"/>
    </row>
    <row r="84" spans="1:14">
      <c r="B84" s="95" t="s">
        <v>1057</v>
      </c>
      <c r="C84" s="96"/>
      <c r="D84" s="96"/>
      <c r="E84" s="96"/>
      <c r="F84" s="96"/>
      <c r="G84" s="96"/>
      <c r="H84" s="96"/>
      <c r="I84" s="93"/>
      <c r="J84" s="94"/>
      <c r="K84" s="313">
        <v>0.05</v>
      </c>
      <c r="L84" s="852">
        <f>N78*K84</f>
        <v>3441.1355857875915</v>
      </c>
      <c r="M84" s="853"/>
      <c r="N84" s="57"/>
    </row>
    <row r="85" spans="1:14" ht="15.75" thickBot="1">
      <c r="B85" s="97" t="s">
        <v>1058</v>
      </c>
      <c r="C85" s="98"/>
      <c r="D85" s="98"/>
      <c r="E85" s="98"/>
      <c r="F85" s="98"/>
      <c r="G85" s="98"/>
      <c r="H85" s="98"/>
      <c r="I85" s="99"/>
      <c r="J85" s="100"/>
      <c r="K85" s="314">
        <v>0.05</v>
      </c>
      <c r="L85" s="854">
        <f>N78*K85</f>
        <v>3441.1355857875915</v>
      </c>
      <c r="M85" s="855"/>
      <c r="N85" s="57"/>
    </row>
    <row r="86" spans="1:14" ht="15.75" thickBot="1">
      <c r="B86" s="817" t="s">
        <v>1037</v>
      </c>
      <c r="C86" s="818"/>
      <c r="D86" s="818"/>
      <c r="E86" s="818"/>
      <c r="F86" s="818"/>
      <c r="G86" s="818"/>
      <c r="H86" s="818"/>
      <c r="I86" s="818"/>
      <c r="J86" s="818"/>
      <c r="K86" s="818"/>
      <c r="L86" s="818"/>
      <c r="M86" s="819"/>
      <c r="N86" s="58">
        <f>L83+L84+L85</f>
        <v>20646.813514725545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89469.52523047736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11258.060758547239</v>
      </c>
      <c r="L36" s="279"/>
      <c r="M36" s="280">
        <v>2.5</v>
      </c>
      <c r="N36" s="281">
        <f>K36/M36</f>
        <v>4503.2243034188959</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5269.2323815103955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37279.097190810106</v>
      </c>
      <c r="N48" s="281">
        <f>K48*M48</f>
        <v>48462.826348053139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53.560638235090963</v>
      </c>
      <c r="N49" s="281">
        <f>K49*M49</f>
        <v>1285.4553176421832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49748.281665695322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906" t="s">
        <v>1037</v>
      </c>
      <c r="C76" s="860"/>
      <c r="D76" s="860"/>
      <c r="E76" s="860"/>
      <c r="F76" s="860"/>
      <c r="G76" s="860"/>
      <c r="H76" s="860"/>
      <c r="I76" s="860"/>
      <c r="J76" s="860"/>
      <c r="K76" s="860"/>
      <c r="L76" s="860"/>
      <c r="M76" s="861"/>
      <c r="N76" s="46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71530.448611114902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14306.089722222981</v>
      </c>
      <c r="M83" s="853"/>
      <c r="N83" s="57"/>
    </row>
    <row r="84" spans="1:14">
      <c r="B84" s="95" t="s">
        <v>1057</v>
      </c>
      <c r="C84" s="96"/>
      <c r="D84" s="96"/>
      <c r="E84" s="96"/>
      <c r="F84" s="96"/>
      <c r="G84" s="96"/>
      <c r="H84" s="96"/>
      <c r="I84" s="93"/>
      <c r="J84" s="94"/>
      <c r="K84" s="313">
        <v>0.05</v>
      </c>
      <c r="L84" s="852">
        <f>N78*K84</f>
        <v>3576.5224305557454</v>
      </c>
      <c r="M84" s="853"/>
      <c r="N84" s="57"/>
    </row>
    <row r="85" spans="1:14" ht="15.75" thickBot="1">
      <c r="B85" s="97" t="s">
        <v>1058</v>
      </c>
      <c r="C85" s="98"/>
      <c r="D85" s="98"/>
      <c r="E85" s="98"/>
      <c r="F85" s="98"/>
      <c r="G85" s="98"/>
      <c r="H85" s="98"/>
      <c r="I85" s="99"/>
      <c r="J85" s="100"/>
      <c r="K85" s="314">
        <v>0.05</v>
      </c>
      <c r="L85" s="854">
        <f>N78*K85</f>
        <v>3576.5224305557454</v>
      </c>
      <c r="M85" s="855"/>
      <c r="N85" s="57"/>
    </row>
    <row r="86" spans="1:14" ht="15.75" thickBot="1">
      <c r="B86" s="817" t="s">
        <v>1037</v>
      </c>
      <c r="C86" s="818"/>
      <c r="D86" s="818"/>
      <c r="E86" s="818"/>
      <c r="F86" s="818"/>
      <c r="G86" s="818"/>
      <c r="H86" s="818"/>
      <c r="I86" s="818"/>
      <c r="J86" s="818"/>
      <c r="K86" s="818"/>
      <c r="L86" s="818"/>
      <c r="M86" s="819"/>
      <c r="N86" s="58">
        <f>L83+L84+L85</f>
        <v>21459.134583334471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92989.583194449369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11258.060758547239</v>
      </c>
      <c r="L36" s="279"/>
      <c r="M36" s="280">
        <v>2.5</v>
      </c>
      <c r="N36" s="281">
        <f>K36/M36</f>
        <v>4503.2243034188959</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5269.2323815103955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38841.253091981103</v>
      </c>
      <c r="N48" s="281">
        <f>K48*M48</f>
        <v>50493.629019575434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53.560638235090963</v>
      </c>
      <c r="N49" s="281">
        <f>K49*M49</f>
        <v>1285.4553176421832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51779.084337217617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73561.251282637197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14712.250256527441</v>
      </c>
      <c r="M83" s="853"/>
      <c r="N83" s="57"/>
    </row>
    <row r="84" spans="1:14">
      <c r="B84" s="95" t="s">
        <v>1057</v>
      </c>
      <c r="C84" s="96"/>
      <c r="D84" s="96"/>
      <c r="E84" s="96"/>
      <c r="F84" s="96"/>
      <c r="G84" s="96"/>
      <c r="H84" s="96"/>
      <c r="I84" s="93"/>
      <c r="J84" s="94"/>
      <c r="K84" s="313">
        <v>0.05</v>
      </c>
      <c r="L84" s="852">
        <f>N78*K84</f>
        <v>3678.0625641318602</v>
      </c>
      <c r="M84" s="853"/>
      <c r="N84" s="57"/>
    </row>
    <row r="85" spans="1:14" ht="15.75" thickBot="1">
      <c r="B85" s="97" t="s">
        <v>1058</v>
      </c>
      <c r="C85" s="98"/>
      <c r="D85" s="98"/>
      <c r="E85" s="98"/>
      <c r="F85" s="98"/>
      <c r="G85" s="98"/>
      <c r="H85" s="98"/>
      <c r="I85" s="99"/>
      <c r="J85" s="100"/>
      <c r="K85" s="314">
        <v>0.05</v>
      </c>
      <c r="L85" s="854">
        <f>N78*K85</f>
        <v>3678.0625641318602</v>
      </c>
      <c r="M85" s="855"/>
      <c r="N85" s="57"/>
    </row>
    <row r="86" spans="1:14" ht="15.75" thickBot="1">
      <c r="B86" s="817" t="s">
        <v>1037</v>
      </c>
      <c r="C86" s="818"/>
      <c r="D86" s="818"/>
      <c r="E86" s="818"/>
      <c r="F86" s="818"/>
      <c r="G86" s="818"/>
      <c r="H86" s="818"/>
      <c r="I86" s="818"/>
      <c r="J86" s="818"/>
      <c r="K86" s="818"/>
      <c r="L86" s="818"/>
      <c r="M86" s="819"/>
      <c r="N86" s="58">
        <f>L83+L84+L85</f>
        <v>22068.375384791165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95629.626667428354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30</v>
      </c>
      <c r="N36" s="281">
        <f>K36/M36</f>
        <v>2373.9251339107564</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30</v>
      </c>
      <c r="N37" s="281">
        <f>K37/M37</f>
        <v>4836.0246299381979</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30</v>
      </c>
      <c r="N38" s="281">
        <f>K38/M38</f>
        <v>4916.1222467115203</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8.5112008676833337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12134.583211428158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35196.22265591543</v>
      </c>
      <c r="N48" s="281">
        <f>K48*M48</f>
        <v>43995.278319894285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43995.278319894285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4">
        <f>VLOOKUP(A59,TRANSPORTE!A5:D123,4,FALSE)</f>
        <v>917.51769390706806</v>
      </c>
      <c r="M59" s="905"/>
      <c r="N59" s="296">
        <f>K59*L59</f>
        <v>1146.8971173838352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1146.8971173838352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58127.878735474616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11625.575747094925</v>
      </c>
      <c r="M83" s="853"/>
      <c r="N83" s="57"/>
    </row>
    <row r="84" spans="1:14">
      <c r="B84" s="95" t="s">
        <v>1057</v>
      </c>
      <c r="C84" s="96"/>
      <c r="D84" s="96"/>
      <c r="E84" s="96"/>
      <c r="F84" s="96"/>
      <c r="G84" s="96"/>
      <c r="H84" s="96"/>
      <c r="I84" s="93"/>
      <c r="J84" s="94"/>
      <c r="K84" s="313">
        <v>0.05</v>
      </c>
      <c r="L84" s="852">
        <f>N78*K84</f>
        <v>2906.3939367737312</v>
      </c>
      <c r="M84" s="853"/>
      <c r="N84" s="57"/>
    </row>
    <row r="85" spans="1:14" ht="15.75" thickBot="1">
      <c r="B85" s="97" t="s">
        <v>1058</v>
      </c>
      <c r="C85" s="98"/>
      <c r="D85" s="98"/>
      <c r="E85" s="98"/>
      <c r="F85" s="98"/>
      <c r="G85" s="98"/>
      <c r="H85" s="98"/>
      <c r="I85" s="99"/>
      <c r="J85" s="100"/>
      <c r="K85" s="314">
        <v>0.05</v>
      </c>
      <c r="L85" s="854">
        <f>N78*K85</f>
        <v>2906.3939367737312</v>
      </c>
      <c r="M85" s="855"/>
      <c r="N85" s="57"/>
    </row>
    <row r="86" spans="1:14" ht="15.75" thickBot="1">
      <c r="B86" s="817" t="s">
        <v>1037</v>
      </c>
      <c r="C86" s="818"/>
      <c r="D86" s="818"/>
      <c r="E86" s="818"/>
      <c r="F86" s="818"/>
      <c r="G86" s="818"/>
      <c r="H86" s="818"/>
      <c r="I86" s="818"/>
      <c r="J86" s="818"/>
      <c r="K86" s="818"/>
      <c r="L86" s="818"/>
      <c r="M86" s="819"/>
      <c r="N86" s="58">
        <f>L83+L84+L85</f>
        <v>17438.363620642387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75566.242356117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30</v>
      </c>
      <c r="N36" s="281">
        <f>K36/M36</f>
        <v>2373.9251339107564</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30</v>
      </c>
      <c r="N37" s="281">
        <f>K37/M37</f>
        <v>4836.0246299381979</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30</v>
      </c>
      <c r="N38" s="281">
        <f>K38/M38</f>
        <v>4916.1222467115203</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8.5112008676833337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12134.583211428158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38841.253091981103</v>
      </c>
      <c r="N48" s="281">
        <f>K48*M48</f>
        <v>48551.566364976381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48551.566364976381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4">
        <f>VLOOKUP(A59,TRANSPORTE!A5:D123,4,FALSE)</f>
        <v>917.51769390706806</v>
      </c>
      <c r="M59" s="905"/>
      <c r="N59" s="296">
        <f>K59*L59</f>
        <v>1146.8971173838352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1146.8971173838352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62684.166780556712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12536.833356111343</v>
      </c>
      <c r="M83" s="853"/>
      <c r="N83" s="57"/>
    </row>
    <row r="84" spans="1:14">
      <c r="B84" s="95" t="s">
        <v>1057</v>
      </c>
      <c r="C84" s="96"/>
      <c r="D84" s="96"/>
      <c r="E84" s="96"/>
      <c r="F84" s="96"/>
      <c r="G84" s="96"/>
      <c r="H84" s="96"/>
      <c r="I84" s="93"/>
      <c r="J84" s="94"/>
      <c r="K84" s="313">
        <v>0.05</v>
      </c>
      <c r="L84" s="852">
        <f>N78*K84</f>
        <v>3134.2083390278358</v>
      </c>
      <c r="M84" s="853"/>
      <c r="N84" s="57"/>
    </row>
    <row r="85" spans="1:14" ht="15.75" thickBot="1">
      <c r="B85" s="97" t="s">
        <v>1058</v>
      </c>
      <c r="C85" s="98"/>
      <c r="D85" s="98"/>
      <c r="E85" s="98"/>
      <c r="F85" s="98"/>
      <c r="G85" s="98"/>
      <c r="H85" s="98"/>
      <c r="I85" s="99"/>
      <c r="J85" s="100"/>
      <c r="K85" s="314">
        <v>0.05</v>
      </c>
      <c r="L85" s="854">
        <f>N78*K85</f>
        <v>3134.2083390278358</v>
      </c>
      <c r="M85" s="855"/>
      <c r="N85" s="57"/>
    </row>
    <row r="86" spans="1:14" ht="15.75" thickBot="1">
      <c r="B86" s="817" t="s">
        <v>1037</v>
      </c>
      <c r="C86" s="818"/>
      <c r="D86" s="818"/>
      <c r="E86" s="818"/>
      <c r="F86" s="818"/>
      <c r="G86" s="818"/>
      <c r="H86" s="818"/>
      <c r="I86" s="818"/>
      <c r="J86" s="818"/>
      <c r="K86" s="818"/>
      <c r="L86" s="818"/>
      <c r="M86" s="819"/>
      <c r="N86" s="58">
        <f>L83+L84+L85</f>
        <v>18805.250034167013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81489.416814723721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30</v>
      </c>
      <c r="N36" s="281">
        <f>K36/M36</f>
        <v>2373.9251339107564</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30</v>
      </c>
      <c r="N37" s="281">
        <f>K37/M37</f>
        <v>4836.0246299381979</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30</v>
      </c>
      <c r="N38" s="281">
        <f>K38/M38</f>
        <v>4916.1222467115203</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8.5112008676833337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12134.583211428158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38841.253091981103</v>
      </c>
      <c r="N48" s="281">
        <f>K48*M48</f>
        <v>48551.566364976381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48551.566364976381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4">
        <f>VLOOKUP(A59,TRANSPORTE!A5:D123,4,FALSE)</f>
        <v>917.51769390706806</v>
      </c>
      <c r="M59" s="905"/>
      <c r="N59" s="296">
        <f>K59*L59</f>
        <v>1146.8971173838352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1146.8971173838352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62684.166780556712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12536.833356111343</v>
      </c>
      <c r="M83" s="853"/>
      <c r="N83" s="57"/>
    </row>
    <row r="84" spans="1:14">
      <c r="B84" s="95" t="s">
        <v>1057</v>
      </c>
      <c r="C84" s="96"/>
      <c r="D84" s="96"/>
      <c r="E84" s="96"/>
      <c r="F84" s="96"/>
      <c r="G84" s="96"/>
      <c r="H84" s="96"/>
      <c r="I84" s="93"/>
      <c r="J84" s="94"/>
      <c r="K84" s="313">
        <v>0.05</v>
      </c>
      <c r="L84" s="852">
        <f>N78*K84</f>
        <v>3134.2083390278358</v>
      </c>
      <c r="M84" s="853"/>
      <c r="N84" s="57"/>
    </row>
    <row r="85" spans="1:14" ht="15.75" thickBot="1">
      <c r="B85" s="97" t="s">
        <v>1058</v>
      </c>
      <c r="C85" s="98"/>
      <c r="D85" s="98"/>
      <c r="E85" s="98"/>
      <c r="F85" s="98"/>
      <c r="G85" s="98"/>
      <c r="H85" s="98"/>
      <c r="I85" s="99"/>
      <c r="J85" s="100"/>
      <c r="K85" s="314">
        <v>0.05</v>
      </c>
      <c r="L85" s="854">
        <f>N78*K85</f>
        <v>3134.2083390278358</v>
      </c>
      <c r="M85" s="855"/>
      <c r="N85" s="57"/>
    </row>
    <row r="86" spans="1:14" ht="15.75" thickBot="1">
      <c r="B86" s="817" t="s">
        <v>1037</v>
      </c>
      <c r="C86" s="818"/>
      <c r="D86" s="818"/>
      <c r="E86" s="818"/>
      <c r="F86" s="818"/>
      <c r="G86" s="818"/>
      <c r="H86" s="818"/>
      <c r="I86" s="818"/>
      <c r="J86" s="818"/>
      <c r="K86" s="818"/>
      <c r="L86" s="818"/>
      <c r="M86" s="819"/>
      <c r="N86" s="58">
        <f>L83+L84+L85</f>
        <v>18805.250034167013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81489.416814723721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45</v>
      </c>
      <c r="N37" s="281">
        <f>K37/M37</f>
        <v>3224.0164199587985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7863.6340329606046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35196.22265591543</v>
      </c>
      <c r="N48" s="281">
        <f>K48*M48</f>
        <v>45755.089452690059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472.30132482509799</v>
      </c>
      <c r="N49" s="281">
        <f>K49*M49</f>
        <v>42507.119234258818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88262.20868694887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97886.029113167562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19577.205822633514</v>
      </c>
      <c r="M83" s="853"/>
      <c r="N83" s="57"/>
    </row>
    <row r="84" spans="1:14">
      <c r="B84" s="95" t="s">
        <v>1057</v>
      </c>
      <c r="C84" s="96"/>
      <c r="D84" s="96"/>
      <c r="E84" s="96"/>
      <c r="F84" s="96"/>
      <c r="G84" s="96"/>
      <c r="H84" s="96"/>
      <c r="I84" s="93"/>
      <c r="J84" s="94"/>
      <c r="K84" s="313">
        <v>0.05</v>
      </c>
      <c r="L84" s="852">
        <f>N78*K84</f>
        <v>4894.3014556583785</v>
      </c>
      <c r="M84" s="853"/>
      <c r="N84" s="57"/>
    </row>
    <row r="85" spans="1:14" ht="15.75" thickBot="1">
      <c r="B85" s="97" t="s">
        <v>1058</v>
      </c>
      <c r="C85" s="98"/>
      <c r="D85" s="98"/>
      <c r="E85" s="98"/>
      <c r="F85" s="98"/>
      <c r="G85" s="98"/>
      <c r="H85" s="98"/>
      <c r="I85" s="99"/>
      <c r="J85" s="100"/>
      <c r="K85" s="314">
        <v>0.05</v>
      </c>
      <c r="L85" s="854">
        <f>N78*K85</f>
        <v>4894.3014556583785</v>
      </c>
      <c r="M85" s="855"/>
      <c r="N85" s="57"/>
    </row>
    <row r="86" spans="1:14" ht="15.75" thickBot="1">
      <c r="B86" s="817" t="s">
        <v>1037</v>
      </c>
      <c r="C86" s="818"/>
      <c r="D86" s="818"/>
      <c r="E86" s="818"/>
      <c r="F86" s="818"/>
      <c r="G86" s="818"/>
      <c r="H86" s="818"/>
      <c r="I86" s="818"/>
      <c r="J86" s="818"/>
      <c r="K86" s="818"/>
      <c r="L86" s="818"/>
      <c r="M86" s="819"/>
      <c r="N86" s="58">
        <f>L83+L84+L85</f>
        <v>29365.808733950274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127251.83784711783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45</v>
      </c>
      <c r="N37" s="281">
        <f>K37/M37</f>
        <v>3224.0164199587985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7863.6340329606046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37279.097190810106</v>
      </c>
      <c r="N48" s="281">
        <f>K48*M48</f>
        <v>48462.826348053139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472.30132482509799</v>
      </c>
      <c r="N49" s="281">
        <f>K49*M49</f>
        <v>42507.119234258818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90969.94558231195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100593.76600853064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20118.753201706131</v>
      </c>
      <c r="M83" s="853"/>
      <c r="N83" s="57"/>
    </row>
    <row r="84" spans="1:14">
      <c r="B84" s="95" t="s">
        <v>1057</v>
      </c>
      <c r="C84" s="96"/>
      <c r="D84" s="96"/>
      <c r="E84" s="96"/>
      <c r="F84" s="96"/>
      <c r="G84" s="96"/>
      <c r="H84" s="96"/>
      <c r="I84" s="93"/>
      <c r="J84" s="94"/>
      <c r="K84" s="313">
        <v>0.05</v>
      </c>
      <c r="L84" s="852">
        <f>N78*K84</f>
        <v>5029.6883004265328</v>
      </c>
      <c r="M84" s="853"/>
      <c r="N84" s="57"/>
    </row>
    <row r="85" spans="1:14" ht="15.75" thickBot="1">
      <c r="B85" s="97" t="s">
        <v>1058</v>
      </c>
      <c r="C85" s="98"/>
      <c r="D85" s="98"/>
      <c r="E85" s="98"/>
      <c r="F85" s="98"/>
      <c r="G85" s="98"/>
      <c r="H85" s="98"/>
      <c r="I85" s="99"/>
      <c r="J85" s="100"/>
      <c r="K85" s="314">
        <v>0.05</v>
      </c>
      <c r="L85" s="854">
        <f>N78*K85</f>
        <v>5029.6883004265328</v>
      </c>
      <c r="M85" s="855"/>
      <c r="N85" s="57"/>
    </row>
    <row r="86" spans="1:14" ht="15.75" thickBot="1">
      <c r="B86" s="817" t="s">
        <v>1037</v>
      </c>
      <c r="C86" s="818"/>
      <c r="D86" s="818"/>
      <c r="E86" s="818"/>
      <c r="F86" s="818"/>
      <c r="G86" s="818"/>
      <c r="H86" s="818"/>
      <c r="I86" s="818"/>
      <c r="J86" s="818"/>
      <c r="K86" s="818"/>
      <c r="L86" s="818"/>
      <c r="M86" s="819"/>
      <c r="N86" s="58">
        <f>L83+L84+L85</f>
        <v>30178.129802559197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130771.89581108984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45</v>
      </c>
      <c r="N37" s="281">
        <f>K37/M37</f>
        <v>3224.0164199587985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7863.6340329606046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35196.22265591543</v>
      </c>
      <c r="N48" s="281">
        <f>K48*M48</f>
        <v>45755.089452690059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472.30132482509799</v>
      </c>
      <c r="N49" s="281">
        <f>K49*M49</f>
        <v>42507.119234258818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88262.20868694887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97886.029113167562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19577.205822633514</v>
      </c>
      <c r="M83" s="853"/>
      <c r="N83" s="57"/>
    </row>
    <row r="84" spans="1:14">
      <c r="B84" s="95" t="s">
        <v>1057</v>
      </c>
      <c r="C84" s="96"/>
      <c r="D84" s="96"/>
      <c r="E84" s="96"/>
      <c r="F84" s="96"/>
      <c r="G84" s="96"/>
      <c r="H84" s="96"/>
      <c r="I84" s="93"/>
      <c r="J84" s="94"/>
      <c r="K84" s="313">
        <v>0.05</v>
      </c>
      <c r="L84" s="852">
        <f>N78*K84</f>
        <v>4894.3014556583785</v>
      </c>
      <c r="M84" s="853"/>
      <c r="N84" s="57"/>
    </row>
    <row r="85" spans="1:14" ht="15.75" thickBot="1">
      <c r="B85" s="97" t="s">
        <v>1058</v>
      </c>
      <c r="C85" s="98"/>
      <c r="D85" s="98"/>
      <c r="E85" s="98"/>
      <c r="F85" s="98"/>
      <c r="G85" s="98"/>
      <c r="H85" s="98"/>
      <c r="I85" s="99"/>
      <c r="J85" s="100"/>
      <c r="K85" s="314">
        <v>0.05</v>
      </c>
      <c r="L85" s="854">
        <f>N78*K85</f>
        <v>4894.3014556583785</v>
      </c>
      <c r="M85" s="855"/>
      <c r="N85" s="57"/>
    </row>
    <row r="86" spans="1:14" ht="15.75" thickBot="1">
      <c r="B86" s="817" t="s">
        <v>1037</v>
      </c>
      <c r="C86" s="818"/>
      <c r="D86" s="818"/>
      <c r="E86" s="818"/>
      <c r="F86" s="818"/>
      <c r="G86" s="818"/>
      <c r="H86" s="818"/>
      <c r="I86" s="818"/>
      <c r="J86" s="818"/>
      <c r="K86" s="818"/>
      <c r="L86" s="818"/>
      <c r="M86" s="819"/>
      <c r="N86" s="58">
        <f>L83+L84+L85</f>
        <v>29365.808733950274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127251.83784711783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45</v>
      </c>
      <c r="N37" s="281">
        <f>K37/M37</f>
        <v>3224.0164199587985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7863.6340329606046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37279.097190810106</v>
      </c>
      <c r="N48" s="281">
        <f>K48*M48</f>
        <v>48462.826348053139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472.30132482509799</v>
      </c>
      <c r="N49" s="281">
        <f>K49*M49</f>
        <v>42507.119234258818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90969.94558231195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100593.76600853064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20118.753201706131</v>
      </c>
      <c r="M83" s="853"/>
      <c r="N83" s="57"/>
    </row>
    <row r="84" spans="1:14">
      <c r="B84" s="95" t="s">
        <v>1057</v>
      </c>
      <c r="C84" s="96"/>
      <c r="D84" s="96"/>
      <c r="E84" s="96"/>
      <c r="F84" s="96"/>
      <c r="G84" s="96"/>
      <c r="H84" s="96"/>
      <c r="I84" s="93"/>
      <c r="J84" s="94"/>
      <c r="K84" s="313">
        <v>0.05</v>
      </c>
      <c r="L84" s="852">
        <f>N78*K84</f>
        <v>5029.6883004265328</v>
      </c>
      <c r="M84" s="853"/>
      <c r="N84" s="57"/>
    </row>
    <row r="85" spans="1:14" ht="15.75" thickBot="1">
      <c r="B85" s="97" t="s">
        <v>1058</v>
      </c>
      <c r="C85" s="98"/>
      <c r="D85" s="98"/>
      <c r="E85" s="98"/>
      <c r="F85" s="98"/>
      <c r="G85" s="98"/>
      <c r="H85" s="98"/>
      <c r="I85" s="99"/>
      <c r="J85" s="100"/>
      <c r="K85" s="314">
        <v>0.05</v>
      </c>
      <c r="L85" s="854">
        <f>N78*K85</f>
        <v>5029.6883004265328</v>
      </c>
      <c r="M85" s="855"/>
      <c r="N85" s="57"/>
    </row>
    <row r="86" spans="1:14" ht="15.75" thickBot="1">
      <c r="B86" s="817" t="s">
        <v>1037</v>
      </c>
      <c r="C86" s="818"/>
      <c r="D86" s="818"/>
      <c r="E86" s="818"/>
      <c r="F86" s="818"/>
      <c r="G86" s="818"/>
      <c r="H86" s="818"/>
      <c r="I86" s="818"/>
      <c r="J86" s="818"/>
      <c r="K86" s="818"/>
      <c r="L86" s="818"/>
      <c r="M86" s="819"/>
      <c r="N86" s="58">
        <f>L83+L84+L85</f>
        <v>30178.129802559197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130771.89581108984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45</v>
      </c>
      <c r="N37" s="281">
        <f>K37/M37</f>
        <v>3224.0164199587985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7863.6340329606046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35196.22265591543</v>
      </c>
      <c r="N48" s="281">
        <f>K48*M48</f>
        <v>45755.089452690059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45755.089452690059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55378.909878908737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11075.781975781749</v>
      </c>
      <c r="M83" s="853"/>
      <c r="N83" s="57"/>
    </row>
    <row r="84" spans="1:14">
      <c r="B84" s="95" t="s">
        <v>1057</v>
      </c>
      <c r="C84" s="96"/>
      <c r="D84" s="96"/>
      <c r="E84" s="96"/>
      <c r="F84" s="96"/>
      <c r="G84" s="96"/>
      <c r="H84" s="96"/>
      <c r="I84" s="93"/>
      <c r="J84" s="94"/>
      <c r="K84" s="313">
        <v>0.05</v>
      </c>
      <c r="L84" s="852">
        <f>N78*K84</f>
        <v>2768.9454939454372</v>
      </c>
      <c r="M84" s="853"/>
      <c r="N84" s="57"/>
    </row>
    <row r="85" spans="1:14" ht="15.75" thickBot="1">
      <c r="B85" s="97" t="s">
        <v>1058</v>
      </c>
      <c r="C85" s="98"/>
      <c r="D85" s="98"/>
      <c r="E85" s="98"/>
      <c r="F85" s="98"/>
      <c r="G85" s="98"/>
      <c r="H85" s="98"/>
      <c r="I85" s="99"/>
      <c r="J85" s="100"/>
      <c r="K85" s="314">
        <v>0.05</v>
      </c>
      <c r="L85" s="854">
        <f>N78*K85</f>
        <v>2768.9454939454372</v>
      </c>
      <c r="M85" s="855"/>
      <c r="N85" s="57"/>
    </row>
    <row r="86" spans="1:14" ht="15.75" thickBot="1">
      <c r="B86" s="817" t="s">
        <v>1037</v>
      </c>
      <c r="C86" s="818"/>
      <c r="D86" s="818"/>
      <c r="E86" s="818"/>
      <c r="F86" s="818"/>
      <c r="G86" s="818"/>
      <c r="H86" s="818"/>
      <c r="I86" s="818"/>
      <c r="J86" s="818"/>
      <c r="K86" s="818"/>
      <c r="L86" s="818"/>
      <c r="M86" s="819"/>
      <c r="N86" s="58">
        <f>L83+L84+L85</f>
        <v>16613.672963672623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71992.582842581352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45</v>
      </c>
      <c r="N37" s="281">
        <f>K37/M37</f>
        <v>3224.0164199587985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7863.6340329606046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37279.097190810106</v>
      </c>
      <c r="N48" s="281">
        <f>K48*M48</f>
        <v>48462.826348053139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48462.826348053139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58086.646774271816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11617.329354854364</v>
      </c>
      <c r="M83" s="853"/>
      <c r="N83" s="57"/>
    </row>
    <row r="84" spans="1:14">
      <c r="B84" s="95" t="s">
        <v>1057</v>
      </c>
      <c r="C84" s="96"/>
      <c r="D84" s="96"/>
      <c r="E84" s="96"/>
      <c r="F84" s="96"/>
      <c r="G84" s="96"/>
      <c r="H84" s="96"/>
      <c r="I84" s="93"/>
      <c r="J84" s="94"/>
      <c r="K84" s="313">
        <v>0.05</v>
      </c>
      <c r="L84" s="852">
        <f>N78*K84</f>
        <v>2904.3323387135911</v>
      </c>
      <c r="M84" s="853"/>
      <c r="N84" s="57"/>
    </row>
    <row r="85" spans="1:14" ht="15.75" thickBot="1">
      <c r="B85" s="97" t="s">
        <v>1058</v>
      </c>
      <c r="C85" s="98"/>
      <c r="D85" s="98"/>
      <c r="E85" s="98"/>
      <c r="F85" s="98"/>
      <c r="G85" s="98"/>
      <c r="H85" s="98"/>
      <c r="I85" s="99"/>
      <c r="J85" s="100"/>
      <c r="K85" s="314">
        <v>0.05</v>
      </c>
      <c r="L85" s="854">
        <f>N78*K85</f>
        <v>2904.3323387135911</v>
      </c>
      <c r="M85" s="855"/>
      <c r="N85" s="57"/>
    </row>
    <row r="86" spans="1:14" ht="15.75" thickBot="1">
      <c r="B86" s="817" t="s">
        <v>1037</v>
      </c>
      <c r="C86" s="818"/>
      <c r="D86" s="818"/>
      <c r="E86" s="818"/>
      <c r="F86" s="818"/>
      <c r="G86" s="818"/>
      <c r="H86" s="818"/>
      <c r="I86" s="818"/>
      <c r="J86" s="818"/>
      <c r="K86" s="818"/>
      <c r="L86" s="818"/>
      <c r="M86" s="819"/>
      <c r="N86" s="58">
        <f>L83+L84+L85</f>
        <v>17425.994032281546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75512.640806553361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45</v>
      </c>
      <c r="N37" s="281">
        <f>K37/M37</f>
        <v>3224.0164199587985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7863.6340329606046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35196.22265591543</v>
      </c>
      <c r="N48" s="281">
        <f>K48*M48</f>
        <v>45755.089452690059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45755.089452690059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55378.909878908737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11075.781975781749</v>
      </c>
      <c r="M83" s="853"/>
      <c r="N83" s="57"/>
    </row>
    <row r="84" spans="1:14">
      <c r="B84" s="95" t="s">
        <v>1057</v>
      </c>
      <c r="C84" s="96"/>
      <c r="D84" s="96"/>
      <c r="E84" s="96"/>
      <c r="F84" s="96"/>
      <c r="G84" s="96"/>
      <c r="H84" s="96"/>
      <c r="I84" s="93"/>
      <c r="J84" s="94"/>
      <c r="K84" s="313">
        <v>0.05</v>
      </c>
      <c r="L84" s="852">
        <f>N78*K84</f>
        <v>2768.9454939454372</v>
      </c>
      <c r="M84" s="853"/>
      <c r="N84" s="57"/>
    </row>
    <row r="85" spans="1:14" ht="15.75" thickBot="1">
      <c r="B85" s="97" t="s">
        <v>1058</v>
      </c>
      <c r="C85" s="98"/>
      <c r="D85" s="98"/>
      <c r="E85" s="98"/>
      <c r="F85" s="98"/>
      <c r="G85" s="98"/>
      <c r="H85" s="98"/>
      <c r="I85" s="99"/>
      <c r="J85" s="100"/>
      <c r="K85" s="314">
        <v>0.05</v>
      </c>
      <c r="L85" s="854">
        <f>N78*K85</f>
        <v>2768.9454939454372</v>
      </c>
      <c r="M85" s="855"/>
      <c r="N85" s="57"/>
    </row>
    <row r="86" spans="1:14" ht="15.75" thickBot="1">
      <c r="B86" s="817" t="s">
        <v>1037</v>
      </c>
      <c r="C86" s="818"/>
      <c r="D86" s="818"/>
      <c r="E86" s="818"/>
      <c r="F86" s="818"/>
      <c r="G86" s="818"/>
      <c r="H86" s="818"/>
      <c r="I86" s="818"/>
      <c r="J86" s="818"/>
      <c r="K86" s="818"/>
      <c r="L86" s="818"/>
      <c r="M86" s="819"/>
      <c r="N86" s="58">
        <f>L83+L84+L85</f>
        <v>16613.672963672623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71992.582842581352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45</v>
      </c>
      <c r="N37" s="281">
        <f>K37/M37</f>
        <v>3224.0164199587985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7863.6340329606046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37279.097190810106</v>
      </c>
      <c r="N48" s="281">
        <f>K48*M48</f>
        <v>48462.826348053139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48462.826348053139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58086.646774271816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11617.329354854364</v>
      </c>
      <c r="M83" s="853"/>
      <c r="N83" s="57"/>
    </row>
    <row r="84" spans="1:14">
      <c r="B84" s="95" t="s">
        <v>1057</v>
      </c>
      <c r="C84" s="96"/>
      <c r="D84" s="96"/>
      <c r="E84" s="96"/>
      <c r="F84" s="96"/>
      <c r="G84" s="96"/>
      <c r="H84" s="96"/>
      <c r="I84" s="93"/>
      <c r="J84" s="94"/>
      <c r="K84" s="313">
        <v>0.05</v>
      </c>
      <c r="L84" s="852">
        <f>N78*K84</f>
        <v>2904.3323387135911</v>
      </c>
      <c r="M84" s="853"/>
      <c r="N84" s="57"/>
    </row>
    <row r="85" spans="1:14" ht="15.75" thickBot="1">
      <c r="B85" s="97" t="s">
        <v>1058</v>
      </c>
      <c r="C85" s="98"/>
      <c r="D85" s="98"/>
      <c r="E85" s="98"/>
      <c r="F85" s="98"/>
      <c r="G85" s="98"/>
      <c r="H85" s="98"/>
      <c r="I85" s="99"/>
      <c r="J85" s="100"/>
      <c r="K85" s="314">
        <v>0.05</v>
      </c>
      <c r="L85" s="854">
        <f>N78*K85</f>
        <v>2904.3323387135911</v>
      </c>
      <c r="M85" s="855"/>
      <c r="N85" s="57"/>
    </row>
    <row r="86" spans="1:14" ht="15.75" thickBot="1">
      <c r="B86" s="817" t="s">
        <v>1037</v>
      </c>
      <c r="C86" s="818"/>
      <c r="D86" s="818"/>
      <c r="E86" s="818"/>
      <c r="F86" s="818"/>
      <c r="G86" s="818"/>
      <c r="H86" s="818"/>
      <c r="I86" s="818"/>
      <c r="J86" s="818"/>
      <c r="K86" s="818"/>
      <c r="L86" s="818"/>
      <c r="M86" s="819"/>
      <c r="N86" s="58">
        <f>L83+L84+L85</f>
        <v>17425.994032281546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75512.640806553361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472.30132482509799</v>
      </c>
      <c r="N48" s="281">
        <f>K48*M48</f>
        <v>472.30132482509799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472.30132482509799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817" t="s">
        <v>1037</v>
      </c>
      <c r="C76" s="818"/>
      <c r="D76" s="818"/>
      <c r="E76" s="818"/>
      <c r="F76" s="818"/>
      <c r="G76" s="818"/>
      <c r="H76" s="818"/>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472.30132482509799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94.460264965019604</v>
      </c>
      <c r="M83" s="853"/>
      <c r="N83" s="57"/>
    </row>
    <row r="84" spans="1:14">
      <c r="B84" s="95" t="s">
        <v>1057</v>
      </c>
      <c r="C84" s="96"/>
      <c r="D84" s="96"/>
      <c r="E84" s="96"/>
      <c r="F84" s="96"/>
      <c r="G84" s="96"/>
      <c r="H84" s="96"/>
      <c r="I84" s="93"/>
      <c r="J84" s="94"/>
      <c r="K84" s="313">
        <v>0.05</v>
      </c>
      <c r="L84" s="852">
        <f>N78*K84</f>
        <v>23.615066241254901</v>
      </c>
      <c r="M84" s="853"/>
      <c r="N84" s="57"/>
    </row>
    <row r="85" spans="1:14" ht="15.75" thickBot="1">
      <c r="B85" s="97" t="s">
        <v>1058</v>
      </c>
      <c r="C85" s="98"/>
      <c r="D85" s="98"/>
      <c r="E85" s="98"/>
      <c r="F85" s="98"/>
      <c r="G85" s="98"/>
      <c r="H85" s="98"/>
      <c r="I85" s="99"/>
      <c r="J85" s="100"/>
      <c r="K85" s="314">
        <v>0.05</v>
      </c>
      <c r="L85" s="854">
        <f>N78*K85</f>
        <v>23.615066241254901</v>
      </c>
      <c r="M85" s="855"/>
      <c r="N85" s="57"/>
    </row>
    <row r="86" spans="1:14" ht="15.75" thickBot="1">
      <c r="B86" s="817" t="s">
        <v>1037</v>
      </c>
      <c r="C86" s="818"/>
      <c r="D86" s="818"/>
      <c r="E86" s="818"/>
      <c r="F86" s="818"/>
      <c r="G86" s="818"/>
      <c r="H86" s="818"/>
      <c r="I86" s="818"/>
      <c r="J86" s="818"/>
      <c r="K86" s="818"/>
      <c r="L86" s="818"/>
      <c r="M86" s="819"/>
      <c r="N86" s="58">
        <f>L83+L84+L85</f>
        <v>141.69039744752942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613.99172227262738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45</v>
      </c>
      <c r="N37" s="281">
        <f>K37/M37</f>
        <v>3224.0164199587985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7863.6340329606046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37279.097190810106</v>
      </c>
      <c r="N48" s="281">
        <f>K48*M48</f>
        <v>48462.826348053139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472.30132482509799</v>
      </c>
      <c r="N49" s="281">
        <f>K49*M49</f>
        <v>42507.119234258818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90969.94558231195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100593.76600853064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20118.753201706131</v>
      </c>
      <c r="M83" s="853"/>
      <c r="N83" s="57"/>
    </row>
    <row r="84" spans="1:14">
      <c r="B84" s="95" t="s">
        <v>1057</v>
      </c>
      <c r="C84" s="96"/>
      <c r="D84" s="96"/>
      <c r="E84" s="96"/>
      <c r="F84" s="96"/>
      <c r="G84" s="96"/>
      <c r="H84" s="96"/>
      <c r="I84" s="93"/>
      <c r="J84" s="94"/>
      <c r="K84" s="313">
        <v>0.05</v>
      </c>
      <c r="L84" s="852">
        <f>N78*K84</f>
        <v>5029.6883004265328</v>
      </c>
      <c r="M84" s="853"/>
      <c r="N84" s="57"/>
    </row>
    <row r="85" spans="1:14" ht="15.75" thickBot="1">
      <c r="B85" s="97" t="s">
        <v>1058</v>
      </c>
      <c r="C85" s="98"/>
      <c r="D85" s="98"/>
      <c r="E85" s="98"/>
      <c r="F85" s="98"/>
      <c r="G85" s="98"/>
      <c r="H85" s="98"/>
      <c r="I85" s="99"/>
      <c r="J85" s="100"/>
      <c r="K85" s="314">
        <v>0.05</v>
      </c>
      <c r="L85" s="854">
        <f>N78*K85</f>
        <v>5029.6883004265328</v>
      </c>
      <c r="M85" s="855"/>
      <c r="N85" s="57"/>
    </row>
    <row r="86" spans="1:14" ht="15.75" thickBot="1">
      <c r="B86" s="817" t="s">
        <v>1037</v>
      </c>
      <c r="C86" s="818"/>
      <c r="D86" s="818"/>
      <c r="E86" s="818"/>
      <c r="F86" s="818"/>
      <c r="G86" s="818"/>
      <c r="H86" s="818"/>
      <c r="I86" s="818"/>
      <c r="J86" s="818"/>
      <c r="K86" s="818"/>
      <c r="L86" s="818"/>
      <c r="M86" s="819"/>
      <c r="N86" s="58">
        <f>L83+L84+L85</f>
        <v>30178.129802559197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130771.89581108984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45</v>
      </c>
      <c r="N37" s="281">
        <f>K37/M37</f>
        <v>3224.0164199587985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7863.6340329606046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37279.097190810106</v>
      </c>
      <c r="N48" s="281">
        <f>K48*M48</f>
        <v>48462.826348053139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472.30132482509799</v>
      </c>
      <c r="N49" s="281">
        <f>K49*M49</f>
        <v>42507.119234258818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90969.94558231195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100593.76600853064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20118.753201706131</v>
      </c>
      <c r="M83" s="853"/>
      <c r="N83" s="57"/>
    </row>
    <row r="84" spans="1:14">
      <c r="B84" s="95" t="s">
        <v>1057</v>
      </c>
      <c r="C84" s="96"/>
      <c r="D84" s="96"/>
      <c r="E84" s="96"/>
      <c r="F84" s="96"/>
      <c r="G84" s="96"/>
      <c r="H84" s="96"/>
      <c r="I84" s="93"/>
      <c r="J84" s="94"/>
      <c r="K84" s="313">
        <v>0.05</v>
      </c>
      <c r="L84" s="852">
        <f>N78*K84</f>
        <v>5029.6883004265328</v>
      </c>
      <c r="M84" s="853"/>
      <c r="N84" s="57"/>
    </row>
    <row r="85" spans="1:14" ht="15.75" thickBot="1">
      <c r="B85" s="97" t="s">
        <v>1058</v>
      </c>
      <c r="C85" s="98"/>
      <c r="D85" s="98"/>
      <c r="E85" s="98"/>
      <c r="F85" s="98"/>
      <c r="G85" s="98"/>
      <c r="H85" s="98"/>
      <c r="I85" s="99"/>
      <c r="J85" s="100"/>
      <c r="K85" s="314">
        <v>0.05</v>
      </c>
      <c r="L85" s="854">
        <f>N78*K85</f>
        <v>5029.6883004265328</v>
      </c>
      <c r="M85" s="855"/>
      <c r="N85" s="57"/>
    </row>
    <row r="86" spans="1:14" ht="15.75" thickBot="1">
      <c r="B86" s="817" t="s">
        <v>1037</v>
      </c>
      <c r="C86" s="818"/>
      <c r="D86" s="818"/>
      <c r="E86" s="818"/>
      <c r="F86" s="818"/>
      <c r="G86" s="818"/>
      <c r="H86" s="818"/>
      <c r="I86" s="818"/>
      <c r="J86" s="818"/>
      <c r="K86" s="818"/>
      <c r="L86" s="818"/>
      <c r="M86" s="819"/>
      <c r="N86" s="58">
        <f>L83+L84+L85</f>
        <v>30178.129802559197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130771.89581108984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45</v>
      </c>
      <c r="N37" s="281">
        <f>K37/M37</f>
        <v>3224.0164199587985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7863.6340329606046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37279.097190810106</v>
      </c>
      <c r="N48" s="281">
        <f>K48*M48</f>
        <v>48462.826348053139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48462.826348053139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58086.646774271816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11617.329354854364</v>
      </c>
      <c r="M83" s="853"/>
      <c r="N83" s="57"/>
    </row>
    <row r="84" spans="1:14">
      <c r="B84" s="95" t="s">
        <v>1057</v>
      </c>
      <c r="C84" s="96"/>
      <c r="D84" s="96"/>
      <c r="E84" s="96"/>
      <c r="F84" s="96"/>
      <c r="G84" s="96"/>
      <c r="H84" s="96"/>
      <c r="I84" s="93"/>
      <c r="J84" s="94"/>
      <c r="K84" s="313">
        <v>0.05</v>
      </c>
      <c r="L84" s="852">
        <f>N78*K84</f>
        <v>2904.3323387135911</v>
      </c>
      <c r="M84" s="853"/>
      <c r="N84" s="57"/>
    </row>
    <row r="85" spans="1:14" ht="15.75" thickBot="1">
      <c r="B85" s="97" t="s">
        <v>1058</v>
      </c>
      <c r="C85" s="98"/>
      <c r="D85" s="98"/>
      <c r="E85" s="98"/>
      <c r="F85" s="98"/>
      <c r="G85" s="98"/>
      <c r="H85" s="98"/>
      <c r="I85" s="99"/>
      <c r="J85" s="100"/>
      <c r="K85" s="314">
        <v>0.05</v>
      </c>
      <c r="L85" s="854">
        <f>N78*K85</f>
        <v>2904.3323387135911</v>
      </c>
      <c r="M85" s="855"/>
      <c r="N85" s="57"/>
    </row>
    <row r="86" spans="1:14" ht="15.75" thickBot="1">
      <c r="B86" s="817" t="s">
        <v>1037</v>
      </c>
      <c r="C86" s="818"/>
      <c r="D86" s="818"/>
      <c r="E86" s="818"/>
      <c r="F86" s="818"/>
      <c r="G86" s="818"/>
      <c r="H86" s="818"/>
      <c r="I86" s="818"/>
      <c r="J86" s="818"/>
      <c r="K86" s="818"/>
      <c r="L86" s="818"/>
      <c r="M86" s="819"/>
      <c r="N86" s="58">
        <f>L83+L84+L85</f>
        <v>17425.994032281546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75512.640806553361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45</v>
      </c>
      <c r="N36" s="281">
        <f>K36/M36</f>
        <v>1356.5286479490035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145080.73889814594</v>
      </c>
      <c r="L37" s="279"/>
      <c r="M37" s="280">
        <v>45</v>
      </c>
      <c r="N37" s="281">
        <f>K37/M37</f>
        <v>3224.0164199587985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147483.66740134562</v>
      </c>
      <c r="L38" s="279"/>
      <c r="M38" s="280">
        <v>45</v>
      </c>
      <c r="N38" s="281">
        <f>K38/M38</f>
        <v>3277.414831141014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7863.6340329606046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37279.097190810106</v>
      </c>
      <c r="N48" s="281">
        <f>K48*M48</f>
        <v>48462.826348053139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48462.826348053139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917.51769390706806</v>
      </c>
      <c r="M59" s="905"/>
      <c r="N59" s="296">
        <f>K59*L59</f>
        <v>1192.7730020791885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1192.7730020791885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817" t="s">
        <v>1037</v>
      </c>
      <c r="C76" s="818"/>
      <c r="D76" s="818"/>
      <c r="E76" s="818"/>
      <c r="F76" s="818"/>
      <c r="G76" s="818"/>
      <c r="H76" s="818"/>
      <c r="I76" s="860"/>
      <c r="J76" s="860"/>
      <c r="K76" s="860"/>
      <c r="L76" s="860"/>
      <c r="M76" s="861"/>
      <c r="N76" s="46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58086.646774271816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11617.329354854364</v>
      </c>
      <c r="M83" s="853"/>
      <c r="N83" s="57"/>
    </row>
    <row r="84" spans="1:14">
      <c r="B84" s="95" t="s">
        <v>1057</v>
      </c>
      <c r="C84" s="96"/>
      <c r="D84" s="96"/>
      <c r="E84" s="96"/>
      <c r="F84" s="96"/>
      <c r="G84" s="96"/>
      <c r="H84" s="96"/>
      <c r="I84" s="93"/>
      <c r="J84" s="94"/>
      <c r="K84" s="313">
        <v>0.05</v>
      </c>
      <c r="L84" s="852">
        <f>N78*K84</f>
        <v>2904.3323387135911</v>
      </c>
      <c r="M84" s="853"/>
      <c r="N84" s="57"/>
    </row>
    <row r="85" spans="1:14" ht="15.75" thickBot="1">
      <c r="B85" s="97" t="s">
        <v>1058</v>
      </c>
      <c r="C85" s="98"/>
      <c r="D85" s="98"/>
      <c r="E85" s="98"/>
      <c r="F85" s="98"/>
      <c r="G85" s="98"/>
      <c r="H85" s="98"/>
      <c r="I85" s="99"/>
      <c r="J85" s="100"/>
      <c r="K85" s="314">
        <v>0.05</v>
      </c>
      <c r="L85" s="854">
        <f>N78*K85</f>
        <v>2904.3323387135911</v>
      </c>
      <c r="M85" s="855"/>
      <c r="N85" s="57"/>
    </row>
    <row r="86" spans="1:14" ht="15.75" thickBot="1">
      <c r="B86" s="817" t="s">
        <v>1037</v>
      </c>
      <c r="C86" s="818"/>
      <c r="D86" s="818"/>
      <c r="E86" s="818"/>
      <c r="F86" s="818"/>
      <c r="G86" s="818"/>
      <c r="H86" s="818"/>
      <c r="I86" s="818"/>
      <c r="J86" s="818"/>
      <c r="K86" s="818"/>
      <c r="L86" s="818"/>
      <c r="M86" s="819"/>
      <c r="N86" s="58">
        <f>L83+L84+L85</f>
        <v>17425.994032281546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75512.640806553361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472.30132482509799</v>
      </c>
      <c r="N48" s="281">
        <f>K48*M48</f>
        <v>472.30132482509799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472.30132482509799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817" t="s">
        <v>1037</v>
      </c>
      <c r="C76" s="818"/>
      <c r="D76" s="818"/>
      <c r="E76" s="818"/>
      <c r="F76" s="818"/>
      <c r="G76" s="818"/>
      <c r="H76" s="818"/>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472.30132482509799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94.460264965019604</v>
      </c>
      <c r="M83" s="853"/>
      <c r="N83" s="57"/>
    </row>
    <row r="84" spans="1:14">
      <c r="B84" s="95" t="s">
        <v>1057</v>
      </c>
      <c r="C84" s="96"/>
      <c r="D84" s="96"/>
      <c r="E84" s="96"/>
      <c r="F84" s="96"/>
      <c r="G84" s="96"/>
      <c r="H84" s="96"/>
      <c r="I84" s="93"/>
      <c r="J84" s="94"/>
      <c r="K84" s="313">
        <v>0.05</v>
      </c>
      <c r="L84" s="852">
        <f>N78*K84</f>
        <v>23.615066241254901</v>
      </c>
      <c r="M84" s="853"/>
      <c r="N84" s="57"/>
    </row>
    <row r="85" spans="1:14" ht="15.75" thickBot="1">
      <c r="B85" s="97" t="s">
        <v>1058</v>
      </c>
      <c r="C85" s="98"/>
      <c r="D85" s="98"/>
      <c r="E85" s="98"/>
      <c r="F85" s="98"/>
      <c r="G85" s="98"/>
      <c r="H85" s="98"/>
      <c r="I85" s="99"/>
      <c r="J85" s="100"/>
      <c r="K85" s="314">
        <v>0.05</v>
      </c>
      <c r="L85" s="854">
        <f>N78*K85</f>
        <v>23.615066241254901</v>
      </c>
      <c r="M85" s="855"/>
      <c r="N85" s="57"/>
    </row>
    <row r="86" spans="1:14" ht="15.75" thickBot="1">
      <c r="B86" s="817" t="s">
        <v>1037</v>
      </c>
      <c r="C86" s="818"/>
      <c r="D86" s="818"/>
      <c r="E86" s="818"/>
      <c r="F86" s="818"/>
      <c r="G86" s="818"/>
      <c r="H86" s="818"/>
      <c r="I86" s="818"/>
      <c r="J86" s="818"/>
      <c r="K86" s="818"/>
      <c r="L86" s="818"/>
      <c r="M86" s="819"/>
      <c r="N86" s="58">
        <f>L83+L84+L85</f>
        <v>141.69039744752942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613.99172227262738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461"/>
      <c r="L30" s="793" t="s">
        <v>1029</v>
      </c>
      <c r="M30" s="794"/>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1458.2655128304141</v>
      </c>
      <c r="N48" s="281">
        <f>K48*M48</f>
        <v>1458.2655128304141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1458.2655128304141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1458.2655128304141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291.65310256608285</v>
      </c>
      <c r="M83" s="853"/>
      <c r="N83" s="57"/>
    </row>
    <row r="84" spans="1:14">
      <c r="B84" s="95" t="s">
        <v>1057</v>
      </c>
      <c r="C84" s="96"/>
      <c r="D84" s="96"/>
      <c r="E84" s="96"/>
      <c r="F84" s="96"/>
      <c r="G84" s="96"/>
      <c r="H84" s="96"/>
      <c r="I84" s="93"/>
      <c r="J84" s="94"/>
      <c r="K84" s="313">
        <v>0.05</v>
      </c>
      <c r="L84" s="852">
        <f>N78*K84</f>
        <v>72.913275641520713</v>
      </c>
      <c r="M84" s="853"/>
      <c r="N84" s="57"/>
    </row>
    <row r="85" spans="1:14" ht="15.75" thickBot="1">
      <c r="B85" s="97" t="s">
        <v>1058</v>
      </c>
      <c r="C85" s="98"/>
      <c r="D85" s="98"/>
      <c r="E85" s="98"/>
      <c r="F85" s="98"/>
      <c r="G85" s="98"/>
      <c r="H85" s="98"/>
      <c r="I85" s="99"/>
      <c r="J85" s="100"/>
      <c r="K85" s="314">
        <v>0.05</v>
      </c>
      <c r="L85" s="854">
        <f>N78*K85</f>
        <v>72.913275641520713</v>
      </c>
      <c r="M85" s="855"/>
      <c r="N85" s="57"/>
    </row>
    <row r="86" spans="1:14" ht="15.75" thickBot="1">
      <c r="B86" s="817" t="s">
        <v>1037</v>
      </c>
      <c r="C86" s="818"/>
      <c r="D86" s="818"/>
      <c r="E86" s="818"/>
      <c r="F86" s="818"/>
      <c r="G86" s="818"/>
      <c r="H86" s="818"/>
      <c r="I86" s="818"/>
      <c r="J86" s="818"/>
      <c r="K86" s="818"/>
      <c r="L86" s="818"/>
      <c r="M86" s="819"/>
      <c r="N86" s="58">
        <f>L83+L84+L85</f>
        <v>437.4796538491243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1895.7451666795384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1620.3282726422922</v>
      </c>
      <c r="N48" s="281">
        <f>K48*M48</f>
        <v>1620.3282726422922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1620.3282726422922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1620.3282726422922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324.06565452845848</v>
      </c>
      <c r="M83" s="853"/>
      <c r="N83" s="57"/>
    </row>
    <row r="84" spans="1:14">
      <c r="B84" s="95" t="s">
        <v>1057</v>
      </c>
      <c r="C84" s="96"/>
      <c r="D84" s="96"/>
      <c r="E84" s="96"/>
      <c r="F84" s="96"/>
      <c r="G84" s="96"/>
      <c r="H84" s="96"/>
      <c r="I84" s="93"/>
      <c r="J84" s="94"/>
      <c r="K84" s="313">
        <v>0.05</v>
      </c>
      <c r="L84" s="852">
        <f>N78*K84</f>
        <v>81.01641363211462</v>
      </c>
      <c r="M84" s="853"/>
      <c r="N84" s="57"/>
    </row>
    <row r="85" spans="1:14" ht="15.75" thickBot="1">
      <c r="B85" s="97" t="s">
        <v>1058</v>
      </c>
      <c r="C85" s="98"/>
      <c r="D85" s="98"/>
      <c r="E85" s="98"/>
      <c r="F85" s="98"/>
      <c r="G85" s="98"/>
      <c r="H85" s="98"/>
      <c r="I85" s="99"/>
      <c r="J85" s="100"/>
      <c r="K85" s="314">
        <v>0.05</v>
      </c>
      <c r="L85" s="854">
        <f>N78*K85</f>
        <v>81.01641363211462</v>
      </c>
      <c r="M85" s="855"/>
      <c r="N85" s="57"/>
    </row>
    <row r="86" spans="1:14" ht="15.75" thickBot="1">
      <c r="B86" s="817" t="s">
        <v>1037</v>
      </c>
      <c r="C86" s="818"/>
      <c r="D86" s="818"/>
      <c r="E86" s="818"/>
      <c r="F86" s="818"/>
      <c r="G86" s="818"/>
      <c r="H86" s="818"/>
      <c r="I86" s="818"/>
      <c r="J86" s="818"/>
      <c r="K86" s="818"/>
      <c r="L86" s="818"/>
      <c r="M86" s="819"/>
      <c r="N86" s="58">
        <f>L83+L84+L85</f>
        <v>486.09848179268772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2106.42675443498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1497.5566175260249</v>
      </c>
      <c r="N48" s="281">
        <f>K48*M48</f>
        <v>1497.5566175260249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1497.5566175260249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1497.5566175260249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299.51132350520498</v>
      </c>
      <c r="M83" s="853"/>
      <c r="N83" s="57"/>
    </row>
    <row r="84" spans="1:14">
      <c r="B84" s="95" t="s">
        <v>1057</v>
      </c>
      <c r="C84" s="96"/>
      <c r="D84" s="96"/>
      <c r="E84" s="96"/>
      <c r="F84" s="96"/>
      <c r="G84" s="96"/>
      <c r="H84" s="96"/>
      <c r="I84" s="93"/>
      <c r="J84" s="94"/>
      <c r="K84" s="313">
        <v>0.05</v>
      </c>
      <c r="L84" s="852">
        <f>N78*K84</f>
        <v>74.877830876301246</v>
      </c>
      <c r="M84" s="853"/>
      <c r="N84" s="57"/>
    </row>
    <row r="85" spans="1:14" ht="15.75" thickBot="1">
      <c r="B85" s="97" t="s">
        <v>1058</v>
      </c>
      <c r="C85" s="98"/>
      <c r="D85" s="98"/>
      <c r="E85" s="98"/>
      <c r="F85" s="98"/>
      <c r="G85" s="98"/>
      <c r="H85" s="98"/>
      <c r="I85" s="99"/>
      <c r="J85" s="100"/>
      <c r="K85" s="314">
        <v>0.05</v>
      </c>
      <c r="L85" s="854">
        <f>N78*K85</f>
        <v>74.877830876301246</v>
      </c>
      <c r="M85" s="855"/>
      <c r="N85" s="57"/>
    </row>
    <row r="86" spans="1:14" ht="15.75" thickBot="1">
      <c r="B86" s="817" t="s">
        <v>1037</v>
      </c>
      <c r="C86" s="818"/>
      <c r="D86" s="818"/>
      <c r="E86" s="818"/>
      <c r="F86" s="818"/>
      <c r="G86" s="818"/>
      <c r="H86" s="818"/>
      <c r="I86" s="818"/>
      <c r="J86" s="818"/>
      <c r="K86" s="818"/>
      <c r="L86" s="818"/>
      <c r="M86" s="819"/>
      <c r="N86" s="58">
        <f>L83+L84+L85</f>
        <v>449.26698525780745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1946.8236027838323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1447.2145979007794</v>
      </c>
      <c r="N48" s="281">
        <f>K48*M48</f>
        <v>1447.2145979007794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1447.2145979007794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1447.2145979007794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289.44291958015589</v>
      </c>
      <c r="M83" s="853"/>
      <c r="N83" s="57"/>
    </row>
    <row r="84" spans="1:14">
      <c r="B84" s="95" t="s">
        <v>1057</v>
      </c>
      <c r="C84" s="96"/>
      <c r="D84" s="96"/>
      <c r="E84" s="96"/>
      <c r="F84" s="96"/>
      <c r="G84" s="96"/>
      <c r="H84" s="96"/>
      <c r="I84" s="93"/>
      <c r="J84" s="94"/>
      <c r="K84" s="313">
        <v>0.05</v>
      </c>
      <c r="L84" s="852">
        <f>N78*K84</f>
        <v>72.360729895038972</v>
      </c>
      <c r="M84" s="853"/>
      <c r="N84" s="57"/>
    </row>
    <row r="85" spans="1:14" ht="15.75" thickBot="1">
      <c r="B85" s="97" t="s">
        <v>1058</v>
      </c>
      <c r="C85" s="98"/>
      <c r="D85" s="98"/>
      <c r="E85" s="98"/>
      <c r="F85" s="98"/>
      <c r="G85" s="98"/>
      <c r="H85" s="98"/>
      <c r="I85" s="99"/>
      <c r="J85" s="100"/>
      <c r="K85" s="314">
        <v>0.05</v>
      </c>
      <c r="L85" s="854">
        <f>N78*K85</f>
        <v>72.360729895038972</v>
      </c>
      <c r="M85" s="855"/>
      <c r="N85" s="57"/>
    </row>
    <row r="86" spans="1:14" ht="15.75" thickBot="1">
      <c r="B86" s="817" t="s">
        <v>1037</v>
      </c>
      <c r="C86" s="818"/>
      <c r="D86" s="818"/>
      <c r="E86" s="818"/>
      <c r="F86" s="818"/>
      <c r="G86" s="818"/>
      <c r="H86" s="818"/>
      <c r="I86" s="818"/>
      <c r="J86" s="818"/>
      <c r="K86" s="818"/>
      <c r="L86" s="818"/>
      <c r="M86" s="819"/>
      <c r="N86" s="58">
        <f>L83+L84+L85</f>
        <v>434.1643793702338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1881.3789772710131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1316.7718453309817</v>
      </c>
      <c r="N48" s="281">
        <f>K48*M48</f>
        <v>1316.7718453309817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1316.7718453309817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1316.7718453309817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263.35436906619634</v>
      </c>
      <c r="M83" s="853"/>
      <c r="N83" s="57"/>
    </row>
    <row r="84" spans="1:14">
      <c r="B84" s="95" t="s">
        <v>1057</v>
      </c>
      <c r="C84" s="96"/>
      <c r="D84" s="96"/>
      <c r="E84" s="96"/>
      <c r="F84" s="96"/>
      <c r="G84" s="96"/>
      <c r="H84" s="96"/>
      <c r="I84" s="93"/>
      <c r="J84" s="94"/>
      <c r="K84" s="313">
        <v>0.05</v>
      </c>
      <c r="L84" s="852">
        <f>N78*K84</f>
        <v>65.838592266549085</v>
      </c>
      <c r="M84" s="853"/>
      <c r="N84" s="57"/>
    </row>
    <row r="85" spans="1:14" ht="15.75" thickBot="1">
      <c r="B85" s="97" t="s">
        <v>1058</v>
      </c>
      <c r="C85" s="98"/>
      <c r="D85" s="98"/>
      <c r="E85" s="98"/>
      <c r="F85" s="98"/>
      <c r="G85" s="98"/>
      <c r="H85" s="98"/>
      <c r="I85" s="99"/>
      <c r="J85" s="100"/>
      <c r="K85" s="314">
        <v>0.05</v>
      </c>
      <c r="L85" s="854">
        <f>N78*K85</f>
        <v>65.838592266549085</v>
      </c>
      <c r="M85" s="855"/>
      <c r="N85" s="57"/>
    </row>
    <row r="86" spans="1:14" ht="15.75" thickBot="1">
      <c r="B86" s="817" t="s">
        <v>1037</v>
      </c>
      <c r="C86" s="818"/>
      <c r="D86" s="818"/>
      <c r="E86" s="818"/>
      <c r="F86" s="818"/>
      <c r="G86" s="818"/>
      <c r="H86" s="818"/>
      <c r="I86" s="818"/>
      <c r="J86" s="818"/>
      <c r="K86" s="818"/>
      <c r="L86" s="818"/>
      <c r="M86" s="819"/>
      <c r="N86" s="58">
        <f>L83+L84+L85</f>
        <v>395.03155359929451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1711.8033989302762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1679.6358690972875</v>
      </c>
      <c r="N48" s="281">
        <f>K48*M48</f>
        <v>1679.6358690972875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1679.6358690972875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1679.6358690972875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335.92717381945749</v>
      </c>
      <c r="M83" s="853"/>
      <c r="N83" s="57"/>
    </row>
    <row r="84" spans="1:14">
      <c r="B84" s="95" t="s">
        <v>1057</v>
      </c>
      <c r="C84" s="96"/>
      <c r="D84" s="96"/>
      <c r="E84" s="96"/>
      <c r="F84" s="96"/>
      <c r="G84" s="96"/>
      <c r="H84" s="96"/>
      <c r="I84" s="93"/>
      <c r="J84" s="94"/>
      <c r="K84" s="313">
        <v>0.05</v>
      </c>
      <c r="L84" s="852">
        <f>N78*K84</f>
        <v>83.981793454864373</v>
      </c>
      <c r="M84" s="853"/>
      <c r="N84" s="57"/>
    </row>
    <row r="85" spans="1:14" ht="15.75" thickBot="1">
      <c r="B85" s="97" t="s">
        <v>1058</v>
      </c>
      <c r="C85" s="98"/>
      <c r="D85" s="98"/>
      <c r="E85" s="98"/>
      <c r="F85" s="98"/>
      <c r="G85" s="98"/>
      <c r="H85" s="98"/>
      <c r="I85" s="99"/>
      <c r="J85" s="100"/>
      <c r="K85" s="314">
        <v>0.05</v>
      </c>
      <c r="L85" s="854">
        <f>N78*K85</f>
        <v>83.981793454864373</v>
      </c>
      <c r="M85" s="855"/>
      <c r="N85" s="57"/>
    </row>
    <row r="86" spans="1:14" ht="15.75" thickBot="1">
      <c r="B86" s="817" t="s">
        <v>1037</v>
      </c>
      <c r="C86" s="818"/>
      <c r="D86" s="818"/>
      <c r="E86" s="818"/>
      <c r="F86" s="818"/>
      <c r="G86" s="818"/>
      <c r="H86" s="818"/>
      <c r="I86" s="818"/>
      <c r="J86" s="818"/>
      <c r="K86" s="818"/>
      <c r="L86" s="818"/>
      <c r="M86" s="819"/>
      <c r="N86" s="58">
        <f>L83+L84+L85</f>
        <v>503.89076072918624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2183.5266298264737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1303.9040383057943</v>
      </c>
      <c r="N48" s="281">
        <f>K48*M48</f>
        <v>1303.9040383057943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1303.9040383057943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1303.9040383057943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260.78080766115886</v>
      </c>
      <c r="M83" s="853"/>
      <c r="N83" s="57"/>
    </row>
    <row r="84" spans="1:14">
      <c r="B84" s="95" t="s">
        <v>1057</v>
      </c>
      <c r="C84" s="96"/>
      <c r="D84" s="96"/>
      <c r="E84" s="96"/>
      <c r="F84" s="96"/>
      <c r="G84" s="96"/>
      <c r="H84" s="96"/>
      <c r="I84" s="93"/>
      <c r="J84" s="94"/>
      <c r="K84" s="313">
        <v>0.05</v>
      </c>
      <c r="L84" s="852">
        <f>N78*K84</f>
        <v>65.195201915289715</v>
      </c>
      <c r="M84" s="853"/>
      <c r="N84" s="57"/>
    </row>
    <row r="85" spans="1:14" ht="15.75" thickBot="1">
      <c r="B85" s="97" t="s">
        <v>1058</v>
      </c>
      <c r="C85" s="98"/>
      <c r="D85" s="98"/>
      <c r="E85" s="98"/>
      <c r="F85" s="98"/>
      <c r="G85" s="98"/>
      <c r="H85" s="98"/>
      <c r="I85" s="99"/>
      <c r="J85" s="100"/>
      <c r="K85" s="314">
        <v>0.05</v>
      </c>
      <c r="L85" s="854">
        <f>N78*K85</f>
        <v>65.195201915289715</v>
      </c>
      <c r="M85" s="855"/>
      <c r="N85" s="57"/>
    </row>
    <row r="86" spans="1:14" ht="15.75" thickBot="1">
      <c r="B86" s="817" t="s">
        <v>1037</v>
      </c>
      <c r="C86" s="818"/>
      <c r="D86" s="818"/>
      <c r="E86" s="818"/>
      <c r="F86" s="818"/>
      <c r="G86" s="818"/>
      <c r="H86" s="818"/>
      <c r="I86" s="818"/>
      <c r="J86" s="818"/>
      <c r="K86" s="818"/>
      <c r="L86" s="818"/>
      <c r="M86" s="819"/>
      <c r="N86" s="58">
        <f>L83+L84+L85</f>
        <v>391.17121149173829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1695.0752497975327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2085.8509797860766</v>
      </c>
      <c r="N48" s="281">
        <f>K48*M48</f>
        <v>2085.8509797860766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2085.8509797860766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2085.8509797860766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417.17019595721536</v>
      </c>
      <c r="M83" s="853"/>
      <c r="N83" s="57"/>
    </row>
    <row r="84" spans="1:14">
      <c r="B84" s="95" t="s">
        <v>1057</v>
      </c>
      <c r="C84" s="96"/>
      <c r="D84" s="96"/>
      <c r="E84" s="96"/>
      <c r="F84" s="96"/>
      <c r="G84" s="96"/>
      <c r="H84" s="96"/>
      <c r="I84" s="93"/>
      <c r="J84" s="94"/>
      <c r="K84" s="313">
        <v>0.05</v>
      </c>
      <c r="L84" s="852">
        <f>N78*K84</f>
        <v>104.29254898930384</v>
      </c>
      <c r="M84" s="853"/>
      <c r="N84" s="57"/>
    </row>
    <row r="85" spans="1:14" ht="15.75" thickBot="1">
      <c r="B85" s="97" t="s">
        <v>1058</v>
      </c>
      <c r="C85" s="98"/>
      <c r="D85" s="98"/>
      <c r="E85" s="98"/>
      <c r="F85" s="98"/>
      <c r="G85" s="98"/>
      <c r="H85" s="98"/>
      <c r="I85" s="99"/>
      <c r="J85" s="100"/>
      <c r="K85" s="314">
        <v>0.05</v>
      </c>
      <c r="L85" s="854">
        <f>N78*K85</f>
        <v>104.29254898930384</v>
      </c>
      <c r="M85" s="855"/>
      <c r="N85" s="57"/>
    </row>
    <row r="86" spans="1:14" ht="15.75" thickBot="1">
      <c r="B86" s="817" t="s">
        <v>1037</v>
      </c>
      <c r="C86" s="818"/>
      <c r="D86" s="818"/>
      <c r="E86" s="818"/>
      <c r="F86" s="818"/>
      <c r="G86" s="818"/>
      <c r="H86" s="818"/>
      <c r="I86" s="818"/>
      <c r="J86" s="818"/>
      <c r="K86" s="818"/>
      <c r="L86" s="818"/>
      <c r="M86" s="819"/>
      <c r="N86" s="58">
        <f>L83+L84+L85</f>
        <v>625.75529393582315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2711.6062737218999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2101.7098850556399</v>
      </c>
      <c r="N48" s="281">
        <f>K48*M48</f>
        <v>2101.7098850556399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2101.7098850556399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817" t="s">
        <v>1037</v>
      </c>
      <c r="C76" s="818"/>
      <c r="D76" s="818"/>
      <c r="E76" s="818"/>
      <c r="F76" s="818"/>
      <c r="G76" s="818"/>
      <c r="H76" s="818"/>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2101.7098850556399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420.34197701112799</v>
      </c>
      <c r="M83" s="853"/>
      <c r="N83" s="57"/>
    </row>
    <row r="84" spans="1:14">
      <c r="B84" s="95" t="s">
        <v>1057</v>
      </c>
      <c r="C84" s="96"/>
      <c r="D84" s="96"/>
      <c r="E84" s="96"/>
      <c r="F84" s="96"/>
      <c r="G84" s="96"/>
      <c r="H84" s="96"/>
      <c r="I84" s="93"/>
      <c r="J84" s="94"/>
      <c r="K84" s="313">
        <v>0.05</v>
      </c>
      <c r="L84" s="852">
        <f>N78*K84</f>
        <v>105.085494252782</v>
      </c>
      <c r="M84" s="853"/>
      <c r="N84" s="57"/>
    </row>
    <row r="85" spans="1:14" ht="15.75" thickBot="1">
      <c r="B85" s="97" t="s">
        <v>1058</v>
      </c>
      <c r="C85" s="98"/>
      <c r="D85" s="98"/>
      <c r="E85" s="98"/>
      <c r="F85" s="98"/>
      <c r="G85" s="98"/>
      <c r="H85" s="98"/>
      <c r="I85" s="99"/>
      <c r="J85" s="100"/>
      <c r="K85" s="314">
        <v>0.05</v>
      </c>
      <c r="L85" s="854">
        <f>N78*K85</f>
        <v>105.085494252782</v>
      </c>
      <c r="M85" s="855"/>
      <c r="N85" s="57"/>
    </row>
    <row r="86" spans="1:14" ht="15.75" thickBot="1">
      <c r="B86" s="817" t="s">
        <v>1037</v>
      </c>
      <c r="C86" s="818"/>
      <c r="D86" s="818"/>
      <c r="E86" s="818"/>
      <c r="F86" s="818"/>
      <c r="G86" s="818"/>
      <c r="H86" s="818"/>
      <c r="I86" s="818"/>
      <c r="J86" s="818"/>
      <c r="K86" s="818"/>
      <c r="L86" s="818"/>
      <c r="M86" s="819"/>
      <c r="N86" s="58">
        <f>L83+L84+L85</f>
        <v>630.51296551669202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2732.2228505723319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2114.6853530034646</v>
      </c>
      <c r="N48" s="281">
        <f>K48*M48</f>
        <v>2114.6853530034646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2114.6853530034646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2114.6853530034646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422.93707060069295</v>
      </c>
      <c r="M83" s="853"/>
      <c r="N83" s="57"/>
    </row>
    <row r="84" spans="1:14">
      <c r="B84" s="95" t="s">
        <v>1057</v>
      </c>
      <c r="C84" s="96"/>
      <c r="D84" s="96"/>
      <c r="E84" s="96"/>
      <c r="F84" s="96"/>
      <c r="G84" s="96"/>
      <c r="H84" s="96"/>
      <c r="I84" s="93"/>
      <c r="J84" s="94"/>
      <c r="K84" s="313">
        <v>0.05</v>
      </c>
      <c r="L84" s="852">
        <f>N78*K84</f>
        <v>105.73426765017324</v>
      </c>
      <c r="M84" s="853"/>
      <c r="N84" s="57"/>
    </row>
    <row r="85" spans="1:14" ht="15.75" thickBot="1">
      <c r="B85" s="97" t="s">
        <v>1058</v>
      </c>
      <c r="C85" s="98"/>
      <c r="D85" s="98"/>
      <c r="E85" s="98"/>
      <c r="F85" s="98"/>
      <c r="G85" s="98"/>
      <c r="H85" s="98"/>
      <c r="I85" s="99"/>
      <c r="J85" s="100"/>
      <c r="K85" s="314">
        <v>0.05</v>
      </c>
      <c r="L85" s="854">
        <f>N78*K85</f>
        <v>105.73426765017324</v>
      </c>
      <c r="M85" s="855"/>
      <c r="N85" s="57"/>
    </row>
    <row r="86" spans="1:14" ht="15.75" thickBot="1">
      <c r="B86" s="817" t="s">
        <v>1037</v>
      </c>
      <c r="C86" s="818"/>
      <c r="D86" s="818"/>
      <c r="E86" s="818"/>
      <c r="F86" s="818"/>
      <c r="G86" s="818"/>
      <c r="H86" s="818"/>
      <c r="I86" s="818"/>
      <c r="J86" s="818"/>
      <c r="K86" s="818"/>
      <c r="L86" s="818"/>
      <c r="M86" s="819"/>
      <c r="N86" s="58">
        <f>L83+L84+L85</f>
        <v>634.40560590103939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2749.0909589045041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2145.5184342794059</v>
      </c>
      <c r="N48" s="281">
        <f>K48*M48</f>
        <v>2145.5184342794059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2145.5184342794059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2145.5184342794059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429.10368685588122</v>
      </c>
      <c r="M83" s="853"/>
      <c r="N83" s="57"/>
    </row>
    <row r="84" spans="1:14">
      <c r="B84" s="95" t="s">
        <v>1057</v>
      </c>
      <c r="C84" s="96"/>
      <c r="D84" s="96"/>
      <c r="E84" s="96"/>
      <c r="F84" s="96"/>
      <c r="G84" s="96"/>
      <c r="H84" s="96"/>
      <c r="I84" s="93"/>
      <c r="J84" s="94"/>
      <c r="K84" s="313">
        <v>0.05</v>
      </c>
      <c r="L84" s="852">
        <f>N78*K84</f>
        <v>107.27592171397031</v>
      </c>
      <c r="M84" s="853"/>
      <c r="N84" s="57"/>
    </row>
    <row r="85" spans="1:14" ht="15.75" thickBot="1">
      <c r="B85" s="97" t="s">
        <v>1058</v>
      </c>
      <c r="C85" s="98"/>
      <c r="D85" s="98"/>
      <c r="E85" s="98"/>
      <c r="F85" s="98"/>
      <c r="G85" s="98"/>
      <c r="H85" s="98"/>
      <c r="I85" s="99"/>
      <c r="J85" s="100"/>
      <c r="K85" s="314">
        <v>0.05</v>
      </c>
      <c r="L85" s="854">
        <f>N78*K85</f>
        <v>107.27592171397031</v>
      </c>
      <c r="M85" s="855"/>
      <c r="N85" s="57"/>
    </row>
    <row r="86" spans="1:14" ht="15.75" thickBot="1">
      <c r="B86" s="817" t="s">
        <v>1037</v>
      </c>
      <c r="C86" s="818"/>
      <c r="D86" s="818"/>
      <c r="E86" s="818"/>
      <c r="F86" s="818"/>
      <c r="G86" s="818"/>
      <c r="H86" s="818"/>
      <c r="I86" s="818"/>
      <c r="J86" s="818"/>
      <c r="K86" s="818"/>
      <c r="L86" s="818"/>
      <c r="M86" s="819"/>
      <c r="N86" s="58">
        <f>L83+L84+L85</f>
        <v>643.6555302838218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2789.1739645632279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2145.5184342794059</v>
      </c>
      <c r="N48" s="281">
        <f>K48*M48</f>
        <v>2145.5184342794059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2145.5184342794059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2145.5184342794059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429.10368685588122</v>
      </c>
      <c r="M83" s="853"/>
      <c r="N83" s="57"/>
    </row>
    <row r="84" spans="1:14">
      <c r="B84" s="95" t="s">
        <v>1057</v>
      </c>
      <c r="C84" s="96"/>
      <c r="D84" s="96"/>
      <c r="E84" s="96"/>
      <c r="F84" s="96"/>
      <c r="G84" s="96"/>
      <c r="H84" s="96"/>
      <c r="I84" s="93"/>
      <c r="J84" s="94"/>
      <c r="K84" s="313">
        <v>0.05</v>
      </c>
      <c r="L84" s="852">
        <f>N78*K84</f>
        <v>107.27592171397031</v>
      </c>
      <c r="M84" s="853"/>
      <c r="N84" s="57"/>
    </row>
    <row r="85" spans="1:14" ht="15.75" thickBot="1">
      <c r="B85" s="97" t="s">
        <v>1058</v>
      </c>
      <c r="C85" s="98"/>
      <c r="D85" s="98"/>
      <c r="E85" s="98"/>
      <c r="F85" s="98"/>
      <c r="G85" s="98"/>
      <c r="H85" s="98"/>
      <c r="I85" s="99"/>
      <c r="J85" s="100"/>
      <c r="K85" s="314">
        <v>0.05</v>
      </c>
      <c r="L85" s="854">
        <f>N78*K85</f>
        <v>107.27592171397031</v>
      </c>
      <c r="M85" s="855"/>
      <c r="N85" s="57"/>
    </row>
    <row r="86" spans="1:14" ht="15.75" thickBot="1">
      <c r="B86" s="817" t="s">
        <v>1037</v>
      </c>
      <c r="C86" s="818"/>
      <c r="D86" s="818"/>
      <c r="E86" s="818"/>
      <c r="F86" s="818"/>
      <c r="G86" s="818"/>
      <c r="H86" s="818"/>
      <c r="I86" s="818"/>
      <c r="J86" s="818"/>
      <c r="K86" s="818"/>
      <c r="L86" s="818"/>
      <c r="M86" s="819"/>
      <c r="N86" s="58">
        <f>L83+L84+L85</f>
        <v>643.6555302838218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2789.1739645632279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2145.5184342794059</v>
      </c>
      <c r="N48" s="281">
        <f>K48*M48</f>
        <v>2145.5184342794059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2145.5184342794059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2145.5184342794059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429.10368685588122</v>
      </c>
      <c r="M83" s="853"/>
      <c r="N83" s="57"/>
    </row>
    <row r="84" spans="1:14">
      <c r="B84" s="95" t="s">
        <v>1057</v>
      </c>
      <c r="C84" s="96"/>
      <c r="D84" s="96"/>
      <c r="E84" s="96"/>
      <c r="F84" s="96"/>
      <c r="G84" s="96"/>
      <c r="H84" s="96"/>
      <c r="I84" s="93"/>
      <c r="J84" s="94"/>
      <c r="K84" s="313">
        <v>0.05</v>
      </c>
      <c r="L84" s="852">
        <f>N78*K84</f>
        <v>107.27592171397031</v>
      </c>
      <c r="M84" s="853"/>
      <c r="N84" s="57"/>
    </row>
    <row r="85" spans="1:14" ht="15.75" thickBot="1">
      <c r="B85" s="97" t="s">
        <v>1058</v>
      </c>
      <c r="C85" s="98"/>
      <c r="D85" s="98"/>
      <c r="E85" s="98"/>
      <c r="F85" s="98"/>
      <c r="G85" s="98"/>
      <c r="H85" s="98"/>
      <c r="I85" s="99"/>
      <c r="J85" s="100"/>
      <c r="K85" s="314">
        <v>0.05</v>
      </c>
      <c r="L85" s="854">
        <f>N78*K85</f>
        <v>107.27592171397031</v>
      </c>
      <c r="M85" s="855"/>
      <c r="N85" s="57"/>
    </row>
    <row r="86" spans="1:14" ht="15.75" thickBot="1">
      <c r="B86" s="817" t="s">
        <v>1037</v>
      </c>
      <c r="C86" s="818"/>
      <c r="D86" s="818"/>
      <c r="E86" s="818"/>
      <c r="F86" s="818"/>
      <c r="G86" s="818"/>
      <c r="H86" s="818"/>
      <c r="I86" s="818"/>
      <c r="J86" s="818"/>
      <c r="K86" s="818"/>
      <c r="L86" s="818"/>
      <c r="M86" s="819"/>
      <c r="N86" s="58">
        <f>L83+L84+L85</f>
        <v>643.6555302838218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2789.1739645632279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2160.1206510527081</v>
      </c>
      <c r="N48" s="281">
        <f>K48*M48</f>
        <v>2160.1206510527081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2160.1206510527081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2160.1206510527081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432.02413021054167</v>
      </c>
      <c r="M83" s="853"/>
      <c r="N83" s="57"/>
    </row>
    <row r="84" spans="1:14">
      <c r="B84" s="95" t="s">
        <v>1057</v>
      </c>
      <c r="C84" s="96"/>
      <c r="D84" s="96"/>
      <c r="E84" s="96"/>
      <c r="F84" s="96"/>
      <c r="G84" s="96"/>
      <c r="H84" s="96"/>
      <c r="I84" s="93"/>
      <c r="J84" s="94"/>
      <c r="K84" s="313">
        <v>0.05</v>
      </c>
      <c r="L84" s="852">
        <f>N78*K84</f>
        <v>108.00603255263542</v>
      </c>
      <c r="M84" s="853"/>
      <c r="N84" s="57"/>
    </row>
    <row r="85" spans="1:14" ht="15.75" thickBot="1">
      <c r="B85" s="97" t="s">
        <v>1058</v>
      </c>
      <c r="C85" s="98"/>
      <c r="D85" s="98"/>
      <c r="E85" s="98"/>
      <c r="F85" s="98"/>
      <c r="G85" s="98"/>
      <c r="H85" s="98"/>
      <c r="I85" s="99"/>
      <c r="J85" s="100"/>
      <c r="K85" s="314">
        <v>0.05</v>
      </c>
      <c r="L85" s="854">
        <f>N78*K85</f>
        <v>108.00603255263542</v>
      </c>
      <c r="M85" s="855"/>
      <c r="N85" s="57"/>
    </row>
    <row r="86" spans="1:14" ht="15.75" thickBot="1">
      <c r="B86" s="817" t="s">
        <v>1037</v>
      </c>
      <c r="C86" s="818"/>
      <c r="D86" s="818"/>
      <c r="E86" s="818"/>
      <c r="F86" s="818"/>
      <c r="G86" s="818"/>
      <c r="H86" s="818"/>
      <c r="I86" s="818"/>
      <c r="J86" s="818"/>
      <c r="K86" s="818"/>
      <c r="L86" s="818"/>
      <c r="M86" s="819"/>
      <c r="N86" s="58">
        <f>L83+L84+L85</f>
        <v>648.03619531581239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2808.1568463685207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2160.1206510527081</v>
      </c>
      <c r="N48" s="281">
        <f>K48*M48</f>
        <v>2160.1206510527081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2160.1206510527081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2160.1206510527081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432.02413021054167</v>
      </c>
      <c r="M83" s="853"/>
      <c r="N83" s="57"/>
    </row>
    <row r="84" spans="1:14">
      <c r="B84" s="95" t="s">
        <v>1057</v>
      </c>
      <c r="C84" s="96"/>
      <c r="D84" s="96"/>
      <c r="E84" s="96"/>
      <c r="F84" s="96"/>
      <c r="G84" s="96"/>
      <c r="H84" s="96"/>
      <c r="I84" s="93"/>
      <c r="J84" s="94"/>
      <c r="K84" s="313">
        <v>0.05</v>
      </c>
      <c r="L84" s="852">
        <f>N78*K84</f>
        <v>108.00603255263542</v>
      </c>
      <c r="M84" s="853"/>
      <c r="N84" s="57"/>
    </row>
    <row r="85" spans="1:14" ht="15.75" thickBot="1">
      <c r="B85" s="97" t="s">
        <v>1058</v>
      </c>
      <c r="C85" s="98"/>
      <c r="D85" s="98"/>
      <c r="E85" s="98"/>
      <c r="F85" s="98"/>
      <c r="G85" s="98"/>
      <c r="H85" s="98"/>
      <c r="I85" s="99"/>
      <c r="J85" s="100"/>
      <c r="K85" s="314">
        <v>0.05</v>
      </c>
      <c r="L85" s="854">
        <f>N78*K85</f>
        <v>108.00603255263542</v>
      </c>
      <c r="M85" s="855"/>
      <c r="N85" s="57"/>
    </row>
    <row r="86" spans="1:14" ht="15.75" thickBot="1">
      <c r="B86" s="817" t="s">
        <v>1037</v>
      </c>
      <c r="C86" s="818"/>
      <c r="D86" s="818"/>
      <c r="E86" s="818"/>
      <c r="F86" s="818"/>
      <c r="G86" s="818"/>
      <c r="H86" s="818"/>
      <c r="I86" s="818"/>
      <c r="J86" s="818"/>
      <c r="K86" s="818"/>
      <c r="L86" s="818"/>
      <c r="M86" s="819"/>
      <c r="N86" s="58">
        <f>L83+L84+L85</f>
        <v>648.03619531581239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2808.1568463685207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2163.1206510527081</v>
      </c>
      <c r="N48" s="281">
        <f>K48*M48</f>
        <v>2163.1206510527081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2163.1206510527081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2163.1206510527081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432.62413021054164</v>
      </c>
      <c r="M83" s="853"/>
      <c r="N83" s="57"/>
    </row>
    <row r="84" spans="1:14">
      <c r="B84" s="95" t="s">
        <v>1057</v>
      </c>
      <c r="C84" s="96"/>
      <c r="D84" s="96"/>
      <c r="E84" s="96"/>
      <c r="F84" s="96"/>
      <c r="G84" s="96"/>
      <c r="H84" s="96"/>
      <c r="I84" s="93"/>
      <c r="J84" s="94"/>
      <c r="K84" s="313">
        <v>0.05</v>
      </c>
      <c r="L84" s="852">
        <f>N78*K84</f>
        <v>108.15603255263541</v>
      </c>
      <c r="M84" s="853"/>
      <c r="N84" s="57"/>
    </row>
    <row r="85" spans="1:14" ht="15.75" thickBot="1">
      <c r="B85" s="97" t="s">
        <v>1058</v>
      </c>
      <c r="C85" s="98"/>
      <c r="D85" s="98"/>
      <c r="E85" s="98"/>
      <c r="F85" s="98"/>
      <c r="G85" s="98"/>
      <c r="H85" s="98"/>
      <c r="I85" s="99"/>
      <c r="J85" s="100"/>
      <c r="K85" s="314">
        <v>0.05</v>
      </c>
      <c r="L85" s="854">
        <f>N78*K85</f>
        <v>108.15603255263541</v>
      </c>
      <c r="M85" s="855"/>
      <c r="N85" s="57"/>
    </row>
    <row r="86" spans="1:14" ht="15.75" thickBot="1">
      <c r="B86" s="817" t="s">
        <v>1037</v>
      </c>
      <c r="C86" s="818"/>
      <c r="D86" s="818"/>
      <c r="E86" s="818"/>
      <c r="F86" s="818"/>
      <c r="G86" s="818"/>
      <c r="H86" s="818"/>
      <c r="I86" s="818"/>
      <c r="J86" s="818"/>
      <c r="K86" s="818"/>
      <c r="L86" s="818"/>
      <c r="M86" s="819"/>
      <c r="N86" s="58">
        <f>L83+L84+L85</f>
        <v>648.93619531581248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2812.0568463685204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1672.680996875021</v>
      </c>
      <c r="N48" s="281">
        <f>K48*M48</f>
        <v>1672.680996875021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1672.680996875021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1672.680996875021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334.53619937500423</v>
      </c>
      <c r="M83" s="853"/>
      <c r="N83" s="57"/>
    </row>
    <row r="84" spans="1:14">
      <c r="B84" s="95" t="s">
        <v>1057</v>
      </c>
      <c r="C84" s="96"/>
      <c r="D84" s="96"/>
      <c r="E84" s="96"/>
      <c r="F84" s="96"/>
      <c r="G84" s="96"/>
      <c r="H84" s="96"/>
      <c r="I84" s="93"/>
      <c r="J84" s="94"/>
      <c r="K84" s="313">
        <v>0.05</v>
      </c>
      <c r="L84" s="852">
        <f>N78*K84</f>
        <v>83.634049843751058</v>
      </c>
      <c r="M84" s="853"/>
      <c r="N84" s="57"/>
    </row>
    <row r="85" spans="1:14" ht="15.75" thickBot="1">
      <c r="B85" s="97" t="s">
        <v>1058</v>
      </c>
      <c r="C85" s="98"/>
      <c r="D85" s="98"/>
      <c r="E85" s="98"/>
      <c r="F85" s="98"/>
      <c r="G85" s="98"/>
      <c r="H85" s="98"/>
      <c r="I85" s="99"/>
      <c r="J85" s="100"/>
      <c r="K85" s="314">
        <v>0.05</v>
      </c>
      <c r="L85" s="854">
        <f>N78*K85</f>
        <v>83.634049843751058</v>
      </c>
      <c r="M85" s="855"/>
      <c r="N85" s="57"/>
    </row>
    <row r="86" spans="1:14" ht="15.75" thickBot="1">
      <c r="B86" s="817" t="s">
        <v>1037</v>
      </c>
      <c r="C86" s="818"/>
      <c r="D86" s="818"/>
      <c r="E86" s="818"/>
      <c r="F86" s="818"/>
      <c r="G86" s="818"/>
      <c r="H86" s="818"/>
      <c r="I86" s="818"/>
      <c r="J86" s="818"/>
      <c r="K86" s="818"/>
      <c r="L86" s="818"/>
      <c r="M86" s="819"/>
      <c r="N86" s="58">
        <f>L83+L84+L85</f>
        <v>501.8042990625064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2174.4852959375276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500</v>
      </c>
      <c r="N36" s="281">
        <f>K36/M36</f>
        <v>142.43550803464538</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500</v>
      </c>
      <c r="N37" s="281">
        <f>K37/M37</f>
        <v>152.40405508604371</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0.51067205206099997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295.3502351727501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1248.2060754172369</v>
      </c>
      <c r="N48" s="281">
        <f>K48*M48</f>
        <v>1248.2060754172369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1248.2060754172369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5"/>
      <c r="M64" s="896"/>
      <c r="N64" s="133"/>
    </row>
    <row r="65" spans="1:14" ht="15.75" thickBot="1">
      <c r="B65" s="906" t="s">
        <v>1037</v>
      </c>
      <c r="C65" s="860"/>
      <c r="D65" s="860"/>
      <c r="E65" s="860"/>
      <c r="F65" s="860"/>
      <c r="G65" s="860"/>
      <c r="H65" s="860"/>
      <c r="I65" s="860"/>
      <c r="J65" s="860"/>
      <c r="K65" s="860"/>
      <c r="L65" s="860"/>
      <c r="M65" s="861"/>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6" t="s">
        <v>1047</v>
      </c>
      <c r="C69" s="857"/>
      <c r="D69" s="857"/>
      <c r="E69" s="857"/>
      <c r="F69" s="857"/>
      <c r="G69" s="857"/>
      <c r="H69" s="857"/>
      <c r="I69" s="79" t="s">
        <v>1048</v>
      </c>
      <c r="J69" s="81" t="s">
        <v>1494</v>
      </c>
      <c r="K69" s="80" t="s">
        <v>1050</v>
      </c>
      <c r="L69" s="858" t="s">
        <v>1034</v>
      </c>
      <c r="M69" s="859"/>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93"/>
      <c r="C74" s="894"/>
      <c r="D74" s="894"/>
      <c r="E74" s="894"/>
      <c r="F74" s="894"/>
      <c r="G74" s="894"/>
      <c r="H74" s="894"/>
      <c r="I74" s="132"/>
      <c r="J74" s="132"/>
      <c r="K74" s="132"/>
      <c r="L74" s="907"/>
      <c r="M74" s="907"/>
      <c r="N74" s="51"/>
    </row>
    <row r="75" spans="1:14" ht="15.75" thickBot="1">
      <c r="B75" s="906" t="s">
        <v>1037</v>
      </c>
      <c r="C75" s="860"/>
      <c r="D75" s="860"/>
      <c r="E75" s="860"/>
      <c r="F75" s="860"/>
      <c r="G75" s="860"/>
      <c r="H75" s="860"/>
      <c r="I75" s="860"/>
      <c r="J75" s="860"/>
      <c r="K75" s="860"/>
      <c r="L75" s="860"/>
      <c r="M75" s="861"/>
      <c r="N75" s="310">
        <f>SUM(N70:N74)</f>
        <v>51.067205206099999</v>
      </c>
    </row>
    <row r="76" spans="1:14" ht="15.75" thickBot="1">
      <c r="B76" s="39"/>
      <c r="C76" s="40"/>
      <c r="D76" s="40"/>
      <c r="E76" s="40"/>
      <c r="F76" s="40"/>
      <c r="G76" s="40"/>
      <c r="H76" s="40"/>
      <c r="I76" s="40"/>
      <c r="J76" s="40"/>
      <c r="K76" s="40"/>
      <c r="L76" s="40"/>
      <c r="M76" s="40"/>
      <c r="N76" s="41"/>
    </row>
    <row r="77" spans="1:14" ht="15.75" thickBot="1">
      <c r="B77" s="817" t="s">
        <v>1051</v>
      </c>
      <c r="C77" s="818"/>
      <c r="D77" s="818"/>
      <c r="E77" s="818"/>
      <c r="F77" s="818"/>
      <c r="G77" s="818"/>
      <c r="H77" s="818"/>
      <c r="I77" s="818"/>
      <c r="J77" s="818"/>
      <c r="K77" s="818"/>
      <c r="L77" s="818"/>
      <c r="M77" s="819"/>
      <c r="N77" s="105">
        <f>N43+N54+N65+N75</f>
        <v>1594.6235157960868</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318.92470315921742</v>
      </c>
      <c r="M82" s="853"/>
      <c r="N82" s="57"/>
    </row>
    <row r="83" spans="1:14">
      <c r="B83" s="95" t="s">
        <v>1057</v>
      </c>
      <c r="C83" s="96"/>
      <c r="D83" s="96"/>
      <c r="E83" s="96"/>
      <c r="F83" s="96"/>
      <c r="G83" s="96"/>
      <c r="H83" s="96"/>
      <c r="I83" s="93"/>
      <c r="J83" s="94"/>
      <c r="K83" s="313">
        <v>0.05</v>
      </c>
      <c r="L83" s="852">
        <f>N77*K83</f>
        <v>79.731175789804354</v>
      </c>
      <c r="M83" s="853"/>
      <c r="N83" s="57"/>
    </row>
    <row r="84" spans="1:14" ht="15.75" thickBot="1">
      <c r="B84" s="97" t="s">
        <v>1058</v>
      </c>
      <c r="C84" s="98"/>
      <c r="D84" s="98"/>
      <c r="E84" s="98"/>
      <c r="F84" s="98"/>
      <c r="G84" s="98"/>
      <c r="H84" s="98"/>
      <c r="I84" s="99"/>
      <c r="J84" s="100"/>
      <c r="K84" s="314">
        <v>0.05</v>
      </c>
      <c r="L84" s="854">
        <f>N77*K84</f>
        <v>79.731175789804354</v>
      </c>
      <c r="M84" s="855"/>
      <c r="N84" s="57"/>
    </row>
    <row r="85" spans="1:14" ht="15.75" thickBot="1">
      <c r="B85" s="817" t="s">
        <v>1037</v>
      </c>
      <c r="C85" s="818"/>
      <c r="D85" s="818"/>
      <c r="E85" s="818"/>
      <c r="F85" s="818"/>
      <c r="G85" s="818"/>
      <c r="H85" s="818"/>
      <c r="I85" s="818"/>
      <c r="J85" s="818"/>
      <c r="K85" s="818"/>
      <c r="L85" s="818"/>
      <c r="M85" s="819"/>
      <c r="N85" s="58">
        <f>L82+L83+L84</f>
        <v>478.38705473882612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2073.0105705349129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75" thickBot="1">
      <c r="B118" s="270" t="s">
        <v>2327</v>
      </c>
      <c r="C118" s="402"/>
      <c r="D118" s="402"/>
      <c r="E118" s="63"/>
      <c r="F118" s="63"/>
      <c r="G118" s="63"/>
      <c r="H118" s="63"/>
      <c r="I118" s="63"/>
      <c r="J118" s="885"/>
      <c r="K118" s="885"/>
      <c r="L118" s="885"/>
      <c r="M118" s="885"/>
      <c r="N118" s="88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500</v>
      </c>
      <c r="N36" s="281">
        <f>K36/M36</f>
        <v>142.43550803464538</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500</v>
      </c>
      <c r="N37" s="281">
        <f>K37/M37</f>
        <v>152.40405508604371</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0.51067205206099997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295.3502351727501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3062.0368032388496</v>
      </c>
      <c r="N48" s="281">
        <f>K48*M48</f>
        <v>3062.0368032388496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3062.0368032388496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3408.4542436176998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681.69084872354006</v>
      </c>
      <c r="M83" s="853"/>
      <c r="N83" s="57"/>
    </row>
    <row r="84" spans="1:14">
      <c r="B84" s="95" t="s">
        <v>1057</v>
      </c>
      <c r="C84" s="96"/>
      <c r="D84" s="96"/>
      <c r="E84" s="96"/>
      <c r="F84" s="96"/>
      <c r="G84" s="96"/>
      <c r="H84" s="96"/>
      <c r="I84" s="93"/>
      <c r="J84" s="94"/>
      <c r="K84" s="313">
        <v>0.05</v>
      </c>
      <c r="L84" s="852">
        <f>N78*K84</f>
        <v>170.42271218088501</v>
      </c>
      <c r="M84" s="853"/>
      <c r="N84" s="57"/>
    </row>
    <row r="85" spans="1:14" ht="15.75" thickBot="1">
      <c r="B85" s="97" t="s">
        <v>1058</v>
      </c>
      <c r="C85" s="98"/>
      <c r="D85" s="98"/>
      <c r="E85" s="98"/>
      <c r="F85" s="98"/>
      <c r="G85" s="98"/>
      <c r="H85" s="98"/>
      <c r="I85" s="99"/>
      <c r="J85" s="100"/>
      <c r="K85" s="314">
        <v>0.05</v>
      </c>
      <c r="L85" s="854">
        <f>N78*K85</f>
        <v>170.42271218088501</v>
      </c>
      <c r="M85" s="855"/>
      <c r="N85" s="57"/>
    </row>
    <row r="86" spans="1:14" ht="15.75" thickBot="1">
      <c r="B86" s="817" t="s">
        <v>1037</v>
      </c>
      <c r="C86" s="818"/>
      <c r="D86" s="818"/>
      <c r="E86" s="818"/>
      <c r="F86" s="818"/>
      <c r="G86" s="818"/>
      <c r="H86" s="818"/>
      <c r="I86" s="818"/>
      <c r="J86" s="818"/>
      <c r="K86" s="818"/>
      <c r="L86" s="818"/>
      <c r="M86" s="819"/>
      <c r="N86" s="58">
        <f>L83+L84+L85</f>
        <v>1022.5362730853101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4430.9905167030101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500</v>
      </c>
      <c r="N36" s="281">
        <f>K36/M36</f>
        <v>142.43550803464538</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500</v>
      </c>
      <c r="N37" s="281">
        <f>K37/M37</f>
        <v>152.40405508604371</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0.51067205206099997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295.3502351727501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7101.2582549005565</v>
      </c>
      <c r="N48" s="281">
        <f>K48*M48</f>
        <v>2130.377476470167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2130.377476470167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2476.7949168490172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495.35898336980347</v>
      </c>
      <c r="M83" s="853"/>
      <c r="N83" s="57"/>
    </row>
    <row r="84" spans="1:14">
      <c r="B84" s="95" t="s">
        <v>1057</v>
      </c>
      <c r="C84" s="96"/>
      <c r="D84" s="96"/>
      <c r="E84" s="96"/>
      <c r="F84" s="96"/>
      <c r="G84" s="96"/>
      <c r="H84" s="96"/>
      <c r="I84" s="93"/>
      <c r="J84" s="94"/>
      <c r="K84" s="313">
        <v>0.05</v>
      </c>
      <c r="L84" s="852">
        <f>N78*K84</f>
        <v>123.83974584245087</v>
      </c>
      <c r="M84" s="853"/>
      <c r="N84" s="57"/>
    </row>
    <row r="85" spans="1:14" ht="15.75" thickBot="1">
      <c r="B85" s="97" t="s">
        <v>1058</v>
      </c>
      <c r="C85" s="98"/>
      <c r="D85" s="98"/>
      <c r="E85" s="98"/>
      <c r="F85" s="98"/>
      <c r="G85" s="98"/>
      <c r="H85" s="98"/>
      <c r="I85" s="99"/>
      <c r="J85" s="100"/>
      <c r="K85" s="314">
        <v>0.05</v>
      </c>
      <c r="L85" s="854">
        <f>N78*K85</f>
        <v>123.83974584245087</v>
      </c>
      <c r="M85" s="855"/>
      <c r="N85" s="57"/>
    </row>
    <row r="86" spans="1:14" ht="15.75" thickBot="1">
      <c r="B86" s="817" t="s">
        <v>1037</v>
      </c>
      <c r="C86" s="818"/>
      <c r="D86" s="818"/>
      <c r="E86" s="818"/>
      <c r="F86" s="818"/>
      <c r="G86" s="818"/>
      <c r="H86" s="818"/>
      <c r="I86" s="818"/>
      <c r="J86" s="818"/>
      <c r="K86" s="818"/>
      <c r="L86" s="818"/>
      <c r="M86" s="819"/>
      <c r="N86" s="58">
        <f>L83+L84+L85</f>
        <v>743.03847505470515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3219.8333919037223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949" t="str">
        <f>VLOOKUP(A36,EQUIPOS!A6:D154,3,FALSE)</f>
        <v>Carrotanque Irrigador de asfalto, 1000 GALONES DE CAPACIDAD</v>
      </c>
      <c r="C36" s="950"/>
      <c r="D36" s="950"/>
      <c r="E36" s="950"/>
      <c r="F36" s="950"/>
      <c r="G36" s="950"/>
      <c r="H36" s="951"/>
      <c r="I36" s="276"/>
      <c r="J36" s="277"/>
      <c r="K36" s="278">
        <f>VLOOKUP(A36,EQUIPOS!A6:D163,4,FALSE)</f>
        <v>71217.754017322688</v>
      </c>
      <c r="L36" s="279"/>
      <c r="M36" s="280">
        <v>500</v>
      </c>
      <c r="N36" s="281">
        <f>K36/M36</f>
        <v>142.43550803464538</v>
      </c>
    </row>
    <row r="37" spans="1:14">
      <c r="A37" s="119" t="s">
        <v>176</v>
      </c>
      <c r="B37" s="949" t="str">
        <f>VLOOKUP(A37,EQUIPOS!A7:D154,3,FALSE)</f>
        <v xml:space="preserve">Compresor (barrido y soplado)
</v>
      </c>
      <c r="C37" s="950"/>
      <c r="D37" s="950"/>
      <c r="E37" s="950"/>
      <c r="F37" s="950"/>
      <c r="G37" s="950"/>
      <c r="H37" s="951"/>
      <c r="I37" s="276"/>
      <c r="J37" s="277"/>
      <c r="K37" s="278">
        <f>VLOOKUP(A37,EQUIPOS!A7:D164,4,FALSE)</f>
        <v>76202.027543021861</v>
      </c>
      <c r="L37" s="279"/>
      <c r="M37" s="280">
        <v>500</v>
      </c>
      <c r="N37" s="281">
        <f>K37/M37</f>
        <v>152.40405508604371</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0.51067205206099997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295.3502351727501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1089.5648204213589</v>
      </c>
      <c r="N48" s="281">
        <f>K48*M48</f>
        <v>490.30416918961151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490.30416918961151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836.72160956846164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167.34432191369234</v>
      </c>
      <c r="M83" s="853"/>
      <c r="N83" s="57"/>
    </row>
    <row r="84" spans="1:14">
      <c r="B84" s="95" t="s">
        <v>1057</v>
      </c>
      <c r="C84" s="96"/>
      <c r="D84" s="96"/>
      <c r="E84" s="96"/>
      <c r="F84" s="96"/>
      <c r="G84" s="96"/>
      <c r="H84" s="96"/>
      <c r="I84" s="93"/>
      <c r="J84" s="94"/>
      <c r="K84" s="313">
        <v>0.05</v>
      </c>
      <c r="L84" s="852">
        <f>N78*K84</f>
        <v>41.836080478423085</v>
      </c>
      <c r="M84" s="853"/>
      <c r="N84" s="57"/>
    </row>
    <row r="85" spans="1:14" ht="15.75" thickBot="1">
      <c r="B85" s="97" t="s">
        <v>1058</v>
      </c>
      <c r="C85" s="98"/>
      <c r="D85" s="98"/>
      <c r="E85" s="98"/>
      <c r="F85" s="98"/>
      <c r="G85" s="98"/>
      <c r="H85" s="98"/>
      <c r="I85" s="99"/>
      <c r="J85" s="100"/>
      <c r="K85" s="314">
        <v>0.05</v>
      </c>
      <c r="L85" s="854">
        <f>N78*K85</f>
        <v>41.836080478423085</v>
      </c>
      <c r="M85" s="855"/>
      <c r="N85" s="57"/>
    </row>
    <row r="86" spans="1:14" ht="15.75" thickBot="1">
      <c r="B86" s="817" t="s">
        <v>1037</v>
      </c>
      <c r="C86" s="818"/>
      <c r="D86" s="818"/>
      <c r="E86" s="818"/>
      <c r="F86" s="818"/>
      <c r="G86" s="818"/>
      <c r="H86" s="818"/>
      <c r="I86" s="818"/>
      <c r="J86" s="818"/>
      <c r="K86" s="818"/>
      <c r="L86" s="818"/>
      <c r="M86" s="819"/>
      <c r="N86" s="58">
        <f>L83+L84+L85</f>
        <v>251.01648287053848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1087.7380924390002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500</v>
      </c>
      <c r="N36" s="281">
        <f>K36/M36</f>
        <v>142.43550803464538</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500</v>
      </c>
      <c r="N37" s="281">
        <f>K37/M37</f>
        <v>152.40405508604371</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0.51067205206099997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295.3502351727501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1171.3243731845091</v>
      </c>
      <c r="N48" s="281">
        <f>K48*M48</f>
        <v>527.0959679330291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527.0959679330291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873.51340831187918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174.70268166237585</v>
      </c>
      <c r="M83" s="853"/>
      <c r="N83" s="57"/>
    </row>
    <row r="84" spans="1:14">
      <c r="B84" s="95" t="s">
        <v>1057</v>
      </c>
      <c r="C84" s="96"/>
      <c r="D84" s="96"/>
      <c r="E84" s="96"/>
      <c r="F84" s="96"/>
      <c r="G84" s="96"/>
      <c r="H84" s="96"/>
      <c r="I84" s="93"/>
      <c r="J84" s="94"/>
      <c r="K84" s="313">
        <v>0.05</v>
      </c>
      <c r="L84" s="852">
        <f>N78*K84</f>
        <v>43.675670415593963</v>
      </c>
      <c r="M84" s="853"/>
      <c r="N84" s="57"/>
    </row>
    <row r="85" spans="1:14" ht="15.75" thickBot="1">
      <c r="B85" s="97" t="s">
        <v>1058</v>
      </c>
      <c r="C85" s="98"/>
      <c r="D85" s="98"/>
      <c r="E85" s="98"/>
      <c r="F85" s="98"/>
      <c r="G85" s="98"/>
      <c r="H85" s="98"/>
      <c r="I85" s="99"/>
      <c r="J85" s="100"/>
      <c r="K85" s="314">
        <v>0.05</v>
      </c>
      <c r="L85" s="854">
        <f>N78*K85</f>
        <v>43.675670415593963</v>
      </c>
      <c r="M85" s="855"/>
      <c r="N85" s="57"/>
    </row>
    <row r="86" spans="1:14" ht="15.75" thickBot="1">
      <c r="B86" s="817" t="s">
        <v>1037</v>
      </c>
      <c r="C86" s="818"/>
      <c r="D86" s="818"/>
      <c r="E86" s="818"/>
      <c r="F86" s="818"/>
      <c r="G86" s="818"/>
      <c r="H86" s="818"/>
      <c r="I86" s="818"/>
      <c r="J86" s="818"/>
      <c r="K86" s="818"/>
      <c r="L86" s="818"/>
      <c r="M86" s="819"/>
      <c r="N86" s="58">
        <f>L83+L84+L85</f>
        <v>262.05402249356376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1135.5674308054429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500</v>
      </c>
      <c r="N36" s="281">
        <f>K36/M36</f>
        <v>142.43550803464538</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500</v>
      </c>
      <c r="N37" s="281">
        <f>K37/M37</f>
        <v>152.40405508604371</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0.51067205206099997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295.3502351727501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1412.9153822120352</v>
      </c>
      <c r="N48" s="281">
        <f>K48*M48</f>
        <v>635.8119219954159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635.8119219954159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982.22936237426597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196.44587247485322</v>
      </c>
      <c r="M83" s="853"/>
      <c r="N83" s="57"/>
    </row>
    <row r="84" spans="1:14">
      <c r="B84" s="95" t="s">
        <v>1057</v>
      </c>
      <c r="C84" s="96"/>
      <c r="D84" s="96"/>
      <c r="E84" s="96"/>
      <c r="F84" s="96"/>
      <c r="G84" s="96"/>
      <c r="H84" s="96"/>
      <c r="I84" s="93"/>
      <c r="J84" s="94"/>
      <c r="K84" s="313">
        <v>0.05</v>
      </c>
      <c r="L84" s="852">
        <f>N78*K84</f>
        <v>49.111468118713304</v>
      </c>
      <c r="M84" s="853"/>
      <c r="N84" s="57"/>
    </row>
    <row r="85" spans="1:14" ht="15.75" thickBot="1">
      <c r="B85" s="97" t="s">
        <v>1058</v>
      </c>
      <c r="C85" s="98"/>
      <c r="D85" s="98"/>
      <c r="E85" s="98"/>
      <c r="F85" s="98"/>
      <c r="G85" s="98"/>
      <c r="H85" s="98"/>
      <c r="I85" s="99"/>
      <c r="J85" s="100"/>
      <c r="K85" s="314">
        <v>0.05</v>
      </c>
      <c r="L85" s="854">
        <f>N78*K85</f>
        <v>49.111468118713304</v>
      </c>
      <c r="M85" s="855"/>
      <c r="N85" s="57"/>
    </row>
    <row r="86" spans="1:14" ht="15.75" thickBot="1">
      <c r="B86" s="817" t="s">
        <v>1037</v>
      </c>
      <c r="C86" s="818"/>
      <c r="D86" s="818"/>
      <c r="E86" s="818"/>
      <c r="F86" s="818"/>
      <c r="G86" s="818"/>
      <c r="H86" s="818"/>
      <c r="I86" s="818"/>
      <c r="J86" s="818"/>
      <c r="K86" s="818"/>
      <c r="L86" s="818"/>
      <c r="M86" s="819"/>
      <c r="N86" s="58">
        <f>L83+L84+L85</f>
        <v>294.66880871227983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1276.8981710865457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500</v>
      </c>
      <c r="N36" s="281">
        <f>K36/M36</f>
        <v>142.43550803464538</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500</v>
      </c>
      <c r="N37" s="281">
        <f>K37/M37</f>
        <v>152.40405508604371</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0.51067205206099997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295.3502351727501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1470.2972482605489</v>
      </c>
      <c r="N48" s="281">
        <f>K48*M48</f>
        <v>661.63376171724701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661.63376171724701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1008.0512020960971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201.61024041921942</v>
      </c>
      <c r="M83" s="853"/>
      <c r="N83" s="57"/>
    </row>
    <row r="84" spans="1:14">
      <c r="B84" s="95" t="s">
        <v>1057</v>
      </c>
      <c r="C84" s="96"/>
      <c r="D84" s="96"/>
      <c r="E84" s="96"/>
      <c r="F84" s="96"/>
      <c r="G84" s="96"/>
      <c r="H84" s="96"/>
      <c r="I84" s="93"/>
      <c r="J84" s="94"/>
      <c r="K84" s="313">
        <v>0.05</v>
      </c>
      <c r="L84" s="852">
        <f>N78*K84</f>
        <v>50.402560104804856</v>
      </c>
      <c r="M84" s="853"/>
      <c r="N84" s="57"/>
    </row>
    <row r="85" spans="1:14" ht="15.75" thickBot="1">
      <c r="B85" s="97" t="s">
        <v>1058</v>
      </c>
      <c r="C85" s="98"/>
      <c r="D85" s="98"/>
      <c r="E85" s="98"/>
      <c r="F85" s="98"/>
      <c r="G85" s="98"/>
      <c r="H85" s="98"/>
      <c r="I85" s="99"/>
      <c r="J85" s="100"/>
      <c r="K85" s="314">
        <v>0.05</v>
      </c>
      <c r="L85" s="854">
        <f>N78*K85</f>
        <v>50.402560104804856</v>
      </c>
      <c r="M85" s="855"/>
      <c r="N85" s="57"/>
    </row>
    <row r="86" spans="1:14" ht="15.75" thickBot="1">
      <c r="B86" s="817" t="s">
        <v>1037</v>
      </c>
      <c r="C86" s="818"/>
      <c r="D86" s="818"/>
      <c r="E86" s="818"/>
      <c r="F86" s="818"/>
      <c r="G86" s="818"/>
      <c r="H86" s="818"/>
      <c r="I86" s="818"/>
      <c r="J86" s="818"/>
      <c r="K86" s="818"/>
      <c r="L86" s="818"/>
      <c r="M86" s="819"/>
      <c r="N86" s="58">
        <f>L83+L84+L85</f>
        <v>302.41536062882915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1310.4665627249262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400</v>
      </c>
      <c r="N36" s="281">
        <f>K36/M36</f>
        <v>178.04438504330673</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400</v>
      </c>
      <c r="N37" s="281">
        <f>K37/M37</f>
        <v>570.1143851157575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76202.027543021861</v>
      </c>
      <c r="L38" s="279"/>
      <c r="M38" s="280">
        <v>400</v>
      </c>
      <c r="N38" s="281">
        <f>K38/M38</f>
        <v>190.50506885755465</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96652.6661663665</v>
      </c>
      <c r="L39" s="871">
        <v>400</v>
      </c>
      <c r="M39" s="872"/>
      <c r="N39" s="281">
        <f>K39/L39</f>
        <v>241.63166541591625</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0.957510097614375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1181.2530145301496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1171.3243731845091</v>
      </c>
      <c r="N48" s="281">
        <f>K48*M48</f>
        <v>2143.5236029276516</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42024.556504724751</v>
      </c>
      <c r="N49" s="281">
        <f>K49*M49</f>
        <v>798.46657358977029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2941.9901765174218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4">
        <f>VLOOKUP(A58,TRANSPORTE!A5:D117,4,FALSE)</f>
        <v>917.51769390706806</v>
      </c>
      <c r="M58" s="905"/>
      <c r="N58" s="296">
        <f>K58*L58</f>
        <v>17.432836184234294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17.432836184234294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95.751009761437501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4236.4270369932437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847.28540739864877</v>
      </c>
      <c r="M82" s="853"/>
      <c r="N82" s="57"/>
    </row>
    <row r="83" spans="1:14">
      <c r="B83" s="95" t="s">
        <v>1057</v>
      </c>
      <c r="C83" s="96"/>
      <c r="D83" s="96"/>
      <c r="E83" s="96"/>
      <c r="F83" s="96"/>
      <c r="G83" s="96"/>
      <c r="H83" s="96"/>
      <c r="I83" s="93"/>
      <c r="J83" s="94"/>
      <c r="K83" s="313">
        <v>0.05</v>
      </c>
      <c r="L83" s="852">
        <f>N77*K83</f>
        <v>211.82135184966219</v>
      </c>
      <c r="M83" s="853"/>
      <c r="N83" s="57"/>
    </row>
    <row r="84" spans="1:14" ht="15.75" thickBot="1">
      <c r="B84" s="97" t="s">
        <v>1058</v>
      </c>
      <c r="C84" s="98"/>
      <c r="D84" s="98"/>
      <c r="E84" s="98"/>
      <c r="F84" s="98"/>
      <c r="G84" s="98"/>
      <c r="H84" s="98"/>
      <c r="I84" s="99"/>
      <c r="J84" s="100"/>
      <c r="K84" s="314">
        <v>0.05</v>
      </c>
      <c r="L84" s="854">
        <f>N77*K84</f>
        <v>211.82135184966219</v>
      </c>
      <c r="M84" s="855"/>
      <c r="N84" s="57"/>
    </row>
    <row r="85" spans="1:14" ht="15.75" thickBot="1">
      <c r="B85" s="817" t="s">
        <v>1037</v>
      </c>
      <c r="C85" s="818"/>
      <c r="D85" s="818"/>
      <c r="E85" s="818"/>
      <c r="F85" s="818"/>
      <c r="G85" s="818"/>
      <c r="H85" s="818"/>
      <c r="I85" s="818"/>
      <c r="J85" s="818"/>
      <c r="K85" s="818"/>
      <c r="L85" s="818"/>
      <c r="M85" s="819"/>
      <c r="N85" s="58">
        <f>L82+L83+L84</f>
        <v>1270.9281110979732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5507.3551480912174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75" thickBot="1">
      <c r="B118" s="270" t="s">
        <v>2327</v>
      </c>
      <c r="C118" s="402"/>
      <c r="D118" s="402"/>
      <c r="E118" s="63"/>
      <c r="F118" s="63"/>
      <c r="G118" s="63"/>
      <c r="H118" s="63"/>
      <c r="I118" s="63"/>
      <c r="J118" s="885"/>
      <c r="K118" s="885"/>
      <c r="L118" s="885"/>
      <c r="M118" s="885"/>
      <c r="N118" s="88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400</v>
      </c>
      <c r="N36" s="281">
        <f>K36/M36</f>
        <v>178.04438504330673</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400</v>
      </c>
      <c r="N37" s="281">
        <f>K37/M37</f>
        <v>570.1143851157575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76202.027543021861</v>
      </c>
      <c r="L38" s="279"/>
      <c r="M38" s="280">
        <v>400</v>
      </c>
      <c r="N38" s="281">
        <f>K38/M38</f>
        <v>190.50506885755465</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96652.6661663665</v>
      </c>
      <c r="L39" s="871">
        <v>400</v>
      </c>
      <c r="M39" s="872"/>
      <c r="N39" s="281">
        <f>K39/L39</f>
        <v>241.63166541591625</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0.957510097614375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1181.2530145301496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1171.3243731845091</v>
      </c>
      <c r="N48" s="281">
        <f>K48*M48</f>
        <v>1756.9865597767637</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42024.556504724751</v>
      </c>
      <c r="N49" s="281">
        <f>K49*M49</f>
        <v>546.31923456142169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2303.3057943381855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4">
        <f>VLOOKUP(A58,TRANSPORTE!A5:D117,4,FALSE)</f>
        <v>917.51769390706806</v>
      </c>
      <c r="M58" s="905"/>
      <c r="N58" s="296">
        <f>K58*L58</f>
        <v>11.927730020791884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11.927730020791884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3592.2375486505648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718.44750973011298</v>
      </c>
      <c r="M83" s="853"/>
      <c r="N83" s="57"/>
    </row>
    <row r="84" spans="1:14">
      <c r="B84" s="95" t="s">
        <v>1057</v>
      </c>
      <c r="C84" s="96"/>
      <c r="D84" s="96"/>
      <c r="E84" s="96"/>
      <c r="F84" s="96"/>
      <c r="G84" s="96"/>
      <c r="H84" s="96"/>
      <c r="I84" s="93"/>
      <c r="J84" s="94"/>
      <c r="K84" s="313">
        <v>0.05</v>
      </c>
      <c r="L84" s="852">
        <f>N78*K84</f>
        <v>179.61187743252825</v>
      </c>
      <c r="M84" s="853"/>
      <c r="N84" s="57"/>
    </row>
    <row r="85" spans="1:14" ht="15.75" thickBot="1">
      <c r="B85" s="97" t="s">
        <v>1058</v>
      </c>
      <c r="C85" s="98"/>
      <c r="D85" s="98"/>
      <c r="E85" s="98"/>
      <c r="F85" s="98"/>
      <c r="G85" s="98"/>
      <c r="H85" s="98"/>
      <c r="I85" s="99"/>
      <c r="J85" s="100"/>
      <c r="K85" s="314">
        <v>0.05</v>
      </c>
      <c r="L85" s="854">
        <f>N78*K85</f>
        <v>179.61187743252825</v>
      </c>
      <c r="M85" s="855"/>
      <c r="N85" s="57"/>
    </row>
    <row r="86" spans="1:14" ht="15.75" thickBot="1">
      <c r="B86" s="817" t="s">
        <v>1037</v>
      </c>
      <c r="C86" s="818"/>
      <c r="D86" s="818"/>
      <c r="E86" s="818"/>
      <c r="F86" s="818"/>
      <c r="G86" s="818"/>
      <c r="H86" s="818"/>
      <c r="I86" s="818"/>
      <c r="J86" s="818"/>
      <c r="K86" s="818"/>
      <c r="L86" s="818"/>
      <c r="M86" s="819"/>
      <c r="N86" s="58">
        <f>L83+L84+L85</f>
        <v>1077.6712645951695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4669.9088132457346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400</v>
      </c>
      <c r="N36" s="281">
        <f>K36/M36</f>
        <v>178.04438504330673</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400</v>
      </c>
      <c r="N37" s="281">
        <f>K37/M37</f>
        <v>570.1143851157575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76202.027543021861</v>
      </c>
      <c r="L38" s="279"/>
      <c r="M38" s="280">
        <v>400</v>
      </c>
      <c r="N38" s="281">
        <f>K38/M38</f>
        <v>190.50506885755465</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96652.6661663665</v>
      </c>
      <c r="L39" s="871">
        <v>400</v>
      </c>
      <c r="M39" s="872"/>
      <c r="N39" s="281">
        <f>K39/L39</f>
        <v>241.63166541591625</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0.957510097614375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1181.2530145301496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1171.3243731845091</v>
      </c>
      <c r="N48" s="281">
        <f>K48*M48</f>
        <v>2143.5236029276516</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42024.556504724751</v>
      </c>
      <c r="N49" s="281">
        <f>K49*M49</f>
        <v>798.46657358977029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2941.9901765174218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4">
        <f>VLOOKUP(A58,TRANSPORTE!A5:D117,4,FALSE)</f>
        <v>917.51769390706806</v>
      </c>
      <c r="M58" s="905"/>
      <c r="N58" s="296">
        <f>K58*L58</f>
        <v>17.432836184234294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17.432836184234294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4236.4270369932437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847.28540739864877</v>
      </c>
      <c r="M83" s="853"/>
      <c r="N83" s="57"/>
    </row>
    <row r="84" spans="1:14">
      <c r="B84" s="95" t="s">
        <v>1057</v>
      </c>
      <c r="C84" s="96"/>
      <c r="D84" s="96"/>
      <c r="E84" s="96"/>
      <c r="F84" s="96"/>
      <c r="G84" s="96"/>
      <c r="H84" s="96"/>
      <c r="I84" s="93"/>
      <c r="J84" s="94"/>
      <c r="K84" s="313">
        <v>0.05</v>
      </c>
      <c r="L84" s="852">
        <f>N78*K84</f>
        <v>211.82135184966219</v>
      </c>
      <c r="M84" s="853"/>
      <c r="N84" s="57"/>
    </row>
    <row r="85" spans="1:14" ht="15.75" thickBot="1">
      <c r="B85" s="97" t="s">
        <v>1058</v>
      </c>
      <c r="C85" s="98"/>
      <c r="D85" s="98"/>
      <c r="E85" s="98"/>
      <c r="F85" s="98"/>
      <c r="G85" s="98"/>
      <c r="H85" s="98"/>
      <c r="I85" s="99"/>
      <c r="J85" s="100"/>
      <c r="K85" s="314">
        <v>0.05</v>
      </c>
      <c r="L85" s="854">
        <f>N78*K85</f>
        <v>211.82135184966219</v>
      </c>
      <c r="M85" s="855"/>
      <c r="N85" s="57"/>
    </row>
    <row r="86" spans="1:14" ht="15.75" thickBot="1">
      <c r="B86" s="817" t="s">
        <v>1037</v>
      </c>
      <c r="C86" s="818"/>
      <c r="D86" s="818"/>
      <c r="E86" s="818"/>
      <c r="F86" s="818"/>
      <c r="G86" s="818"/>
      <c r="H86" s="818"/>
      <c r="I86" s="818"/>
      <c r="J86" s="818"/>
      <c r="K86" s="818"/>
      <c r="L86" s="818"/>
      <c r="M86" s="819"/>
      <c r="N86" s="58">
        <f>L83+L84+L85</f>
        <v>1270.9281110979732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5507.3551480912174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400</v>
      </c>
      <c r="N36" s="281">
        <f>K36/M36</f>
        <v>178.04438504330673</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400</v>
      </c>
      <c r="N37" s="281">
        <f>K37/M37</f>
        <v>570.1143851157575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76202.027543021861</v>
      </c>
      <c r="L38" s="279"/>
      <c r="M38" s="280">
        <v>400</v>
      </c>
      <c r="N38" s="281">
        <f>K38/M38</f>
        <v>190.50506885755465</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96652.6661663665</v>
      </c>
      <c r="L39" s="871">
        <v>400</v>
      </c>
      <c r="M39" s="872"/>
      <c r="N39" s="281">
        <f>K39/L39</f>
        <v>241.63166541591625</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0.957510097614375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1181.2530145301496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42024.556504724751</v>
      </c>
      <c r="N48" s="281">
        <f>K48*M48</f>
        <v>546.31923456142169</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1171.3243731845091</v>
      </c>
      <c r="N49" s="281">
        <f>K49*M49</f>
        <v>1756.9865597767637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2303.3057943381855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4">
        <f>VLOOKUP(A58,TRANSPORTE!A5:D117,4,FALSE)</f>
        <v>917.51769390706806</v>
      </c>
      <c r="M58" s="905"/>
      <c r="N58" s="296">
        <f>K58*L58</f>
        <v>11.927730020791884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11.927730020791884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3592.2375486505648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718.44750973011298</v>
      </c>
      <c r="M83" s="853"/>
      <c r="N83" s="57"/>
    </row>
    <row r="84" spans="1:14">
      <c r="B84" s="95" t="s">
        <v>1057</v>
      </c>
      <c r="C84" s="96"/>
      <c r="D84" s="96"/>
      <c r="E84" s="96"/>
      <c r="F84" s="96"/>
      <c r="G84" s="96"/>
      <c r="H84" s="96"/>
      <c r="I84" s="93"/>
      <c r="J84" s="94"/>
      <c r="K84" s="313">
        <v>0.05</v>
      </c>
      <c r="L84" s="852">
        <f>N78*K84</f>
        <v>179.61187743252825</v>
      </c>
      <c r="M84" s="853"/>
      <c r="N84" s="57"/>
    </row>
    <row r="85" spans="1:14" ht="15.75" thickBot="1">
      <c r="B85" s="97" t="s">
        <v>1058</v>
      </c>
      <c r="C85" s="98"/>
      <c r="D85" s="98"/>
      <c r="E85" s="98"/>
      <c r="F85" s="98"/>
      <c r="G85" s="98"/>
      <c r="H85" s="98"/>
      <c r="I85" s="99"/>
      <c r="J85" s="100"/>
      <c r="K85" s="314">
        <v>0.05</v>
      </c>
      <c r="L85" s="854">
        <f>N78*K85</f>
        <v>179.61187743252825</v>
      </c>
      <c r="M85" s="855"/>
      <c r="N85" s="57"/>
    </row>
    <row r="86" spans="1:14" ht="15.75" thickBot="1">
      <c r="B86" s="817" t="s">
        <v>1037</v>
      </c>
      <c r="C86" s="818"/>
      <c r="D86" s="818"/>
      <c r="E86" s="818"/>
      <c r="F86" s="818"/>
      <c r="G86" s="818"/>
      <c r="H86" s="818"/>
      <c r="I86" s="818"/>
      <c r="J86" s="818"/>
      <c r="K86" s="818"/>
      <c r="L86" s="818"/>
      <c r="M86" s="819"/>
      <c r="N86" s="58">
        <f>L83+L84+L85</f>
        <v>1077.6712645951695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4669.9088132457346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92">
        <v>275</v>
      </c>
      <c r="N36" s="281">
        <f>K36/M36</f>
        <v>258.97365097208251</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92">
        <f>M36</f>
        <v>275</v>
      </c>
      <c r="N37" s="281">
        <f>K37/M37</f>
        <v>829.25728744110177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76202.027543021861</v>
      </c>
      <c r="L38" s="279"/>
      <c r="M38" s="292">
        <v>275</v>
      </c>
      <c r="N38" s="281">
        <f>K38/M38</f>
        <v>277.09828197462497</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96652.6661663665</v>
      </c>
      <c r="L39" s="947">
        <v>275</v>
      </c>
      <c r="M39" s="948"/>
      <c r="N39" s="281">
        <f>K39/L39</f>
        <v>351.46424060496906</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1.3927419601663635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1718.1862029529448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42545.275138448415</v>
      </c>
      <c r="N48" s="281">
        <f>K48*M48</f>
        <v>1063.6318784612104</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43065.993772172085</v>
      </c>
      <c r="N49" s="281">
        <f>K49*M49</f>
        <v>559.85791903823713</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1171.3243731845091</v>
      </c>
      <c r="N50" s="281">
        <f>K50*M50</f>
        <v>4966.415342302319</v>
      </c>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6589.9051398017664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4">
        <f>VLOOKUP(A58,TRANSPORTE!A5:D117,4,FALSE)</f>
        <v>917.51769390706806</v>
      </c>
      <c r="M58" s="905"/>
      <c r="N58" s="296">
        <f>K58*L58</f>
        <v>34.865672368468587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34.865672368468587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906" t="s">
        <v>1037</v>
      </c>
      <c r="C76" s="860"/>
      <c r="D76" s="860"/>
      <c r="E76" s="860"/>
      <c r="F76" s="860"/>
      <c r="G76" s="860"/>
      <c r="H76" s="860"/>
      <c r="I76" s="860"/>
      <c r="J76" s="860"/>
      <c r="K76" s="860"/>
      <c r="L76" s="860"/>
      <c r="M76" s="861"/>
      <c r="N76" s="469">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8482.2312111398169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1696.4462422279635</v>
      </c>
      <c r="M83" s="853"/>
      <c r="N83" s="57"/>
    </row>
    <row r="84" spans="1:14">
      <c r="B84" s="95" t="s">
        <v>1057</v>
      </c>
      <c r="C84" s="96"/>
      <c r="D84" s="96"/>
      <c r="E84" s="96"/>
      <c r="F84" s="96"/>
      <c r="G84" s="96"/>
      <c r="H84" s="96"/>
      <c r="I84" s="93"/>
      <c r="J84" s="94"/>
      <c r="K84" s="313">
        <v>0.05</v>
      </c>
      <c r="L84" s="852">
        <f>N78*K84</f>
        <v>424.11156055699087</v>
      </c>
      <c r="M84" s="853"/>
      <c r="N84" s="57"/>
    </row>
    <row r="85" spans="1:14" ht="15.75" thickBot="1">
      <c r="B85" s="97" t="s">
        <v>1058</v>
      </c>
      <c r="C85" s="98"/>
      <c r="D85" s="98"/>
      <c r="E85" s="98"/>
      <c r="F85" s="98"/>
      <c r="G85" s="98"/>
      <c r="H85" s="98"/>
      <c r="I85" s="99"/>
      <c r="J85" s="100"/>
      <c r="K85" s="314">
        <v>0.05</v>
      </c>
      <c r="L85" s="854">
        <f>N78*K85</f>
        <v>424.11156055699087</v>
      </c>
      <c r="M85" s="855"/>
      <c r="N85" s="57"/>
    </row>
    <row r="86" spans="1:14" ht="15.75" thickBot="1">
      <c r="B86" s="817" t="s">
        <v>1037</v>
      </c>
      <c r="C86" s="818"/>
      <c r="D86" s="818"/>
      <c r="E86" s="818"/>
      <c r="F86" s="818"/>
      <c r="G86" s="818"/>
      <c r="H86" s="818"/>
      <c r="I86" s="818"/>
      <c r="J86" s="818"/>
      <c r="K86" s="818"/>
      <c r="L86" s="818"/>
      <c r="M86" s="819"/>
      <c r="N86" s="58">
        <f>L83+L84+L85</f>
        <v>2544.669363341945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11026.900574481762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92">
        <v>275</v>
      </c>
      <c r="N36" s="281">
        <f>K36/M36</f>
        <v>258.97365097208251</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92">
        <v>275</v>
      </c>
      <c r="N37" s="281">
        <f>K37/M37</f>
        <v>829.25728744110177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76202.027543021861</v>
      </c>
      <c r="L38" s="279"/>
      <c r="M38" s="292">
        <v>275</v>
      </c>
      <c r="N38" s="281">
        <f>K38/M38</f>
        <v>277.09828197462497</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96652.6661663665</v>
      </c>
      <c r="L39" s="947">
        <v>275</v>
      </c>
      <c r="M39" s="948"/>
      <c r="N39" s="281">
        <f>K39/L39</f>
        <v>351.46424060496906</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1.3927419601663635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1718.1862029529448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42545.275138448415</v>
      </c>
      <c r="N48" s="281">
        <f>K48*M48</f>
        <v>808.36022763051983</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43065.993772172085</v>
      </c>
      <c r="N49" s="281">
        <f>K49*M49</f>
        <v>430.65993772172084</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1171.3243731845091</v>
      </c>
      <c r="N50" s="281">
        <f>K50*M50</f>
        <v>3795.0909691178099</v>
      </c>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5034.1111344700503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4">
        <f>VLOOKUP(A58,TRANSPORTE!A5:D117,4,FALSE)</f>
        <v>917.51769390706806</v>
      </c>
      <c r="M58" s="905"/>
      <c r="N58" s="296">
        <f>K58*L58</f>
        <v>26.608013123304975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26.608013123304975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6918.1795465629366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1383.6359093125875</v>
      </c>
      <c r="M83" s="853"/>
      <c r="N83" s="57"/>
    </row>
    <row r="84" spans="1:14">
      <c r="B84" s="95" t="s">
        <v>1057</v>
      </c>
      <c r="C84" s="96"/>
      <c r="D84" s="96"/>
      <c r="E84" s="96"/>
      <c r="F84" s="96"/>
      <c r="G84" s="96"/>
      <c r="H84" s="96"/>
      <c r="I84" s="93"/>
      <c r="J84" s="94"/>
      <c r="K84" s="313">
        <v>0.05</v>
      </c>
      <c r="L84" s="852">
        <f>N78*K84</f>
        <v>345.90897732814688</v>
      </c>
      <c r="M84" s="853"/>
      <c r="N84" s="57"/>
    </row>
    <row r="85" spans="1:14" ht="15.75" thickBot="1">
      <c r="B85" s="97" t="s">
        <v>1058</v>
      </c>
      <c r="C85" s="98"/>
      <c r="D85" s="98"/>
      <c r="E85" s="98"/>
      <c r="F85" s="98"/>
      <c r="G85" s="98"/>
      <c r="H85" s="98"/>
      <c r="I85" s="99"/>
      <c r="J85" s="100"/>
      <c r="K85" s="314">
        <v>0.05</v>
      </c>
      <c r="L85" s="854">
        <f>N78*K85</f>
        <v>345.90897732814688</v>
      </c>
      <c r="M85" s="855"/>
      <c r="N85" s="57"/>
    </row>
    <row r="86" spans="1:14" ht="15.75" thickBot="1">
      <c r="B86" s="817" t="s">
        <v>1037</v>
      </c>
      <c r="C86" s="818"/>
      <c r="D86" s="818"/>
      <c r="E86" s="818"/>
      <c r="F86" s="818"/>
      <c r="G86" s="818"/>
      <c r="H86" s="818"/>
      <c r="I86" s="818"/>
      <c r="J86" s="818"/>
      <c r="K86" s="818"/>
      <c r="L86" s="818"/>
      <c r="M86" s="819"/>
      <c r="N86" s="58">
        <f>L83+L84+L85</f>
        <v>2075.4538639688813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8993.6334105318183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275</v>
      </c>
      <c r="N36" s="281">
        <f>K36/M36</f>
        <v>258.97365097208251</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275</v>
      </c>
      <c r="N37" s="281">
        <f>K37/M37</f>
        <v>829.25728744110177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76202.027543021861</v>
      </c>
      <c r="L38" s="279"/>
      <c r="M38" s="280">
        <v>275</v>
      </c>
      <c r="N38" s="281">
        <f>K38/M38</f>
        <v>277.09828197462497</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96652.6661663665</v>
      </c>
      <c r="L39" s="871">
        <v>275</v>
      </c>
      <c r="M39" s="872"/>
      <c r="N39" s="281">
        <f>K39/L39</f>
        <v>351.46424060496906</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1.3927419601663635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1718.1862029529448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42545.275138448415</v>
      </c>
      <c r="N48" s="281">
        <f>K48*M48</f>
        <v>1063.6318784612104</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43065.993772172085</v>
      </c>
      <c r="N49" s="281">
        <f>K49*M49</f>
        <v>559.85791903823713</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1470.2972482605489</v>
      </c>
      <c r="N50" s="281">
        <f>K50*M50</f>
        <v>6234.0603326247274</v>
      </c>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7857.5501301241748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4">
        <f>VLOOKUP(A58,TRANSPORTE!A5:D117,4,FALSE)</f>
        <v>917.51769390706806</v>
      </c>
      <c r="M58" s="905"/>
      <c r="N58" s="296">
        <f>K58*L58</f>
        <v>34.865672368468587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34.865672368468587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9749.8762014622243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1949.9752402924451</v>
      </c>
      <c r="M83" s="853"/>
      <c r="N83" s="57"/>
    </row>
    <row r="84" spans="1:14">
      <c r="B84" s="95" t="s">
        <v>1057</v>
      </c>
      <c r="C84" s="96"/>
      <c r="D84" s="96"/>
      <c r="E84" s="96"/>
      <c r="F84" s="96"/>
      <c r="G84" s="96"/>
      <c r="H84" s="96"/>
      <c r="I84" s="93"/>
      <c r="J84" s="94"/>
      <c r="K84" s="313">
        <v>0.05</v>
      </c>
      <c r="L84" s="852">
        <f>N78*K84</f>
        <v>487.49381007311126</v>
      </c>
      <c r="M84" s="853"/>
      <c r="N84" s="57"/>
    </row>
    <row r="85" spans="1:14" ht="15.75" thickBot="1">
      <c r="B85" s="97" t="s">
        <v>1058</v>
      </c>
      <c r="C85" s="98"/>
      <c r="D85" s="98"/>
      <c r="E85" s="98"/>
      <c r="F85" s="98"/>
      <c r="G85" s="98"/>
      <c r="H85" s="98"/>
      <c r="I85" s="99"/>
      <c r="J85" s="100"/>
      <c r="K85" s="314">
        <v>0.05</v>
      </c>
      <c r="L85" s="854">
        <f>N78*K85</f>
        <v>487.49381007311126</v>
      </c>
      <c r="M85" s="855"/>
      <c r="N85" s="57"/>
    </row>
    <row r="86" spans="1:14" ht="15.75" thickBot="1">
      <c r="B86" s="817" t="s">
        <v>1037</v>
      </c>
      <c r="C86" s="818"/>
      <c r="D86" s="818"/>
      <c r="E86" s="818"/>
      <c r="F86" s="818"/>
      <c r="G86" s="818"/>
      <c r="H86" s="818"/>
      <c r="I86" s="818"/>
      <c r="J86" s="818"/>
      <c r="K86" s="818"/>
      <c r="L86" s="818"/>
      <c r="M86" s="819"/>
      <c r="N86" s="58">
        <f>L83+L84+L85</f>
        <v>2924.962860438668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12674.839061900893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275</v>
      </c>
      <c r="N36" s="281">
        <f>K36/M36</f>
        <v>258.97365097208251</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275</v>
      </c>
      <c r="N37" s="281">
        <f>K37/M37</f>
        <v>829.25728744110177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76202.027543021861</v>
      </c>
      <c r="L38" s="279"/>
      <c r="M38" s="280">
        <v>275</v>
      </c>
      <c r="N38" s="281">
        <f>K38/M38</f>
        <v>277.09828197462497</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96652.6661663665</v>
      </c>
      <c r="L39" s="871">
        <v>275</v>
      </c>
      <c r="M39" s="872"/>
      <c r="N39" s="281">
        <f>K39/L39</f>
        <v>351.46424060496906</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1.3927419601663635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1718.1862029529448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42545.275138448415</v>
      </c>
      <c r="N48" s="281">
        <f>K48*M48</f>
        <v>808.36022763051983</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43065.993772172085</v>
      </c>
      <c r="N49" s="281">
        <f>K49*M49</f>
        <v>430.65993772172084</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1470.2972482605489</v>
      </c>
      <c r="N50" s="281">
        <f>K50*M50</f>
        <v>4763.7630843641791</v>
      </c>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6002.78324971642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4">
        <f>VLOOKUP(A58,TRANSPORTE!A5:D117,4,FALSE)</f>
        <v>917.51769390706806</v>
      </c>
      <c r="M58" s="905"/>
      <c r="N58" s="296">
        <f>K58*L58</f>
        <v>26.608013123304975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26.608013123304975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7886.8516618093063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1577.3703323618613</v>
      </c>
      <c r="M83" s="853"/>
      <c r="N83" s="57"/>
    </row>
    <row r="84" spans="1:14">
      <c r="B84" s="95" t="s">
        <v>1057</v>
      </c>
      <c r="C84" s="96"/>
      <c r="D84" s="96"/>
      <c r="E84" s="96"/>
      <c r="F84" s="96"/>
      <c r="G84" s="96"/>
      <c r="H84" s="96"/>
      <c r="I84" s="93"/>
      <c r="J84" s="94"/>
      <c r="K84" s="313">
        <v>0.05</v>
      </c>
      <c r="L84" s="852">
        <f>N78*K84</f>
        <v>394.34258309046533</v>
      </c>
      <c r="M84" s="853"/>
      <c r="N84" s="57"/>
    </row>
    <row r="85" spans="1:14" ht="15.75" thickBot="1">
      <c r="B85" s="97" t="s">
        <v>1058</v>
      </c>
      <c r="C85" s="98"/>
      <c r="D85" s="98"/>
      <c r="E85" s="98"/>
      <c r="F85" s="98"/>
      <c r="G85" s="98"/>
      <c r="H85" s="98"/>
      <c r="I85" s="99"/>
      <c r="J85" s="100"/>
      <c r="K85" s="314">
        <v>0.05</v>
      </c>
      <c r="L85" s="854">
        <f>N78*K85</f>
        <v>394.34258309046533</v>
      </c>
      <c r="M85" s="855"/>
      <c r="N85" s="57"/>
    </row>
    <row r="86" spans="1:14" ht="15.75" thickBot="1">
      <c r="B86" s="817" t="s">
        <v>1037</v>
      </c>
      <c r="C86" s="818"/>
      <c r="D86" s="818"/>
      <c r="E86" s="818"/>
      <c r="F86" s="818"/>
      <c r="G86" s="818"/>
      <c r="H86" s="818"/>
      <c r="I86" s="818"/>
      <c r="J86" s="818"/>
      <c r="K86" s="818"/>
      <c r="L86" s="818"/>
      <c r="M86" s="819"/>
      <c r="N86" s="58">
        <f>L83+L84+L85</f>
        <v>2366.0554985427921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10252.907160352099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418</v>
      </c>
      <c r="N36" s="281">
        <f>K36/M36</f>
        <v>170.37740195531742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418</v>
      </c>
      <c r="N37" s="281">
        <f>K37/M37</f>
        <v>545.56400489546172</v>
      </c>
    </row>
    <row r="38" spans="1:14">
      <c r="A38" t="s">
        <v>225</v>
      </c>
      <c r="B38" s="866" t="str">
        <f>VLOOKUP(A38,EQUIPOS!A8:D154,3,FALSE)</f>
        <v>Esparcidor de gravilla, Ancho de esparcimiento 3100mm, Velocidad de trabajo 10—20km2/h</v>
      </c>
      <c r="C38" s="867"/>
      <c r="D38" s="867"/>
      <c r="E38" s="867"/>
      <c r="F38" s="867"/>
      <c r="G38" s="867"/>
      <c r="H38" s="868"/>
      <c r="I38" s="276"/>
      <c r="J38" s="277"/>
      <c r="K38" s="278">
        <f>VLOOKUP(A38,EQUIPOS!A8:D165,4,FALSE)</f>
        <v>96652.6661663665</v>
      </c>
      <c r="L38" s="279"/>
      <c r="M38" s="280">
        <v>418</v>
      </c>
      <c r="N38" s="281">
        <f>K38/M38</f>
        <v>231.2264740822165</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0.91627760537260772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948.08415853836811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39710.685249220456</v>
      </c>
      <c r="N48" s="281">
        <f>K48*M48</f>
        <v>397.10685249220455</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1171.3243731845091</v>
      </c>
      <c r="N49" s="281">
        <f>K49*M49</f>
        <v>1464.1554664806363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1861.2623189728408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4">
        <f>VLOOKUP(A58,TRANSPORTE!A5:D117,4,FALSE)</f>
        <v>917.51769390706806</v>
      </c>
      <c r="M58" s="905"/>
      <c r="N58" s="296">
        <f>K58*L58</f>
        <v>9.1751769390706812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9.1751769390706812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SUM(N69:N75)</f>
        <v>91.62776053726077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2910.1494149875402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582.02988299750803</v>
      </c>
      <c r="M83" s="853"/>
      <c r="N83" s="57"/>
    </row>
    <row r="84" spans="1:14">
      <c r="B84" s="95" t="s">
        <v>1057</v>
      </c>
      <c r="C84" s="96"/>
      <c r="D84" s="96"/>
      <c r="E84" s="96"/>
      <c r="F84" s="96"/>
      <c r="G84" s="96"/>
      <c r="H84" s="96"/>
      <c r="I84" s="93"/>
      <c r="J84" s="94"/>
      <c r="K84" s="313">
        <v>0.05</v>
      </c>
      <c r="L84" s="852">
        <f>N78*K84</f>
        <v>145.50747074937701</v>
      </c>
      <c r="M84" s="853"/>
      <c r="N84" s="57"/>
    </row>
    <row r="85" spans="1:14" ht="15.75" thickBot="1">
      <c r="B85" s="97" t="s">
        <v>1058</v>
      </c>
      <c r="C85" s="98"/>
      <c r="D85" s="98"/>
      <c r="E85" s="98"/>
      <c r="F85" s="98"/>
      <c r="G85" s="98"/>
      <c r="H85" s="98"/>
      <c r="I85" s="99"/>
      <c r="J85" s="100"/>
      <c r="K85" s="314">
        <v>0.05</v>
      </c>
      <c r="L85" s="854">
        <f>N78*K85</f>
        <v>145.50747074937701</v>
      </c>
      <c r="M85" s="855"/>
      <c r="N85" s="57"/>
    </row>
    <row r="86" spans="1:14" ht="15.75" thickBot="1">
      <c r="B86" s="817" t="s">
        <v>1037</v>
      </c>
      <c r="C86" s="818"/>
      <c r="D86" s="818"/>
      <c r="E86" s="818"/>
      <c r="F86" s="818"/>
      <c r="G86" s="818"/>
      <c r="H86" s="818"/>
      <c r="I86" s="818"/>
      <c r="J86" s="818"/>
      <c r="K86" s="818"/>
      <c r="L86" s="818"/>
      <c r="M86" s="819"/>
      <c r="N86" s="58">
        <f>L83+L84+L85</f>
        <v>873.04482449626209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3783.1942394838024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71217.754017322688</v>
      </c>
      <c r="L36" s="279"/>
      <c r="M36" s="280">
        <v>418</v>
      </c>
      <c r="N36" s="281">
        <f>K36/M36</f>
        <v>170.37740195531742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418</v>
      </c>
      <c r="N37" s="281">
        <f>K37/M37</f>
        <v>545.56400489546172</v>
      </c>
    </row>
    <row r="38" spans="1:14">
      <c r="A38" t="s">
        <v>225</v>
      </c>
      <c r="B38" s="866" t="str">
        <f>VLOOKUP(A38,EQUIPOS!A8:D154,3,FALSE)</f>
        <v>Esparcidor de gravilla, Ancho de esparcimiento 3100mm, Velocidad de trabajo 10—20km2/h</v>
      </c>
      <c r="C38" s="867"/>
      <c r="D38" s="867"/>
      <c r="E38" s="867"/>
      <c r="F38" s="867"/>
      <c r="G38" s="867"/>
      <c r="H38" s="868"/>
      <c r="I38" s="276"/>
      <c r="J38" s="277"/>
      <c r="K38" s="278">
        <f>VLOOKUP(A38,EQUIPOS!A8:D165,4,FALSE)</f>
        <v>96652.6661663665</v>
      </c>
      <c r="L38" s="279"/>
      <c r="M38" s="280">
        <v>418</v>
      </c>
      <c r="N38" s="281">
        <f>K38/M38</f>
        <v>231.2264740822165</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0.91627760537260772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948.08415853836811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39710.685249220456</v>
      </c>
      <c r="N48" s="281">
        <f>K48*M48</f>
        <v>397.10685249220455</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1089.5648204213589</v>
      </c>
      <c r="N49" s="281">
        <f>K49*M49</f>
        <v>1361.9560255266988</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899"/>
      <c r="C52" s="900"/>
      <c r="D52" s="900"/>
      <c r="E52" s="900"/>
      <c r="F52" s="900"/>
      <c r="G52" s="900"/>
      <c r="H52" s="900"/>
      <c r="I52" s="870"/>
      <c r="J52" s="48"/>
      <c r="K52" s="50"/>
      <c r="L52" s="901"/>
      <c r="M52" s="902"/>
      <c r="N52" s="51"/>
    </row>
    <row r="53" spans="1:72" ht="15.75" thickBot="1">
      <c r="B53" s="817" t="s">
        <v>1037</v>
      </c>
      <c r="C53" s="818"/>
      <c r="D53" s="818"/>
      <c r="E53" s="818"/>
      <c r="F53" s="818"/>
      <c r="G53" s="818"/>
      <c r="H53" s="818"/>
      <c r="I53" s="818"/>
      <c r="J53" s="818"/>
      <c r="K53" s="818"/>
      <c r="L53" s="818"/>
      <c r="M53" s="819"/>
      <c r="N53" s="403">
        <f>SUM(N48:N52)</f>
        <v>1759.0628780189033</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903" t="s">
        <v>1045</v>
      </c>
      <c r="M57" s="882"/>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4">
        <f>VLOOKUP(A58,TRANSPORTE!A5:D117,4,FALSE)</f>
        <v>917.51769390706806</v>
      </c>
      <c r="M58" s="905"/>
      <c r="N58" s="296">
        <f>K58*L58</f>
        <v>9.1751769390706812</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95"/>
      <c r="M63" s="896"/>
      <c r="N63" s="133"/>
    </row>
    <row r="64" spans="1:72" ht="15.75" thickBot="1">
      <c r="B64" s="906" t="s">
        <v>1037</v>
      </c>
      <c r="C64" s="860"/>
      <c r="D64" s="860"/>
      <c r="E64" s="860"/>
      <c r="F64" s="860"/>
      <c r="G64" s="860"/>
      <c r="H64" s="860"/>
      <c r="I64" s="860"/>
      <c r="J64" s="860"/>
      <c r="K64" s="860"/>
      <c r="L64" s="860"/>
      <c r="M64" s="861"/>
      <c r="N64" s="110">
        <f>N58+N59+N60+N61+N62</f>
        <v>9.1751769390706812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SUM(N69:N75)</f>
        <v>91.62776053726077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2807.9499740336028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561.5899948067206</v>
      </c>
      <c r="M83" s="853"/>
      <c r="N83" s="57"/>
    </row>
    <row r="84" spans="1:14">
      <c r="B84" s="95" t="s">
        <v>1057</v>
      </c>
      <c r="C84" s="96"/>
      <c r="D84" s="96"/>
      <c r="E84" s="96"/>
      <c r="F84" s="96"/>
      <c r="G84" s="96"/>
      <c r="H84" s="96"/>
      <c r="I84" s="93"/>
      <c r="J84" s="94"/>
      <c r="K84" s="313">
        <v>0.05</v>
      </c>
      <c r="L84" s="852">
        <f>N78*K84</f>
        <v>140.39749870168015</v>
      </c>
      <c r="M84" s="853"/>
      <c r="N84" s="57"/>
    </row>
    <row r="85" spans="1:14" ht="15.75" thickBot="1">
      <c r="B85" s="97" t="s">
        <v>1058</v>
      </c>
      <c r="C85" s="98"/>
      <c r="D85" s="98"/>
      <c r="E85" s="98"/>
      <c r="F85" s="98"/>
      <c r="G85" s="98"/>
      <c r="H85" s="98"/>
      <c r="I85" s="99"/>
      <c r="J85" s="100"/>
      <c r="K85" s="314">
        <v>0.05</v>
      </c>
      <c r="L85" s="854">
        <f>N78*K85</f>
        <v>140.39749870168015</v>
      </c>
      <c r="M85" s="855"/>
      <c r="N85" s="57"/>
    </row>
    <row r="86" spans="1:14" ht="15.75" thickBot="1">
      <c r="B86" s="817" t="s">
        <v>1037</v>
      </c>
      <c r="C86" s="818"/>
      <c r="D86" s="818"/>
      <c r="E86" s="818"/>
      <c r="F86" s="818"/>
      <c r="G86" s="818"/>
      <c r="H86" s="818"/>
      <c r="I86" s="818"/>
      <c r="J86" s="818"/>
      <c r="K86" s="818"/>
      <c r="L86" s="818"/>
      <c r="M86" s="819"/>
      <c r="N86" s="58">
        <f>L83+L84+L85</f>
        <v>842.38499221008101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3650.334966243684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172957.40261349795</v>
      </c>
      <c r="L36" s="279"/>
      <c r="M36" s="280">
        <v>600</v>
      </c>
      <c r="N36" s="281">
        <f>K36/M36</f>
        <v>288.26233768916325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600</v>
      </c>
      <c r="N37" s="281">
        <f>K37/M37</f>
        <v>127.00337923836977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415.9040569926093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46135.651045154867</v>
      </c>
      <c r="N48" s="281">
        <f>K48*M48</f>
        <v>576.69563806443591</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1303.9040383057943</v>
      </c>
      <c r="N49" s="281">
        <f>K49*M49</f>
        <v>1906.9596560222244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2483.6552940866604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4">
        <f>VLOOKUP(A58,TRANSPORTE!A5:D117,4,FALSE)</f>
        <v>917.51769390706806</v>
      </c>
      <c r="M58" s="905"/>
      <c r="N58" s="296">
        <f>K58*L58</f>
        <v>11.468971173838352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11.468971173838352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2974.8623287607329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594.9724657521466</v>
      </c>
      <c r="M83" s="853"/>
      <c r="N83" s="57"/>
    </row>
    <row r="84" spans="1:14">
      <c r="B84" s="95" t="s">
        <v>1057</v>
      </c>
      <c r="C84" s="96"/>
      <c r="D84" s="96"/>
      <c r="E84" s="96"/>
      <c r="F84" s="96"/>
      <c r="G84" s="96"/>
      <c r="H84" s="96"/>
      <c r="I84" s="93"/>
      <c r="J84" s="94"/>
      <c r="K84" s="313">
        <v>0.05</v>
      </c>
      <c r="L84" s="852">
        <f>N78*K84</f>
        <v>148.74311643803665</v>
      </c>
      <c r="M84" s="853"/>
      <c r="N84" s="57"/>
    </row>
    <row r="85" spans="1:14" ht="15.75" thickBot="1">
      <c r="B85" s="97" t="s">
        <v>1058</v>
      </c>
      <c r="C85" s="98"/>
      <c r="D85" s="98"/>
      <c r="E85" s="98"/>
      <c r="F85" s="98"/>
      <c r="G85" s="98"/>
      <c r="H85" s="98"/>
      <c r="I85" s="99"/>
      <c r="J85" s="100"/>
      <c r="K85" s="314">
        <v>0.05</v>
      </c>
      <c r="L85" s="854">
        <f>N78*K85</f>
        <v>148.74311643803665</v>
      </c>
      <c r="M85" s="855"/>
      <c r="N85" s="57"/>
    </row>
    <row r="86" spans="1:14" ht="15.75" thickBot="1">
      <c r="B86" s="817" t="s">
        <v>1037</v>
      </c>
      <c r="C86" s="818"/>
      <c r="D86" s="818"/>
      <c r="E86" s="818"/>
      <c r="F86" s="818"/>
      <c r="G86" s="818"/>
      <c r="H86" s="818"/>
      <c r="I86" s="818"/>
      <c r="J86" s="818"/>
      <c r="K86" s="818"/>
      <c r="L86" s="818"/>
      <c r="M86" s="819"/>
      <c r="N86" s="58">
        <f>L83+L84+L85</f>
        <v>892.45869862821985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3867.3210273889526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172957.40261349795</v>
      </c>
      <c r="L36" s="279"/>
      <c r="M36" s="280">
        <v>600</v>
      </c>
      <c r="N36" s="281">
        <f>K36/M36</f>
        <v>288.26233768916325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600</v>
      </c>
      <c r="N37" s="281">
        <f>K37/M37</f>
        <v>127.00337923836977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415.9040569926093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46135.651045154867</v>
      </c>
      <c r="N48" s="281">
        <f>K48*M48</f>
        <v>438.28868492897124</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1303.9040383057943</v>
      </c>
      <c r="N49" s="281">
        <f>K49*M49</f>
        <v>1839.4826220398993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2277.7713069688707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4">
        <f>VLOOKUP(A58,TRANSPORTE!A5:D117,4,FALSE)</f>
        <v>917.51769390706806</v>
      </c>
      <c r="M58" s="905"/>
      <c r="N58" s="296">
        <f>K58*L58</f>
        <v>8.7164180921171468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8.7164180921171468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2766.2257885612221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553.24515771224446</v>
      </c>
      <c r="M83" s="853"/>
      <c r="N83" s="57"/>
    </row>
    <row r="84" spans="1:14">
      <c r="B84" s="95" t="s">
        <v>1057</v>
      </c>
      <c r="C84" s="96"/>
      <c r="D84" s="96"/>
      <c r="E84" s="96"/>
      <c r="F84" s="96"/>
      <c r="G84" s="96"/>
      <c r="H84" s="96"/>
      <c r="I84" s="93"/>
      <c r="J84" s="94"/>
      <c r="K84" s="313">
        <v>0.05</v>
      </c>
      <c r="L84" s="852">
        <f>N78*K84</f>
        <v>138.31128942806112</v>
      </c>
      <c r="M84" s="853"/>
      <c r="N84" s="57"/>
    </row>
    <row r="85" spans="1:14" ht="15.75" thickBot="1">
      <c r="B85" s="97" t="s">
        <v>1058</v>
      </c>
      <c r="C85" s="98"/>
      <c r="D85" s="98"/>
      <c r="E85" s="98"/>
      <c r="F85" s="98"/>
      <c r="G85" s="98"/>
      <c r="H85" s="98"/>
      <c r="I85" s="99"/>
      <c r="J85" s="100"/>
      <c r="K85" s="314">
        <v>0.05</v>
      </c>
      <c r="L85" s="854">
        <f>N78*K85</f>
        <v>138.31128942806112</v>
      </c>
      <c r="M85" s="855"/>
      <c r="N85" s="57"/>
    </row>
    <row r="86" spans="1:14" ht="15.75" thickBot="1">
      <c r="B86" s="817" t="s">
        <v>1037</v>
      </c>
      <c r="C86" s="818"/>
      <c r="D86" s="818"/>
      <c r="E86" s="818"/>
      <c r="F86" s="818"/>
      <c r="G86" s="818"/>
      <c r="H86" s="818"/>
      <c r="I86" s="818"/>
      <c r="J86" s="818"/>
      <c r="K86" s="818"/>
      <c r="L86" s="818"/>
      <c r="M86" s="819"/>
      <c r="N86" s="58">
        <f>L83+L84+L85</f>
        <v>829.86773656836681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3596.0935251295887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172957.40261349795</v>
      </c>
      <c r="L36" s="279"/>
      <c r="M36" s="280">
        <v>600</v>
      </c>
      <c r="N36" s="281">
        <f>K36/M36</f>
        <v>288.26233768916325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600</v>
      </c>
      <c r="N37" s="281">
        <f>K37/M37</f>
        <v>127.00337923836977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415.9040569926093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46135.651045154867</v>
      </c>
      <c r="N48" s="281">
        <f>K48*M48</f>
        <v>438.28868492897124</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1303.9040383057943</v>
      </c>
      <c r="N49" s="281">
        <f>K49*M49</f>
        <v>2229.6759055029083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SUM(N48:N53)</f>
        <v>2667.9645904318795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4">
        <f>VLOOKUP(A59,TRANSPORTE!A5:D117,4,FALSE)</f>
        <v>917.51769390706806</v>
      </c>
      <c r="M59" s="905"/>
      <c r="N59" s="296">
        <f>K59*L59</f>
        <v>8.7164180921171468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8.7164180921171468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3156.4190720242309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631.28381440484623</v>
      </c>
      <c r="M83" s="853"/>
      <c r="N83" s="57"/>
    </row>
    <row r="84" spans="1:14">
      <c r="B84" s="95" t="s">
        <v>1057</v>
      </c>
      <c r="C84" s="96"/>
      <c r="D84" s="96"/>
      <c r="E84" s="96"/>
      <c r="F84" s="96"/>
      <c r="G84" s="96"/>
      <c r="H84" s="96"/>
      <c r="I84" s="93"/>
      <c r="J84" s="94"/>
      <c r="K84" s="313">
        <v>0.05</v>
      </c>
      <c r="L84" s="852">
        <f>N78*K84</f>
        <v>157.82095360121156</v>
      </c>
      <c r="M84" s="853"/>
      <c r="N84" s="57"/>
    </row>
    <row r="85" spans="1:14" ht="15.75" thickBot="1">
      <c r="B85" s="97" t="s">
        <v>1058</v>
      </c>
      <c r="C85" s="98"/>
      <c r="D85" s="98"/>
      <c r="E85" s="98"/>
      <c r="F85" s="98"/>
      <c r="G85" s="98"/>
      <c r="H85" s="98"/>
      <c r="I85" s="99"/>
      <c r="J85" s="100"/>
      <c r="K85" s="314">
        <v>0.05</v>
      </c>
      <c r="L85" s="854">
        <f>N78*K85</f>
        <v>157.82095360121156</v>
      </c>
      <c r="M85" s="855"/>
      <c r="N85" s="57"/>
    </row>
    <row r="86" spans="1:14" ht="15.75" thickBot="1">
      <c r="B86" s="817" t="s">
        <v>1037</v>
      </c>
      <c r="C86" s="818"/>
      <c r="D86" s="818"/>
      <c r="E86" s="818"/>
      <c r="F86" s="818"/>
      <c r="G86" s="818"/>
      <c r="H86" s="818"/>
      <c r="I86" s="818"/>
      <c r="J86" s="818"/>
      <c r="K86" s="818"/>
      <c r="L86" s="818"/>
      <c r="M86" s="819"/>
      <c r="N86" s="58">
        <f>L83+L84+L85</f>
        <v>946.92572160726945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4103.3447936315006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172957.40261349795</v>
      </c>
      <c r="L36" s="279"/>
      <c r="M36" s="280">
        <v>600</v>
      </c>
      <c r="N36" s="281">
        <f>K36/M36</f>
        <v>288.26233768916325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600</v>
      </c>
      <c r="N37" s="281">
        <f>K37/M37</f>
        <v>127.00337923836977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415.9040569926093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47177.088312602194</v>
      </c>
      <c r="N48" s="281">
        <f>K48*M48</f>
        <v>224.09116948486042</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1303.9040383057943</v>
      </c>
      <c r="N49" s="281">
        <f>K49*M49</f>
        <v>1393.5474409393175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1617.6386104241778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4">
        <f>VLOOKUP(A58,TRANSPORTE!A5:D117,4,FALSE)</f>
        <v>917.51769390706806</v>
      </c>
      <c r="M58" s="905"/>
      <c r="N58" s="296">
        <f>K58*L58</f>
        <v>4.3582090460585734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4.3582090460585734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2101.7348829704706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420.34697659409414</v>
      </c>
      <c r="M83" s="853"/>
      <c r="N83" s="57"/>
    </row>
    <row r="84" spans="1:14">
      <c r="B84" s="95" t="s">
        <v>1057</v>
      </c>
      <c r="C84" s="96"/>
      <c r="D84" s="96"/>
      <c r="E84" s="96"/>
      <c r="F84" s="96"/>
      <c r="G84" s="96"/>
      <c r="H84" s="96"/>
      <c r="I84" s="93"/>
      <c r="J84" s="94"/>
      <c r="K84" s="313">
        <v>0.05</v>
      </c>
      <c r="L84" s="852">
        <f>N78*K84</f>
        <v>105.08674414852354</v>
      </c>
      <c r="M84" s="853"/>
      <c r="N84" s="57"/>
    </row>
    <row r="85" spans="1:14" ht="15.75" thickBot="1">
      <c r="B85" s="97" t="s">
        <v>1058</v>
      </c>
      <c r="C85" s="98"/>
      <c r="D85" s="98"/>
      <c r="E85" s="98"/>
      <c r="F85" s="98"/>
      <c r="G85" s="98"/>
      <c r="H85" s="98"/>
      <c r="I85" s="99"/>
      <c r="J85" s="100"/>
      <c r="K85" s="314">
        <v>0.05</v>
      </c>
      <c r="L85" s="854">
        <f>N78*K85</f>
        <v>105.08674414852354</v>
      </c>
      <c r="M85" s="855"/>
      <c r="N85" s="57"/>
    </row>
    <row r="86" spans="1:14" ht="15.75" thickBot="1">
      <c r="B86" s="817" t="s">
        <v>1037</v>
      </c>
      <c r="C86" s="818"/>
      <c r="D86" s="818"/>
      <c r="E86" s="818"/>
      <c r="F86" s="818"/>
      <c r="G86" s="818"/>
      <c r="H86" s="818"/>
      <c r="I86" s="818"/>
      <c r="J86" s="818"/>
      <c r="K86" s="818"/>
      <c r="L86" s="818"/>
      <c r="M86" s="819"/>
      <c r="N86" s="58">
        <f>L83+L84+L85</f>
        <v>630.52046489114116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2732.2553478616119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172957.40261349795</v>
      </c>
      <c r="L36" s="279"/>
      <c r="M36" s="280">
        <v>600</v>
      </c>
      <c r="N36" s="281">
        <f>K36/M36</f>
        <v>288.26233768916325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600</v>
      </c>
      <c r="N37" s="281">
        <f>K37/M37</f>
        <v>127.00337923836977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415.9040569926093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46135.651045154867</v>
      </c>
      <c r="N48" s="281">
        <f>K48*M48</f>
        <v>576.69563806443591</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1679.6358690972875</v>
      </c>
      <c r="N49" s="281">
        <f>K49*M49</f>
        <v>2456.4674585547832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3033.1630966192192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4">
        <f>VLOOKUP(A58,TRANSPORTE!A5:D117,4,FALSE)</f>
        <v>917.51769390706806</v>
      </c>
      <c r="M58" s="905"/>
      <c r="N58" s="296">
        <f>K58*L58</f>
        <v>11.468971173838352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11.468971173838352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906" t="s">
        <v>1037</v>
      </c>
      <c r="C76" s="860"/>
      <c r="D76" s="860"/>
      <c r="E76" s="860"/>
      <c r="F76" s="860"/>
      <c r="G76" s="860"/>
      <c r="H76" s="860"/>
      <c r="I76" s="860"/>
      <c r="J76" s="860"/>
      <c r="K76" s="860"/>
      <c r="L76" s="860"/>
      <c r="M76" s="861"/>
      <c r="N76" s="46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3524.3701312932917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704.87402625865843</v>
      </c>
      <c r="M83" s="853"/>
      <c r="N83" s="57"/>
    </row>
    <row r="84" spans="1:14">
      <c r="B84" s="95" t="s">
        <v>1057</v>
      </c>
      <c r="C84" s="96"/>
      <c r="D84" s="96"/>
      <c r="E84" s="96"/>
      <c r="F84" s="96"/>
      <c r="G84" s="96"/>
      <c r="H84" s="96"/>
      <c r="I84" s="93"/>
      <c r="J84" s="94"/>
      <c r="K84" s="313">
        <v>0.05</v>
      </c>
      <c r="L84" s="852">
        <f>N78*K84</f>
        <v>176.21850656466461</v>
      </c>
      <c r="M84" s="853"/>
      <c r="N84" s="57"/>
    </row>
    <row r="85" spans="1:14" ht="15.75" thickBot="1">
      <c r="B85" s="97" t="s">
        <v>1058</v>
      </c>
      <c r="C85" s="98"/>
      <c r="D85" s="98"/>
      <c r="E85" s="98"/>
      <c r="F85" s="98"/>
      <c r="G85" s="98"/>
      <c r="H85" s="98"/>
      <c r="I85" s="99"/>
      <c r="J85" s="100"/>
      <c r="K85" s="314">
        <v>0.05</v>
      </c>
      <c r="L85" s="854">
        <f>N78*K85</f>
        <v>176.21850656466461</v>
      </c>
      <c r="M85" s="855"/>
      <c r="N85" s="57"/>
    </row>
    <row r="86" spans="1:14" ht="15.75" thickBot="1">
      <c r="B86" s="817" t="s">
        <v>1037</v>
      </c>
      <c r="C86" s="818"/>
      <c r="D86" s="818"/>
      <c r="E86" s="818"/>
      <c r="F86" s="818"/>
      <c r="G86" s="818"/>
      <c r="H86" s="818"/>
      <c r="I86" s="818"/>
      <c r="J86" s="818"/>
      <c r="K86" s="818"/>
      <c r="L86" s="818"/>
      <c r="M86" s="819"/>
      <c r="N86" s="58">
        <f>L83+L84+L85</f>
        <v>1057.3110393879876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4581.6811706812796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172957.40261349795</v>
      </c>
      <c r="L36" s="279"/>
      <c r="M36" s="280">
        <v>600</v>
      </c>
      <c r="N36" s="281">
        <f>K36/M36</f>
        <v>288.26233768916325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600</v>
      </c>
      <c r="N37" s="281">
        <f>K37/M37</f>
        <v>127.00337923836977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415.9040569926093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46135.651045154867</v>
      </c>
      <c r="N48" s="281">
        <f>K48*M48</f>
        <v>438.28868492897124</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1679.6358690972875</v>
      </c>
      <c r="N49" s="281">
        <f>K49*M49</f>
        <v>2369.5463023289981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2807.8349872579693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4">
        <f>VLOOKUP(A58,TRANSPORTE!A5:D117,4,FALSE)</f>
        <v>917.51769390706806</v>
      </c>
      <c r="M58" s="905"/>
      <c r="N58" s="296">
        <f>K58*L58</f>
        <v>8.7164180921171468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8.7164180921171468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3296.2894688503206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659.25789377006413</v>
      </c>
      <c r="M83" s="853"/>
      <c r="N83" s="57"/>
    </row>
    <row r="84" spans="1:14">
      <c r="B84" s="95" t="s">
        <v>1057</v>
      </c>
      <c r="C84" s="96"/>
      <c r="D84" s="96"/>
      <c r="E84" s="96"/>
      <c r="F84" s="96"/>
      <c r="G84" s="96"/>
      <c r="H84" s="96"/>
      <c r="I84" s="93"/>
      <c r="J84" s="94"/>
      <c r="K84" s="313">
        <v>0.05</v>
      </c>
      <c r="L84" s="852">
        <f>N78*K84</f>
        <v>164.81447344251603</v>
      </c>
      <c r="M84" s="853"/>
      <c r="N84" s="57"/>
    </row>
    <row r="85" spans="1:14" ht="15.75" thickBot="1">
      <c r="B85" s="97" t="s">
        <v>1058</v>
      </c>
      <c r="C85" s="98"/>
      <c r="D85" s="98"/>
      <c r="E85" s="98"/>
      <c r="F85" s="98"/>
      <c r="G85" s="98"/>
      <c r="H85" s="98"/>
      <c r="I85" s="99"/>
      <c r="J85" s="100"/>
      <c r="K85" s="314">
        <v>0.05</v>
      </c>
      <c r="L85" s="854">
        <f>N78*K85</f>
        <v>164.81447344251603</v>
      </c>
      <c r="M85" s="855"/>
      <c r="N85" s="57"/>
    </row>
    <row r="86" spans="1:14" ht="15.75" thickBot="1">
      <c r="B86" s="817" t="s">
        <v>1037</v>
      </c>
      <c r="C86" s="818"/>
      <c r="D86" s="818"/>
      <c r="E86" s="818"/>
      <c r="F86" s="818"/>
      <c r="G86" s="818"/>
      <c r="H86" s="818"/>
      <c r="I86" s="818"/>
      <c r="J86" s="818"/>
      <c r="K86" s="818"/>
      <c r="L86" s="818"/>
      <c r="M86" s="819"/>
      <c r="N86" s="58">
        <f>L83+L84+L85</f>
        <v>988.88684065509619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4285.1763095054166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172957.40261349795</v>
      </c>
      <c r="L36" s="279"/>
      <c r="M36" s="280">
        <v>600</v>
      </c>
      <c r="N36" s="281">
        <f>K36/M36</f>
        <v>288.26233768916325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600</v>
      </c>
      <c r="N37" s="281">
        <f>K37/M37</f>
        <v>127.00337923836977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415.9040569926093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46135.651045154867</v>
      </c>
      <c r="N48" s="281">
        <f>K48*M48</f>
        <v>438.28868492897124</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1679.6358690972875</v>
      </c>
      <c r="N49" s="281">
        <f>K49*M49</f>
        <v>2872.1773361563614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3310.4660210853326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4">
        <f>VLOOKUP(A58,TRANSPORTE!A5:D117,4,FALSE)</f>
        <v>917.51769390706806</v>
      </c>
      <c r="M58" s="905"/>
      <c r="N58" s="296">
        <f>K58*L58</f>
        <v>8.7164180921171468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8.7164180921171468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3798.920502677684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759.78410053553682</v>
      </c>
      <c r="M83" s="853"/>
      <c r="N83" s="57"/>
    </row>
    <row r="84" spans="1:14">
      <c r="B84" s="95" t="s">
        <v>1057</v>
      </c>
      <c r="C84" s="96"/>
      <c r="D84" s="96"/>
      <c r="E84" s="96"/>
      <c r="F84" s="96"/>
      <c r="G84" s="96"/>
      <c r="H84" s="96"/>
      <c r="I84" s="93"/>
      <c r="J84" s="94"/>
      <c r="K84" s="313">
        <v>0.05</v>
      </c>
      <c r="L84" s="852">
        <f>N78*K84</f>
        <v>189.94602513388421</v>
      </c>
      <c r="M84" s="853"/>
      <c r="N84" s="57"/>
    </row>
    <row r="85" spans="1:14" ht="15.75" thickBot="1">
      <c r="B85" s="97" t="s">
        <v>1058</v>
      </c>
      <c r="C85" s="98"/>
      <c r="D85" s="98"/>
      <c r="E85" s="98"/>
      <c r="F85" s="98"/>
      <c r="G85" s="98"/>
      <c r="H85" s="98"/>
      <c r="I85" s="99"/>
      <c r="J85" s="100"/>
      <c r="K85" s="314">
        <v>0.05</v>
      </c>
      <c r="L85" s="854">
        <f>N78*K85</f>
        <v>189.94602513388421</v>
      </c>
      <c r="M85" s="855"/>
      <c r="N85" s="57"/>
    </row>
    <row r="86" spans="1:14" ht="15.75" thickBot="1">
      <c r="B86" s="817" t="s">
        <v>1037</v>
      </c>
      <c r="C86" s="818"/>
      <c r="D86" s="818"/>
      <c r="E86" s="818"/>
      <c r="F86" s="818"/>
      <c r="G86" s="818"/>
      <c r="H86" s="818"/>
      <c r="I86" s="818"/>
      <c r="J86" s="818"/>
      <c r="K86" s="818"/>
      <c r="L86" s="818"/>
      <c r="M86" s="819"/>
      <c r="N86" s="58">
        <f>L83+L84+L85</f>
        <v>1139.6761508033053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4938.5966534809895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172957.40261349795</v>
      </c>
      <c r="L36" s="279"/>
      <c r="M36" s="280">
        <v>600</v>
      </c>
      <c r="N36" s="281">
        <f>K36/M36</f>
        <v>288.26233768916325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600</v>
      </c>
      <c r="N37" s="281">
        <f>K37/M37</f>
        <v>127.00337923836977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415.9040569926093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47177.088312602194</v>
      </c>
      <c r="N48" s="281">
        <f>K48*M48</f>
        <v>224.09116948486042</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1679.6358690972875</v>
      </c>
      <c r="N49" s="281">
        <f>K49*M49</f>
        <v>1795.1108350977258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2019.2020045825861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4">
        <f>VLOOKUP(A58,TRANSPORTE!A5:D117,4,FALSE)</f>
        <v>917.51769390706806</v>
      </c>
      <c r="M58" s="905"/>
      <c r="N58" s="296">
        <f>K58*L58</f>
        <v>4.3582090460585734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4.3582090460585734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2503.2982771288789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500.65965542577578</v>
      </c>
      <c r="M83" s="853"/>
      <c r="N83" s="57"/>
    </row>
    <row r="84" spans="1:14">
      <c r="B84" s="95" t="s">
        <v>1057</v>
      </c>
      <c r="C84" s="96"/>
      <c r="D84" s="96"/>
      <c r="E84" s="96"/>
      <c r="F84" s="96"/>
      <c r="G84" s="96"/>
      <c r="H84" s="96"/>
      <c r="I84" s="93"/>
      <c r="J84" s="94"/>
      <c r="K84" s="313">
        <v>0.05</v>
      </c>
      <c r="L84" s="852">
        <f>N78*K84</f>
        <v>125.16491385644395</v>
      </c>
      <c r="M84" s="853"/>
      <c r="N84" s="57"/>
    </row>
    <row r="85" spans="1:14" ht="15.75" thickBot="1">
      <c r="B85" s="97" t="s">
        <v>1058</v>
      </c>
      <c r="C85" s="98"/>
      <c r="D85" s="98"/>
      <c r="E85" s="98"/>
      <c r="F85" s="98"/>
      <c r="G85" s="98"/>
      <c r="H85" s="98"/>
      <c r="I85" s="99"/>
      <c r="J85" s="100"/>
      <c r="K85" s="314">
        <v>0.05</v>
      </c>
      <c r="L85" s="854">
        <f>N78*K85</f>
        <v>125.16491385644395</v>
      </c>
      <c r="M85" s="855"/>
      <c r="N85" s="57"/>
    </row>
    <row r="86" spans="1:14" ht="15.75" thickBot="1">
      <c r="B86" s="817" t="s">
        <v>1037</v>
      </c>
      <c r="C86" s="818"/>
      <c r="D86" s="818"/>
      <c r="E86" s="818"/>
      <c r="F86" s="818"/>
      <c r="G86" s="818"/>
      <c r="H86" s="818"/>
      <c r="I86" s="818"/>
      <c r="J86" s="818"/>
      <c r="K86" s="818"/>
      <c r="L86" s="818"/>
      <c r="M86" s="819"/>
      <c r="N86" s="58">
        <f>L83+L84+L85</f>
        <v>750.98948313866367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3254.2877602675426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290</v>
      </c>
      <c r="B37" s="866" t="str">
        <f>VLOOKUP(A37,EQUIPOS!A7:D154,3,FALSE)</f>
        <v>Planta trituradora</v>
      </c>
      <c r="C37" s="867"/>
      <c r="D37" s="867"/>
      <c r="E37" s="867"/>
      <c r="F37" s="867"/>
      <c r="G37" s="867"/>
      <c r="H37" s="868"/>
      <c r="I37" s="276"/>
      <c r="J37" s="277"/>
      <c r="K37" s="278">
        <f>VLOOKUP(A37,EQUIPOS!A7:D164,4,FALSE)</f>
        <v>457828.41868278867</v>
      </c>
      <c r="L37" s="279"/>
      <c r="M37" s="280">
        <v>30</v>
      </c>
      <c r="N37" s="281">
        <f t="shared" ref="N37:N43" si="0">K37/M37</f>
        <v>15260.947289426289</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121070.18182944856</v>
      </c>
      <c r="L38" s="279"/>
      <c r="M38" s="280">
        <v>9</v>
      </c>
      <c r="N38" s="281">
        <f t="shared" si="0"/>
        <v>13452.242425494283</v>
      </c>
    </row>
    <row r="39" spans="1:14">
      <c r="A39" t="s">
        <v>173</v>
      </c>
      <c r="B39" s="866" t="str">
        <f>VLOOKUP(A39,EQUIPOS!A9:D154,3,FALSE)</f>
        <v>Compactador neumático de Potencia 70 HP, peso de 13 ton</v>
      </c>
      <c r="C39" s="867"/>
      <c r="D39" s="867"/>
      <c r="E39" s="867"/>
      <c r="F39" s="867"/>
      <c r="G39" s="867"/>
      <c r="H39" s="868"/>
      <c r="I39" s="276"/>
      <c r="J39" s="277"/>
      <c r="K39" s="278">
        <f>VLOOKUP(A39,EQUIPOS!A9:D166,4,FALSE)</f>
        <v>228045.75404630299</v>
      </c>
      <c r="L39" s="279"/>
      <c r="M39" s="280">
        <v>9</v>
      </c>
      <c r="N39" s="281">
        <f t="shared" si="0"/>
        <v>25338.417116255889</v>
      </c>
    </row>
    <row r="40" spans="1:14">
      <c r="A40" t="s">
        <v>286</v>
      </c>
      <c r="B40" s="866" t="str">
        <f>VLOOKUP(A40,EQUIPOS!A10:D154,3,FALSE)</f>
        <v>Planta de asfalto en frio</v>
      </c>
      <c r="C40" s="867"/>
      <c r="D40" s="867"/>
      <c r="E40" s="867"/>
      <c r="F40" s="867"/>
      <c r="G40" s="867"/>
      <c r="H40" s="868"/>
      <c r="I40" s="276"/>
      <c r="J40" s="277"/>
      <c r="K40" s="278">
        <f>VLOOKUP(A40,EQUIPOS!A10:D167,4,FALSE)</f>
        <v>240244.99140443289</v>
      </c>
      <c r="L40" s="279"/>
      <c r="M40" s="280">
        <v>9</v>
      </c>
      <c r="N40" s="281">
        <f t="shared" si="0"/>
        <v>26693.887933825878</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9</v>
      </c>
      <c r="N42" s="281">
        <f t="shared" si="0"/>
        <v>23739.251339107563</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9</v>
      </c>
      <c r="N43" s="281">
        <f t="shared" si="0"/>
        <v>5676.4142894584884</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N77*M46</f>
        <v>922.04676066569448</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121343.14035784631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21804.801599898066</v>
      </c>
      <c r="N53" s="281">
        <f>K53*M53</f>
        <v>30526.722239857292</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53.560638235090963</v>
      </c>
      <c r="N54" s="281">
        <f>K54*M54</f>
        <v>1339.0159558772741</v>
      </c>
    </row>
    <row r="55" spans="1:14" ht="15.75" thickBot="1">
      <c r="B55" s="49"/>
      <c r="C55" s="290"/>
      <c r="D55" s="290"/>
      <c r="E55" s="290"/>
      <c r="F55" s="290"/>
      <c r="G55" s="290"/>
      <c r="H55" s="290"/>
      <c r="I55" s="277"/>
      <c r="J55" s="233"/>
      <c r="K55" s="291"/>
      <c r="L55" s="276"/>
      <c r="M55" s="292"/>
      <c r="N55" s="293"/>
    </row>
    <row r="56" spans="1:14" ht="15.75" thickBot="1">
      <c r="B56" s="817" t="s">
        <v>1037</v>
      </c>
      <c r="C56" s="818"/>
      <c r="D56" s="818"/>
      <c r="E56" s="818"/>
      <c r="F56" s="818"/>
      <c r="G56" s="818"/>
      <c r="H56" s="818"/>
      <c r="I56" s="818"/>
      <c r="J56" s="818"/>
      <c r="K56" s="818"/>
      <c r="L56" s="818"/>
      <c r="M56" s="819"/>
      <c r="N56" s="403">
        <f>SUM(N53:N55)</f>
        <v>31865.738195734568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3" t="s">
        <v>1045</v>
      </c>
      <c r="M60" s="882"/>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4">
        <f>VLOOKUP(A61,TRANSPORTE!A5:D117,4,FALSE)</f>
        <v>948.76769390706806</v>
      </c>
      <c r="M61" s="905"/>
      <c r="N61" s="296">
        <f>K61*L61</f>
        <v>1185.9596173838352</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4">
        <f>VLOOKUP(A62,TRANSPORTE!A6:D117,4,FALSE)</f>
        <v>992.51769390706806</v>
      </c>
      <c r="M62" s="905"/>
      <c r="N62" s="296">
        <f>K62*L62</f>
        <v>1389.5247714698953</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5"/>
      <c r="M66" s="896"/>
      <c r="N66" s="133"/>
    </row>
    <row r="67" spans="1:15" ht="15.75" thickBot="1">
      <c r="B67" s="906" t="s">
        <v>1037</v>
      </c>
      <c r="C67" s="860"/>
      <c r="D67" s="860"/>
      <c r="E67" s="860"/>
      <c r="F67" s="860"/>
      <c r="G67" s="860"/>
      <c r="H67" s="860"/>
      <c r="I67" s="860"/>
      <c r="J67" s="860"/>
      <c r="K67" s="860"/>
      <c r="L67" s="860"/>
      <c r="M67" s="861"/>
      <c r="N67" s="110">
        <f>N61+N62+N63+N64+N65</f>
        <v>2575.4843888537307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6" t="s">
        <v>1047</v>
      </c>
      <c r="C71" s="857"/>
      <c r="D71" s="857"/>
      <c r="E71" s="857"/>
      <c r="F71" s="857"/>
      <c r="G71" s="857"/>
      <c r="H71" s="857"/>
      <c r="I71" s="79" t="s">
        <v>1048</v>
      </c>
      <c r="J71" s="81" t="s">
        <v>1494</v>
      </c>
      <c r="K71" s="80" t="s">
        <v>1050</v>
      </c>
      <c r="L71" s="858" t="s">
        <v>1034</v>
      </c>
      <c r="M71" s="859"/>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SUM(N72:N76)</f>
        <v>9220.4676066569446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N48+N56+N67+N77</f>
        <v>165004.83054909157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33000.966109818313</v>
      </c>
      <c r="M84" s="853"/>
      <c r="N84" s="57"/>
    </row>
    <row r="85" spans="1:14">
      <c r="B85" s="95" t="s">
        <v>1057</v>
      </c>
      <c r="C85" s="96"/>
      <c r="D85" s="96"/>
      <c r="E85" s="96"/>
      <c r="F85" s="96"/>
      <c r="G85" s="96"/>
      <c r="H85" s="96"/>
      <c r="I85" s="93"/>
      <c r="J85" s="94"/>
      <c r="K85" s="313">
        <v>0.05</v>
      </c>
      <c r="L85" s="852">
        <f>N79*K85</f>
        <v>8250.2415274545783</v>
      </c>
      <c r="M85" s="853"/>
      <c r="N85" s="57"/>
    </row>
    <row r="86" spans="1:14" ht="15.75" thickBot="1">
      <c r="B86" s="97" t="s">
        <v>1058</v>
      </c>
      <c r="C86" s="98"/>
      <c r="D86" s="98"/>
      <c r="E86" s="98"/>
      <c r="F86" s="98"/>
      <c r="G86" s="98"/>
      <c r="H86" s="98"/>
      <c r="I86" s="99"/>
      <c r="J86" s="100"/>
      <c r="K86" s="314">
        <v>0.05</v>
      </c>
      <c r="L86" s="854">
        <f>N79*K86</f>
        <v>8250.2415274545783</v>
      </c>
      <c r="M86" s="855"/>
      <c r="N86" s="57"/>
    </row>
    <row r="87" spans="1:14" ht="15.75" thickBot="1">
      <c r="B87" s="817" t="s">
        <v>1037</v>
      </c>
      <c r="C87" s="818"/>
      <c r="D87" s="818"/>
      <c r="E87" s="818"/>
      <c r="F87" s="818"/>
      <c r="G87" s="818"/>
      <c r="H87" s="818"/>
      <c r="I87" s="818"/>
      <c r="J87" s="818"/>
      <c r="K87" s="818"/>
      <c r="L87" s="818"/>
      <c r="M87" s="819"/>
      <c r="N87" s="58">
        <f>L84+L85+L86</f>
        <v>49501.44916472747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214506.27971381904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0" t="s">
        <v>2324</v>
      </c>
      <c r="C106" s="821"/>
      <c r="D106" s="821"/>
      <c r="E106" s="821"/>
      <c r="F106" s="821"/>
      <c r="G106" s="821"/>
      <c r="H106" s="821"/>
      <c r="I106" s="821"/>
      <c r="J106" s="821"/>
      <c r="K106" s="821"/>
      <c r="L106" s="821"/>
      <c r="M106" s="821"/>
      <c r="N106" s="822"/>
    </row>
    <row r="107" spans="2:14" ht="15" customHeight="1">
      <c r="B107" s="820"/>
      <c r="C107" s="821"/>
      <c r="D107" s="821"/>
      <c r="E107" s="821"/>
      <c r="F107" s="821"/>
      <c r="G107" s="821"/>
      <c r="H107" s="821"/>
      <c r="I107" s="821"/>
      <c r="J107" s="821"/>
      <c r="K107" s="821"/>
      <c r="L107" s="821"/>
      <c r="M107" s="821"/>
      <c r="N107" s="822"/>
    </row>
    <row r="108" spans="2:14" ht="30" customHeight="1">
      <c r="B108" s="823" t="s">
        <v>2325</v>
      </c>
      <c r="C108" s="824"/>
      <c r="D108" s="824"/>
      <c r="E108" s="824"/>
      <c r="F108" s="824"/>
      <c r="G108" s="824"/>
      <c r="H108" s="824"/>
      <c r="I108" s="824"/>
      <c r="J108" s="824"/>
      <c r="K108" s="824"/>
      <c r="L108" s="824"/>
      <c r="M108" s="824"/>
      <c r="N108" s="825"/>
    </row>
    <row r="109" spans="2:14">
      <c r="B109" s="823"/>
      <c r="C109" s="824"/>
      <c r="D109" s="824"/>
      <c r="E109" s="824"/>
      <c r="F109" s="824"/>
      <c r="G109" s="824"/>
      <c r="H109" s="824"/>
      <c r="I109" s="824"/>
      <c r="J109" s="824"/>
      <c r="K109" s="824"/>
      <c r="L109" s="824"/>
      <c r="M109" s="824"/>
      <c r="N109" s="82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3"/>
      <c r="K119" s="883"/>
      <c r="L119" s="883"/>
      <c r="M119" s="883"/>
      <c r="N119" s="884"/>
    </row>
    <row r="120" spans="2:14" ht="15.75" thickBot="1">
      <c r="B120" s="270" t="s">
        <v>2327</v>
      </c>
      <c r="C120" s="402"/>
      <c r="D120" s="402"/>
      <c r="E120" s="63"/>
      <c r="F120" s="63"/>
      <c r="G120" s="63"/>
      <c r="H120" s="63"/>
      <c r="I120" s="63"/>
      <c r="J120" s="885"/>
      <c r="K120" s="885"/>
      <c r="L120" s="885"/>
      <c r="M120" s="885"/>
      <c r="N120" s="886"/>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168</v>
      </c>
      <c r="B37" s="866" t="str">
        <f>VLOOKUP(A37,EQUIPOS!A7:D154,3,FALSE)</f>
        <v>Compactador tipo  POTENCIA: 105 HP, PESO: 6 ton</v>
      </c>
      <c r="C37" s="867"/>
      <c r="D37" s="867"/>
      <c r="E37" s="867"/>
      <c r="F37" s="867"/>
      <c r="G37" s="867"/>
      <c r="H37" s="868"/>
      <c r="I37" s="276"/>
      <c r="J37" s="277"/>
      <c r="K37" s="278">
        <f>VLOOKUP(A37,EQUIPOS!A7:D164,4,FALSE)</f>
        <v>121070.18182944856</v>
      </c>
      <c r="L37" s="279"/>
      <c r="M37" s="280">
        <v>9</v>
      </c>
      <c r="N37" s="281">
        <f t="shared" ref="N37:N43" si="0">K37/M37</f>
        <v>13452.242425494283</v>
      </c>
    </row>
    <row r="38" spans="1:14">
      <c r="A38" t="s">
        <v>173</v>
      </c>
      <c r="B38" s="866" t="str">
        <f>VLOOKUP(A38,EQUIPOS!A8:D154,3,FALSE)</f>
        <v>Compactador neumático de Potencia 70 HP, peso de 13 ton</v>
      </c>
      <c r="C38" s="867"/>
      <c r="D38" s="867"/>
      <c r="E38" s="867"/>
      <c r="F38" s="867"/>
      <c r="G38" s="867"/>
      <c r="H38" s="868"/>
      <c r="I38" s="276"/>
      <c r="J38" s="277"/>
      <c r="K38" s="278">
        <f>VLOOKUP(A38,EQUIPOS!A8:D165,4,FALSE)</f>
        <v>228045.75404630299</v>
      </c>
      <c r="L38" s="279"/>
      <c r="M38" s="280">
        <v>9</v>
      </c>
      <c r="N38" s="281">
        <f t="shared" si="0"/>
        <v>25338.417116255889</v>
      </c>
    </row>
    <row r="39" spans="1:14">
      <c r="A39" t="s">
        <v>286</v>
      </c>
      <c r="B39" s="866" t="str">
        <f>VLOOKUP(A39,EQUIPOS!A9:D154,3,FALSE)</f>
        <v>Planta de asfalto en frio</v>
      </c>
      <c r="C39" s="867"/>
      <c r="D39" s="867"/>
      <c r="E39" s="867"/>
      <c r="F39" s="867"/>
      <c r="G39" s="867"/>
      <c r="H39" s="868"/>
      <c r="I39" s="276"/>
      <c r="J39" s="277"/>
      <c r="K39" s="278">
        <f>VLOOKUP(A39,EQUIPOS!A9:D166,4,FALSE)</f>
        <v>240244.99140443289</v>
      </c>
      <c r="L39" s="279"/>
      <c r="M39" s="280">
        <v>9</v>
      </c>
      <c r="N39" s="281">
        <f t="shared" si="0"/>
        <v>26693.887933825878</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9</v>
      </c>
      <c r="N42" s="281">
        <f t="shared" si="0"/>
        <v>23739.251339107563</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9</v>
      </c>
      <c r="N43" s="281">
        <f t="shared" si="0"/>
        <v>5676.4142894584884</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922.04676066569448</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121343.14035784629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4">
        <f>VLOOKUP(A65,TRANSPORTE!A6:D117,4,FALSE)</f>
        <v>948.76769390706806</v>
      </c>
      <c r="M65" s="905"/>
      <c r="N65" s="296">
        <f>K65*L65</f>
        <v>1185.9596173838352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165004.83054909157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33000.966109818313</v>
      </c>
      <c r="M88" s="853"/>
      <c r="N88" s="57"/>
    </row>
    <row r="89" spans="1:14">
      <c r="B89" s="95" t="s">
        <v>1057</v>
      </c>
      <c r="C89" s="96"/>
      <c r="D89" s="96"/>
      <c r="E89" s="96"/>
      <c r="F89" s="96"/>
      <c r="G89" s="96"/>
      <c r="H89" s="96"/>
      <c r="I89" s="93"/>
      <c r="J89" s="94"/>
      <c r="K89" s="313">
        <v>0.05</v>
      </c>
      <c r="L89" s="852">
        <f>N83*K89</f>
        <v>8250.2415274545783</v>
      </c>
      <c r="M89" s="853"/>
      <c r="N89" s="57"/>
    </row>
    <row r="90" spans="1:14" ht="15.75" thickBot="1">
      <c r="B90" s="97" t="s">
        <v>1058</v>
      </c>
      <c r="C90" s="98"/>
      <c r="D90" s="98"/>
      <c r="E90" s="98"/>
      <c r="F90" s="98"/>
      <c r="G90" s="98"/>
      <c r="H90" s="98"/>
      <c r="I90" s="99"/>
      <c r="J90" s="100"/>
      <c r="K90" s="314">
        <v>0.05</v>
      </c>
      <c r="L90" s="854">
        <f>N83*K90</f>
        <v>8250.2415274545783</v>
      </c>
      <c r="M90" s="855"/>
      <c r="N90" s="57"/>
    </row>
    <row r="91" spans="1:14" ht="15.75" thickBot="1">
      <c r="B91" s="817" t="s">
        <v>1037</v>
      </c>
      <c r="C91" s="818"/>
      <c r="D91" s="818"/>
      <c r="E91" s="818"/>
      <c r="F91" s="818"/>
      <c r="G91" s="818"/>
      <c r="H91" s="818"/>
      <c r="I91" s="818"/>
      <c r="J91" s="818"/>
      <c r="K91" s="818"/>
      <c r="L91" s="818"/>
      <c r="M91" s="819"/>
      <c r="N91" s="58">
        <f>L88+L89+L90</f>
        <v>49501.44916472747</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214506.27971381904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168</v>
      </c>
      <c r="B37" s="866" t="str">
        <f>VLOOKUP(A37,EQUIPOS!A7:D154,3,FALSE)</f>
        <v>Compactador tipo  POTENCIA: 105 HP, PESO: 6 ton</v>
      </c>
      <c r="C37" s="867"/>
      <c r="D37" s="867"/>
      <c r="E37" s="867"/>
      <c r="F37" s="867"/>
      <c r="G37" s="867"/>
      <c r="H37" s="868"/>
      <c r="I37" s="276"/>
      <c r="J37" s="277"/>
      <c r="K37" s="278">
        <f>VLOOKUP(A37,EQUIPOS!A7:D164,4,FALSE)</f>
        <v>121070.18182944856</v>
      </c>
      <c r="L37" s="279"/>
      <c r="M37" s="280">
        <v>9</v>
      </c>
      <c r="N37" s="281">
        <f t="shared" ref="N37:N43" si="0">K37/M37</f>
        <v>13452.242425494283</v>
      </c>
    </row>
    <row r="38" spans="1:14">
      <c r="A38" t="s">
        <v>173</v>
      </c>
      <c r="B38" s="866" t="str">
        <f>VLOOKUP(A38,EQUIPOS!A8:D154,3,FALSE)</f>
        <v>Compactador neumático de Potencia 70 HP, peso de 13 ton</v>
      </c>
      <c r="C38" s="867"/>
      <c r="D38" s="867"/>
      <c r="E38" s="867"/>
      <c r="F38" s="867"/>
      <c r="G38" s="867"/>
      <c r="H38" s="868"/>
      <c r="I38" s="276"/>
      <c r="J38" s="277"/>
      <c r="K38" s="278">
        <f>VLOOKUP(A38,EQUIPOS!A8:D165,4,FALSE)</f>
        <v>228045.75404630299</v>
      </c>
      <c r="L38" s="279"/>
      <c r="M38" s="280">
        <v>9</v>
      </c>
      <c r="N38" s="281">
        <f t="shared" si="0"/>
        <v>25338.417116255889</v>
      </c>
    </row>
    <row r="39" spans="1:14">
      <c r="A39" t="s">
        <v>286</v>
      </c>
      <c r="B39" s="866" t="str">
        <f>VLOOKUP(A39,EQUIPOS!A9:D154,3,FALSE)</f>
        <v>Planta de asfalto en frio</v>
      </c>
      <c r="C39" s="867"/>
      <c r="D39" s="867"/>
      <c r="E39" s="867"/>
      <c r="F39" s="867"/>
      <c r="G39" s="867"/>
      <c r="H39" s="868"/>
      <c r="I39" s="276"/>
      <c r="J39" s="277"/>
      <c r="K39" s="278">
        <f>VLOOKUP(A39,EQUIPOS!A9:D166,4,FALSE)</f>
        <v>240244.99140443289</v>
      </c>
      <c r="L39" s="279"/>
      <c r="M39" s="280">
        <v>9</v>
      </c>
      <c r="N39" s="281">
        <f t="shared" si="0"/>
        <v>26693.887933825878</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9</v>
      </c>
      <c r="N42" s="281">
        <f t="shared" si="0"/>
        <v>23739.251339107563</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9</v>
      </c>
      <c r="N43" s="281">
        <f t="shared" si="0"/>
        <v>5676.4142894584884</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922.04676066569448</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121343.14035784629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20">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4">
        <f>VLOOKUP(A64,TRANSPORTE!A5:D117,4,FALSE)</f>
        <v>992.51769390706806</v>
      </c>
      <c r="M64" s="905"/>
      <c r="N64" s="296">
        <f>K64*L64</f>
        <v>1389.5247714698953</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4">
        <f>VLOOKUP(A65,TRANSPORTE!A6:D117,4,FALSE)</f>
        <v>948.76769390706806</v>
      </c>
      <c r="M65" s="905"/>
      <c r="N65" s="296">
        <f>K65*L65</f>
        <v>1185.9596173838352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165004.83054909157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33000.966109818313</v>
      </c>
      <c r="M88" s="853"/>
      <c r="N88" s="57"/>
    </row>
    <row r="89" spans="1:14">
      <c r="B89" s="95" t="s">
        <v>1057</v>
      </c>
      <c r="C89" s="96"/>
      <c r="D89" s="96"/>
      <c r="E89" s="96"/>
      <c r="F89" s="96"/>
      <c r="G89" s="96"/>
      <c r="H89" s="96"/>
      <c r="I89" s="93"/>
      <c r="J89" s="94"/>
      <c r="K89" s="313">
        <v>0.05</v>
      </c>
      <c r="L89" s="852">
        <f>N83*K89</f>
        <v>8250.2415274545783</v>
      </c>
      <c r="M89" s="853"/>
      <c r="N89" s="57"/>
    </row>
    <row r="90" spans="1:14" ht="15.75" thickBot="1">
      <c r="B90" s="97" t="s">
        <v>1058</v>
      </c>
      <c r="C90" s="98"/>
      <c r="D90" s="98"/>
      <c r="E90" s="98"/>
      <c r="F90" s="98"/>
      <c r="G90" s="98"/>
      <c r="H90" s="98"/>
      <c r="I90" s="99"/>
      <c r="J90" s="100"/>
      <c r="K90" s="314">
        <v>0.05</v>
      </c>
      <c r="L90" s="854">
        <f>N83*K90</f>
        <v>8250.2415274545783</v>
      </c>
      <c r="M90" s="855"/>
      <c r="N90" s="57"/>
    </row>
    <row r="91" spans="1:14" ht="15.75" thickBot="1">
      <c r="B91" s="817" t="s">
        <v>1037</v>
      </c>
      <c r="C91" s="818"/>
      <c r="D91" s="818"/>
      <c r="E91" s="818"/>
      <c r="F91" s="818"/>
      <c r="G91" s="818"/>
      <c r="H91" s="818"/>
      <c r="I91" s="818"/>
      <c r="J91" s="818"/>
      <c r="K91" s="818"/>
      <c r="L91" s="818"/>
      <c r="M91" s="819"/>
      <c r="N91" s="58">
        <f>L88+L89+L90</f>
        <v>49501.44916472747</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58">
        <f>N83+N91</f>
        <v>214506.27971381904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168</v>
      </c>
      <c r="B37" s="866" t="str">
        <f>VLOOKUP(A37,EQUIPOS!A7:D154,3,FALSE)</f>
        <v>Compactador tipo  POTENCIA: 105 HP, PESO: 6 ton</v>
      </c>
      <c r="C37" s="867"/>
      <c r="D37" s="867"/>
      <c r="E37" s="867"/>
      <c r="F37" s="867"/>
      <c r="G37" s="867"/>
      <c r="H37" s="868"/>
      <c r="I37" s="276"/>
      <c r="J37" s="277"/>
      <c r="K37" s="278">
        <f>VLOOKUP(A37,EQUIPOS!A7:D164,4,FALSE)</f>
        <v>121070.18182944856</v>
      </c>
      <c r="L37" s="279"/>
      <c r="M37" s="280">
        <v>7</v>
      </c>
      <c r="N37" s="281">
        <f t="shared" ref="N37:N43" si="0">K37/M37</f>
        <v>17295.740261349794</v>
      </c>
    </row>
    <row r="38" spans="1:14">
      <c r="A38" t="s">
        <v>173</v>
      </c>
      <c r="B38" s="866" t="str">
        <f>VLOOKUP(A38,EQUIPOS!A8:D154,3,FALSE)</f>
        <v>Compactador neumático de Potencia 70 HP, peso de 13 ton</v>
      </c>
      <c r="C38" s="867"/>
      <c r="D38" s="867"/>
      <c r="E38" s="867"/>
      <c r="F38" s="867"/>
      <c r="G38" s="867"/>
      <c r="H38" s="868"/>
      <c r="I38" s="276"/>
      <c r="J38" s="277"/>
      <c r="K38" s="278">
        <f>VLOOKUP(A38,EQUIPOS!A8:D165,4,FALSE)</f>
        <v>228045.75404630299</v>
      </c>
      <c r="L38" s="279"/>
      <c r="M38" s="280">
        <v>7</v>
      </c>
      <c r="N38" s="281">
        <f t="shared" si="0"/>
        <v>32577.96486375757</v>
      </c>
    </row>
    <row r="39" spans="1:14">
      <c r="A39" t="s">
        <v>286</v>
      </c>
      <c r="B39" s="866" t="str">
        <f>VLOOKUP(A39,EQUIPOS!A9:D154,3,FALSE)</f>
        <v>Planta de asfalto en frio</v>
      </c>
      <c r="C39" s="867"/>
      <c r="D39" s="867"/>
      <c r="E39" s="867"/>
      <c r="F39" s="867"/>
      <c r="G39" s="867"/>
      <c r="H39" s="868"/>
      <c r="I39" s="276"/>
      <c r="J39" s="277"/>
      <c r="K39" s="278">
        <f>VLOOKUP(A39,EQUIPOS!A9:D166,4,FALSE)</f>
        <v>240244.99140443289</v>
      </c>
      <c r="L39" s="279"/>
      <c r="M39" s="280">
        <v>9</v>
      </c>
      <c r="N39" s="281">
        <f t="shared" si="0"/>
        <v>26693.887933825878</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7</v>
      </c>
      <c r="N42" s="281">
        <f t="shared" si="0"/>
        <v>30521.894578852578</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9</v>
      </c>
      <c r="N43" s="281">
        <f t="shared" si="0"/>
        <v>5676.4142894584884</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1053.7677264750794</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139340.55014675789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992.51769390706806</v>
      </c>
      <c r="N65" s="421">
        <f>K65*M65</f>
        <v>1240.6471173838352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2630.1718888537307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10537.677264750793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184374.13749609698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36874.827499219398</v>
      </c>
      <c r="M88" s="853"/>
      <c r="N88" s="57"/>
    </row>
    <row r="89" spans="1:14">
      <c r="B89" s="95" t="s">
        <v>1057</v>
      </c>
      <c r="C89" s="96"/>
      <c r="D89" s="96"/>
      <c r="E89" s="96"/>
      <c r="F89" s="96"/>
      <c r="G89" s="96"/>
      <c r="H89" s="96"/>
      <c r="I89" s="93"/>
      <c r="J89" s="94"/>
      <c r="K89" s="313">
        <v>0.05</v>
      </c>
      <c r="L89" s="852">
        <f>N83*K89</f>
        <v>9218.7068748048496</v>
      </c>
      <c r="M89" s="853"/>
      <c r="N89" s="57"/>
    </row>
    <row r="90" spans="1:14" ht="15.75" thickBot="1">
      <c r="B90" s="97" t="s">
        <v>1058</v>
      </c>
      <c r="C90" s="98"/>
      <c r="D90" s="98"/>
      <c r="E90" s="98"/>
      <c r="F90" s="98"/>
      <c r="G90" s="98"/>
      <c r="H90" s="98"/>
      <c r="I90" s="99"/>
      <c r="J90" s="100"/>
      <c r="K90" s="314">
        <v>0.05</v>
      </c>
      <c r="L90" s="854">
        <f>N83*K90</f>
        <v>9218.7068748048496</v>
      </c>
      <c r="M90" s="855"/>
      <c r="N90" s="57"/>
    </row>
    <row r="91" spans="1:14" ht="15.75" thickBot="1">
      <c r="B91" s="817" t="s">
        <v>1037</v>
      </c>
      <c r="C91" s="818"/>
      <c r="D91" s="818"/>
      <c r="E91" s="818"/>
      <c r="F91" s="818"/>
      <c r="G91" s="818"/>
      <c r="H91" s="818"/>
      <c r="I91" s="818"/>
      <c r="J91" s="818"/>
      <c r="K91" s="818"/>
      <c r="L91" s="818"/>
      <c r="M91" s="819"/>
      <c r="N91" s="58">
        <f>L88+L89+L90</f>
        <v>55312.241248829094</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239686.37874492607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9</v>
      </c>
      <c r="N37" s="281">
        <f t="shared" ref="N37:N43" si="0">K37/M37</f>
        <v>25338.417116255889</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121070.18182944856</v>
      </c>
      <c r="L38" s="279"/>
      <c r="M38" s="280">
        <v>9</v>
      </c>
      <c r="N38" s="281">
        <f t="shared" si="0"/>
        <v>13452.242425494283</v>
      </c>
    </row>
    <row r="39" spans="1:14">
      <c r="A39" t="s">
        <v>286</v>
      </c>
      <c r="B39" s="866" t="str">
        <f>VLOOKUP(A39,EQUIPOS!A9:D154,3,FALSE)</f>
        <v>Planta de asfalto en frio</v>
      </c>
      <c r="C39" s="867"/>
      <c r="D39" s="867"/>
      <c r="E39" s="867"/>
      <c r="F39" s="867"/>
      <c r="G39" s="867"/>
      <c r="H39" s="868"/>
      <c r="I39" s="276"/>
      <c r="J39" s="277"/>
      <c r="K39" s="278">
        <f>VLOOKUP(A39,EQUIPOS!A9:D166,4,FALSE)</f>
        <v>240244.99140443289</v>
      </c>
      <c r="L39" s="279"/>
      <c r="M39" s="280">
        <v>9</v>
      </c>
      <c r="N39" s="281">
        <f t="shared" si="0"/>
        <v>26693.887933825878</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9</v>
      </c>
      <c r="N42" s="281">
        <f t="shared" si="0"/>
        <v>23739.251339107563</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9</v>
      </c>
      <c r="N43" s="281">
        <f t="shared" si="0"/>
        <v>5676.4142894584884</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67"/>
      <c r="F46" s="867"/>
      <c r="G46" s="867"/>
      <c r="H46" s="868"/>
      <c r="I46" s="42"/>
      <c r="J46" s="43"/>
      <c r="K46" s="283"/>
      <c r="L46" s="285"/>
      <c r="M46" s="286"/>
      <c r="N46" s="287"/>
    </row>
    <row r="47" spans="1:14">
      <c r="B47" s="874" t="s">
        <v>1036</v>
      </c>
      <c r="C47" s="952"/>
      <c r="D47" s="952"/>
      <c r="E47" s="44"/>
      <c r="F47" s="45"/>
      <c r="G47" s="45"/>
      <c r="H47" s="46"/>
      <c r="I47" s="42"/>
      <c r="J47" s="43"/>
      <c r="K47" s="288"/>
      <c r="L47" s="285"/>
      <c r="M47" s="410">
        <v>0.1</v>
      </c>
      <c r="N47" s="353">
        <f>N81*M47</f>
        <v>922.04676066569448</v>
      </c>
    </row>
    <row r="48" spans="1:14" ht="15.75" thickBot="1">
      <c r="B48" s="953"/>
      <c r="C48" s="954"/>
      <c r="D48" s="954"/>
      <c r="E48" s="954"/>
      <c r="F48" s="954"/>
      <c r="G48" s="954"/>
      <c r="H48" s="955"/>
      <c r="I48" s="876"/>
      <c r="J48" s="877"/>
      <c r="K48" s="47"/>
      <c r="L48" s="878"/>
      <c r="M48" s="956"/>
      <c r="N48" s="111"/>
    </row>
    <row r="49" spans="1:14" ht="15.75" thickBot="1">
      <c r="B49" s="817" t="s">
        <v>1037</v>
      </c>
      <c r="C49" s="818"/>
      <c r="D49" s="818"/>
      <c r="E49" s="818"/>
      <c r="F49" s="818"/>
      <c r="G49" s="818"/>
      <c r="H49" s="818"/>
      <c r="I49" s="818"/>
      <c r="J49" s="818"/>
      <c r="K49" s="818"/>
      <c r="L49" s="818"/>
      <c r="M49" s="819"/>
      <c r="N49" s="403">
        <f>SUM(N36:N48)</f>
        <v>121343.14035784629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4">
        <f>VLOOKUP(A65,TRANSPORTE!A6:D117,4,FALSE)</f>
        <v>948.76769390706806</v>
      </c>
      <c r="M65" s="905"/>
      <c r="N65" s="296">
        <f>K65*L65</f>
        <v>1185.9596173838352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165004.83054909157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33000.966109818313</v>
      </c>
      <c r="M88" s="853"/>
      <c r="N88" s="57"/>
    </row>
    <row r="89" spans="1:14">
      <c r="B89" s="95" t="s">
        <v>1057</v>
      </c>
      <c r="C89" s="96"/>
      <c r="D89" s="96"/>
      <c r="E89" s="96"/>
      <c r="F89" s="96"/>
      <c r="G89" s="96"/>
      <c r="H89" s="96"/>
      <c r="I89" s="93"/>
      <c r="J89" s="94"/>
      <c r="K89" s="313">
        <v>0.05</v>
      </c>
      <c r="L89" s="852">
        <f>N83*K89</f>
        <v>8250.2415274545783</v>
      </c>
      <c r="M89" s="853"/>
      <c r="N89" s="57"/>
    </row>
    <row r="90" spans="1:14" ht="15.75" thickBot="1">
      <c r="B90" s="97" t="s">
        <v>1058</v>
      </c>
      <c r="C90" s="98"/>
      <c r="D90" s="98"/>
      <c r="E90" s="98"/>
      <c r="F90" s="98"/>
      <c r="G90" s="98"/>
      <c r="H90" s="98"/>
      <c r="I90" s="99"/>
      <c r="J90" s="100"/>
      <c r="K90" s="314">
        <v>0.05</v>
      </c>
      <c r="L90" s="854">
        <f>N83*K90</f>
        <v>8250.2415274545783</v>
      </c>
      <c r="M90" s="855"/>
      <c r="N90" s="57"/>
    </row>
    <row r="91" spans="1:14" ht="15.75" thickBot="1">
      <c r="B91" s="817" t="s">
        <v>1037</v>
      </c>
      <c r="C91" s="818"/>
      <c r="D91" s="818"/>
      <c r="E91" s="818"/>
      <c r="F91" s="818"/>
      <c r="G91" s="818"/>
      <c r="H91" s="818"/>
      <c r="I91" s="818"/>
      <c r="J91" s="818"/>
      <c r="K91" s="818"/>
      <c r="L91" s="818"/>
      <c r="M91" s="819"/>
      <c r="N91" s="58">
        <f>L88+L89+L90</f>
        <v>49501.44916472747</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214506.27971381904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9</v>
      </c>
      <c r="N37" s="281">
        <f t="shared" ref="N37:N43" si="0">K37/M37</f>
        <v>25338.417116255889</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121070.18182944856</v>
      </c>
      <c r="L38" s="279"/>
      <c r="M38" s="280">
        <v>9</v>
      </c>
      <c r="N38" s="281">
        <f t="shared" si="0"/>
        <v>13452.242425494283</v>
      </c>
    </row>
    <row r="39" spans="1:14">
      <c r="A39" t="s">
        <v>286</v>
      </c>
      <c r="B39" s="866" t="str">
        <f>VLOOKUP(A39,EQUIPOS!A9:D154,3,FALSE)</f>
        <v>Planta de asfalto en frio</v>
      </c>
      <c r="C39" s="867"/>
      <c r="D39" s="867"/>
      <c r="E39" s="867"/>
      <c r="F39" s="867"/>
      <c r="G39" s="867"/>
      <c r="H39" s="868"/>
      <c r="I39" s="276"/>
      <c r="J39" s="277"/>
      <c r="K39" s="278">
        <f>VLOOKUP(A39,EQUIPOS!A9:D166,4,FALSE)</f>
        <v>240244.99140443289</v>
      </c>
      <c r="L39" s="279"/>
      <c r="M39" s="280">
        <v>9</v>
      </c>
      <c r="N39" s="281">
        <f t="shared" si="0"/>
        <v>26693.887933825878</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9</v>
      </c>
      <c r="N42" s="281">
        <f t="shared" si="0"/>
        <v>23739.251339107563</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9</v>
      </c>
      <c r="N43" s="281">
        <f t="shared" si="0"/>
        <v>5676.4142894584884</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922.04676066569448</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121343.14035784629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21804.801599898066</v>
      </c>
      <c r="N53" s="281">
        <f>K53*M53</f>
        <v>30526.722239857292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53.560638235090963</v>
      </c>
      <c r="N54" s="281">
        <f>K54*M54</f>
        <v>1339.0159558772741</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31865.738195734568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992.51769390706806</v>
      </c>
      <c r="M63" s="905"/>
      <c r="N63" s="296">
        <f>K63*L63</f>
        <v>1389.5247714698953</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4">
        <f>VLOOKUP(A64,TRANSPORTE!A6:D117,4,FALSE)</f>
        <v>948.76769390706806</v>
      </c>
      <c r="M64" s="905"/>
      <c r="N64" s="296">
        <f>K64*L64</f>
        <v>1185.9596173838352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2575.4843888537307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165004.83054909157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33000.966109818313</v>
      </c>
      <c r="M87" s="853"/>
      <c r="N87" s="57"/>
    </row>
    <row r="88" spans="1:14">
      <c r="B88" s="95" t="s">
        <v>1057</v>
      </c>
      <c r="C88" s="96"/>
      <c r="D88" s="96"/>
      <c r="E88" s="96"/>
      <c r="F88" s="96"/>
      <c r="G88" s="96"/>
      <c r="H88" s="96"/>
      <c r="I88" s="93"/>
      <c r="J88" s="94"/>
      <c r="K88" s="313">
        <v>0.05</v>
      </c>
      <c r="L88" s="852">
        <f>N82*K88</f>
        <v>8250.2415274545783</v>
      </c>
      <c r="M88" s="853"/>
      <c r="N88" s="57"/>
    </row>
    <row r="89" spans="1:14" ht="15.75" thickBot="1">
      <c r="B89" s="97" t="s">
        <v>1058</v>
      </c>
      <c r="C89" s="98"/>
      <c r="D89" s="98"/>
      <c r="E89" s="98"/>
      <c r="F89" s="98"/>
      <c r="G89" s="98"/>
      <c r="H89" s="98"/>
      <c r="I89" s="99"/>
      <c r="J89" s="100"/>
      <c r="K89" s="314">
        <v>0.05</v>
      </c>
      <c r="L89" s="854">
        <f>N82*K89</f>
        <v>8250.2415274545783</v>
      </c>
      <c r="M89" s="855"/>
      <c r="N89" s="57"/>
    </row>
    <row r="90" spans="1:14" ht="15.75" thickBot="1">
      <c r="B90" s="817" t="s">
        <v>1037</v>
      </c>
      <c r="C90" s="818"/>
      <c r="D90" s="818"/>
      <c r="E90" s="818"/>
      <c r="F90" s="818"/>
      <c r="G90" s="818"/>
      <c r="H90" s="818"/>
      <c r="I90" s="818"/>
      <c r="J90" s="818"/>
      <c r="K90" s="818"/>
      <c r="L90" s="818"/>
      <c r="M90" s="819"/>
      <c r="N90" s="58">
        <f>L87+L88+L89</f>
        <v>49501.44916472747</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214506.27971381904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9</v>
      </c>
      <c r="N37" s="281">
        <f t="shared" ref="N37:N43" si="0">K37/M37</f>
        <v>25338.417116255889</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121070.18182944856</v>
      </c>
      <c r="L38" s="279"/>
      <c r="M38" s="280">
        <v>9</v>
      </c>
      <c r="N38" s="281">
        <f t="shared" si="0"/>
        <v>13452.242425494283</v>
      </c>
    </row>
    <row r="39" spans="1:14">
      <c r="A39" t="s">
        <v>286</v>
      </c>
      <c r="B39" s="866" t="str">
        <f>VLOOKUP(A39,EQUIPOS!A9:D154,3,FALSE)</f>
        <v>Planta de asfalto en frio</v>
      </c>
      <c r="C39" s="867"/>
      <c r="D39" s="867"/>
      <c r="E39" s="867"/>
      <c r="F39" s="867"/>
      <c r="G39" s="867"/>
      <c r="H39" s="868"/>
      <c r="I39" s="276"/>
      <c r="J39" s="277"/>
      <c r="K39" s="278">
        <f>VLOOKUP(A39,EQUIPOS!A9:D166,4,FALSE)</f>
        <v>240244.99140443289</v>
      </c>
      <c r="L39" s="279"/>
      <c r="M39" s="280">
        <v>9</v>
      </c>
      <c r="N39" s="281">
        <f t="shared" si="0"/>
        <v>26693.887933825878</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9</v>
      </c>
      <c r="N42" s="281">
        <f t="shared" si="0"/>
        <v>23739.251339107563</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9</v>
      </c>
      <c r="N43" s="281">
        <f t="shared" si="0"/>
        <v>5676.4142894584884</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67"/>
      <c r="F46" s="867"/>
      <c r="G46" s="867"/>
      <c r="H46" s="868"/>
      <c r="I46" s="42"/>
      <c r="J46" s="43"/>
      <c r="K46" s="283"/>
      <c r="L46" s="285"/>
      <c r="M46" s="286"/>
      <c r="N46" s="287"/>
    </row>
    <row r="47" spans="1:14">
      <c r="B47" s="874" t="s">
        <v>1036</v>
      </c>
      <c r="C47" s="952"/>
      <c r="D47" s="952"/>
      <c r="E47" s="44"/>
      <c r="F47" s="45"/>
      <c r="G47" s="45"/>
      <c r="H47" s="46"/>
      <c r="I47" s="42"/>
      <c r="J47" s="43"/>
      <c r="K47" s="288"/>
      <c r="L47" s="285"/>
      <c r="M47" s="410">
        <v>0.1</v>
      </c>
      <c r="N47" s="353">
        <f>N81*M47</f>
        <v>922.04676066569448</v>
      </c>
    </row>
    <row r="48" spans="1:14" ht="15.75" thickBot="1">
      <c r="B48" s="953"/>
      <c r="C48" s="954"/>
      <c r="D48" s="954"/>
      <c r="E48" s="954"/>
      <c r="F48" s="954"/>
      <c r="G48" s="954"/>
      <c r="H48" s="955"/>
      <c r="I48" s="876"/>
      <c r="J48" s="877"/>
      <c r="K48" s="47"/>
      <c r="L48" s="878"/>
      <c r="M48" s="956"/>
      <c r="N48" s="111"/>
    </row>
    <row r="49" spans="1:14" ht="15.75" thickBot="1">
      <c r="B49" s="817" t="s">
        <v>1037</v>
      </c>
      <c r="C49" s="818"/>
      <c r="D49" s="818"/>
      <c r="E49" s="818"/>
      <c r="F49" s="818"/>
      <c r="G49" s="818"/>
      <c r="H49" s="818"/>
      <c r="I49" s="818"/>
      <c r="J49" s="818"/>
      <c r="K49" s="818"/>
      <c r="L49" s="818"/>
      <c r="M49" s="819"/>
      <c r="N49" s="403">
        <f>SUM(N36:N48)</f>
        <v>121343.14035784629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4">
        <f>VLOOKUP(A65,TRANSPORTE!A6:D117,4,FALSE)</f>
        <v>948.76769390706806</v>
      </c>
      <c r="M65" s="905"/>
      <c r="N65" s="296">
        <f>K65*L65</f>
        <v>1185.9596173838352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165004.83054909157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33000.966109818313</v>
      </c>
      <c r="M88" s="853"/>
      <c r="N88" s="57"/>
    </row>
    <row r="89" spans="1:14">
      <c r="B89" s="95" t="s">
        <v>1057</v>
      </c>
      <c r="C89" s="96"/>
      <c r="D89" s="96"/>
      <c r="E89" s="96"/>
      <c r="F89" s="96"/>
      <c r="G89" s="96"/>
      <c r="H89" s="96"/>
      <c r="I89" s="93"/>
      <c r="J89" s="94"/>
      <c r="K89" s="313">
        <v>0.05</v>
      </c>
      <c r="L89" s="852">
        <f>N83*K89</f>
        <v>8250.2415274545783</v>
      </c>
      <c r="M89" s="853"/>
      <c r="N89" s="57"/>
    </row>
    <row r="90" spans="1:14" ht="15.75" thickBot="1">
      <c r="B90" s="97" t="s">
        <v>1058</v>
      </c>
      <c r="C90" s="98"/>
      <c r="D90" s="98"/>
      <c r="E90" s="98"/>
      <c r="F90" s="98"/>
      <c r="G90" s="98"/>
      <c r="H90" s="98"/>
      <c r="I90" s="99"/>
      <c r="J90" s="100"/>
      <c r="K90" s="314">
        <v>0.05</v>
      </c>
      <c r="L90" s="854">
        <f>N83*K90</f>
        <v>8250.2415274545783</v>
      </c>
      <c r="M90" s="855"/>
      <c r="N90" s="57"/>
    </row>
    <row r="91" spans="1:14" ht="15.75" thickBot="1">
      <c r="B91" s="817" t="s">
        <v>1037</v>
      </c>
      <c r="C91" s="818"/>
      <c r="D91" s="818"/>
      <c r="E91" s="818"/>
      <c r="F91" s="818"/>
      <c r="G91" s="818"/>
      <c r="H91" s="818"/>
      <c r="I91" s="818"/>
      <c r="J91" s="818"/>
      <c r="K91" s="818"/>
      <c r="L91" s="818"/>
      <c r="M91" s="819"/>
      <c r="N91" s="58">
        <f>L88+L89+L90</f>
        <v>49501.44916472747</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214506.27971381904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 customHeight="1" thickBot="1">
      <c r="A31" t="s">
        <v>1929</v>
      </c>
      <c r="B31" s="86" t="s">
        <v>1151</v>
      </c>
      <c r="C31" s="957" t="s">
        <v>1664</v>
      </c>
      <c r="D31" s="957"/>
      <c r="E31" s="957"/>
      <c r="F31" s="958"/>
      <c r="G31" s="958"/>
      <c r="H31" s="958"/>
      <c r="I31" s="958"/>
      <c r="J31" s="958"/>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7</v>
      </c>
      <c r="N37" s="281">
        <f t="shared" ref="N37:N43" si="0">K37/M37</f>
        <v>32577.96486375757</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121070.18182944856</v>
      </c>
      <c r="L38" s="279"/>
      <c r="M38" s="280">
        <v>7</v>
      </c>
      <c r="N38" s="281">
        <f t="shared" si="0"/>
        <v>17295.740261349794</v>
      </c>
    </row>
    <row r="39" spans="1:14">
      <c r="A39" t="s">
        <v>286</v>
      </c>
      <c r="B39" s="866" t="str">
        <f>VLOOKUP(A39,EQUIPOS!A9:D154,3,FALSE)</f>
        <v>Planta de asfalto en frio</v>
      </c>
      <c r="C39" s="867"/>
      <c r="D39" s="867"/>
      <c r="E39" s="867"/>
      <c r="F39" s="867"/>
      <c r="G39" s="867"/>
      <c r="H39" s="868"/>
      <c r="I39" s="276"/>
      <c r="J39" s="277"/>
      <c r="K39" s="278">
        <f>VLOOKUP(A39,EQUIPOS!A9:D166,4,FALSE)</f>
        <v>240244.99140443289</v>
      </c>
      <c r="L39" s="279"/>
      <c r="M39" s="280">
        <v>9</v>
      </c>
      <c r="N39" s="281">
        <f t="shared" si="0"/>
        <v>26693.887933825878</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7</v>
      </c>
      <c r="N42" s="281">
        <f t="shared" si="0"/>
        <v>30521.894578852578</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9</v>
      </c>
      <c r="N43" s="281">
        <f t="shared" si="0"/>
        <v>5676.4142894584884</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1053.7677264750794</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139340.55014675789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21804.801599898066</v>
      </c>
      <c r="N53" s="281">
        <f>K53*M53</f>
        <v>30526.722239857292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53.560638235090963</v>
      </c>
      <c r="N54" s="281">
        <f>K54*M54</f>
        <v>1339.0159558772741</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31865.738195734568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992.51769390706806</v>
      </c>
      <c r="M63" s="905"/>
      <c r="N63" s="296">
        <f>K63*L63</f>
        <v>1389.5247714698953</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4">
        <f>VLOOKUP(A64,TRANSPORTE!A6:D117,4,FALSE)</f>
        <v>948.76769390706806</v>
      </c>
      <c r="M64" s="905"/>
      <c r="N64" s="296">
        <f>K64*L64</f>
        <v>1185.9596173838352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2575.4843888537307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10537.677264750793</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184319.44999609698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36863.889999219398</v>
      </c>
      <c r="M87" s="853"/>
      <c r="N87" s="57"/>
    </row>
    <row r="88" spans="1:14">
      <c r="B88" s="95" t="s">
        <v>1057</v>
      </c>
      <c r="C88" s="96"/>
      <c r="D88" s="96"/>
      <c r="E88" s="96"/>
      <c r="F88" s="96"/>
      <c r="G88" s="96"/>
      <c r="H88" s="96"/>
      <c r="I88" s="93"/>
      <c r="J88" s="94"/>
      <c r="K88" s="313">
        <v>0.05</v>
      </c>
      <c r="L88" s="852">
        <f>N82*K88</f>
        <v>9215.9724998048496</v>
      </c>
      <c r="M88" s="853"/>
      <c r="N88" s="57"/>
    </row>
    <row r="89" spans="1:14" ht="15.75" thickBot="1">
      <c r="B89" s="97" t="s">
        <v>1058</v>
      </c>
      <c r="C89" s="98"/>
      <c r="D89" s="98"/>
      <c r="E89" s="98"/>
      <c r="F89" s="98"/>
      <c r="G89" s="98"/>
      <c r="H89" s="98"/>
      <c r="I89" s="99"/>
      <c r="J89" s="100"/>
      <c r="K89" s="314">
        <v>0.05</v>
      </c>
      <c r="L89" s="854">
        <f>N82*K89</f>
        <v>9215.9724998048496</v>
      </c>
      <c r="M89" s="855"/>
      <c r="N89" s="57"/>
    </row>
    <row r="90" spans="1:14" ht="15.75" thickBot="1">
      <c r="B90" s="817" t="s">
        <v>1037</v>
      </c>
      <c r="C90" s="818"/>
      <c r="D90" s="818"/>
      <c r="E90" s="818"/>
      <c r="F90" s="818"/>
      <c r="G90" s="818"/>
      <c r="H90" s="818"/>
      <c r="I90" s="818"/>
      <c r="J90" s="818"/>
      <c r="K90" s="818"/>
      <c r="L90" s="818"/>
      <c r="M90" s="819"/>
      <c r="N90" s="58">
        <f>L87+L88+L89</f>
        <v>55295.834998829094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239615.28499492607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66"/>
      <c r="C47" s="867"/>
      <c r="D47" s="867"/>
      <c r="E47" s="867"/>
      <c r="F47" s="867"/>
      <c r="G47" s="867"/>
      <c r="H47" s="868"/>
      <c r="I47" s="869"/>
      <c r="J47" s="870"/>
      <c r="K47" s="278"/>
      <c r="L47" s="871"/>
      <c r="M47" s="872"/>
      <c r="N47" s="281"/>
    </row>
    <row r="48" spans="1:14">
      <c r="B48" s="866"/>
      <c r="C48" s="867"/>
      <c r="D48" s="867"/>
      <c r="E48" s="873"/>
      <c r="F48" s="867"/>
      <c r="G48" s="867"/>
      <c r="H48" s="868"/>
      <c r="I48" s="42"/>
      <c r="J48" s="43"/>
      <c r="K48" s="283"/>
      <c r="L48" s="285"/>
      <c r="M48" s="286"/>
      <c r="N48" s="287"/>
    </row>
    <row r="49" spans="1:14">
      <c r="B49" s="874" t="s">
        <v>1036</v>
      </c>
      <c r="C49" s="875"/>
      <c r="D49" s="875"/>
      <c r="E49" s="44"/>
      <c r="F49" s="45"/>
      <c r="G49" s="45"/>
      <c r="H49" s="46"/>
      <c r="I49" s="42"/>
      <c r="J49" s="43"/>
      <c r="K49" s="288"/>
      <c r="L49" s="285"/>
      <c r="M49" s="410">
        <v>0.1</v>
      </c>
      <c r="N49" s="353">
        <f>N83*M49</f>
        <v>829.84208459912497</v>
      </c>
    </row>
    <row r="50" spans="1:14" ht="15.75" thickBot="1">
      <c r="B50" s="866"/>
      <c r="C50" s="867"/>
      <c r="D50" s="867"/>
      <c r="E50" s="867"/>
      <c r="F50" s="867"/>
      <c r="G50" s="867"/>
      <c r="H50" s="868"/>
      <c r="I50" s="876"/>
      <c r="J50" s="877"/>
      <c r="K50" s="47"/>
      <c r="L50" s="878"/>
      <c r="M50" s="879"/>
      <c r="N50" s="111"/>
    </row>
    <row r="51" spans="1:14" ht="15.75" thickBot="1">
      <c r="B51" s="817" t="s">
        <v>1037</v>
      </c>
      <c r="C51" s="818"/>
      <c r="D51" s="818"/>
      <c r="E51" s="818"/>
      <c r="F51" s="818"/>
      <c r="G51" s="818"/>
      <c r="H51" s="818"/>
      <c r="I51" s="818"/>
      <c r="J51" s="818"/>
      <c r="K51" s="818"/>
      <c r="L51" s="818"/>
      <c r="M51" s="819"/>
      <c r="N51" s="403">
        <f>SUM(N36:N50)</f>
        <v>139027.28476981897</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2" t="s">
        <v>1028</v>
      </c>
      <c r="C55" s="863"/>
      <c r="D55" s="863"/>
      <c r="E55" s="863"/>
      <c r="F55" s="863"/>
      <c r="G55" s="863"/>
      <c r="H55" s="863"/>
      <c r="I55" s="897"/>
      <c r="J55" s="324" t="s">
        <v>1029</v>
      </c>
      <c r="K55" s="91" t="s">
        <v>1030</v>
      </c>
      <c r="L55" s="898" t="s">
        <v>1039</v>
      </c>
      <c r="M55" s="897"/>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21804.801599898066</v>
      </c>
      <c r="N56" s="281">
        <f>K56*M56</f>
        <v>30526.722239857292</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53.560638235090963</v>
      </c>
      <c r="N57" s="281">
        <f>K57*M57</f>
        <v>1339.0159558772741</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899"/>
      <c r="C60" s="900"/>
      <c r="D60" s="900"/>
      <c r="E60" s="900"/>
      <c r="F60" s="900"/>
      <c r="G60" s="900"/>
      <c r="H60" s="900"/>
      <c r="I60" s="870"/>
      <c r="J60" s="48"/>
      <c r="K60" s="50"/>
      <c r="L60" s="901"/>
      <c r="M60" s="902"/>
      <c r="N60" s="51"/>
    </row>
    <row r="61" spans="1:14" ht="15.75" thickBot="1">
      <c r="B61" s="817" t="s">
        <v>1037</v>
      </c>
      <c r="C61" s="818"/>
      <c r="D61" s="818"/>
      <c r="E61" s="818"/>
      <c r="F61" s="818"/>
      <c r="G61" s="818"/>
      <c r="H61" s="818"/>
      <c r="I61" s="818"/>
      <c r="J61" s="818"/>
      <c r="K61" s="818"/>
      <c r="L61" s="818"/>
      <c r="M61" s="819"/>
      <c r="N61" s="403">
        <f>SUM(N56:N60)</f>
        <v>31865.738195734568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3" t="s">
        <v>1045</v>
      </c>
      <c r="M65" s="882"/>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4">
        <f>VLOOKUP(A66,TRANSPORTE!A5:D117,4,FALSE)</f>
        <v>992.51769390706806</v>
      </c>
      <c r="M66" s="905"/>
      <c r="N66" s="296">
        <f>K66*L66</f>
        <v>1389.5247714698953</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4">
        <f>VLOOKUP(A67,TRANSPORTE!A6:D117,4,FALSE)</f>
        <v>948.76769390706806</v>
      </c>
      <c r="M67" s="905"/>
      <c r="N67" s="296">
        <f>K67*L67</f>
        <v>1185.9596173838352</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95"/>
      <c r="M71" s="896"/>
      <c r="N71" s="133"/>
    </row>
    <row r="72" spans="1:15" ht="15.75" thickBot="1">
      <c r="B72" s="906" t="s">
        <v>1037</v>
      </c>
      <c r="C72" s="860"/>
      <c r="D72" s="860"/>
      <c r="E72" s="860"/>
      <c r="F72" s="860"/>
      <c r="G72" s="860"/>
      <c r="H72" s="860"/>
      <c r="I72" s="860"/>
      <c r="J72" s="860"/>
      <c r="K72" s="860"/>
      <c r="L72" s="860"/>
      <c r="M72" s="861"/>
      <c r="N72" s="110">
        <f>N66+N67+N68+N69+N70</f>
        <v>2575.4843888537307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6" t="s">
        <v>1047</v>
      </c>
      <c r="C76" s="857"/>
      <c r="D76" s="857"/>
      <c r="E76" s="857"/>
      <c r="F76" s="857"/>
      <c r="G76" s="857"/>
      <c r="H76" s="857"/>
      <c r="I76" s="79" t="s">
        <v>1048</v>
      </c>
      <c r="J76" s="81" t="s">
        <v>1494</v>
      </c>
      <c r="K76" s="80" t="s">
        <v>1050</v>
      </c>
      <c r="L76" s="858" t="s">
        <v>1034</v>
      </c>
      <c r="M76" s="859"/>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93"/>
      <c r="C82" s="894"/>
      <c r="D82" s="894"/>
      <c r="E82" s="894"/>
      <c r="F82" s="894"/>
      <c r="G82" s="894"/>
      <c r="H82" s="894"/>
      <c r="I82" s="132"/>
      <c r="J82" s="132"/>
      <c r="K82" s="132"/>
      <c r="L82" s="907"/>
      <c r="M82" s="907"/>
      <c r="N82" s="51"/>
    </row>
    <row r="83" spans="1:14" ht="15.75" thickBot="1">
      <c r="B83" s="906" t="s">
        <v>1037</v>
      </c>
      <c r="C83" s="860"/>
      <c r="D83" s="860"/>
      <c r="E83" s="860"/>
      <c r="F83" s="860"/>
      <c r="G83" s="860"/>
      <c r="H83" s="860"/>
      <c r="I83" s="860"/>
      <c r="J83" s="860"/>
      <c r="K83" s="860"/>
      <c r="L83" s="860"/>
      <c r="M83" s="861"/>
      <c r="N83" s="310">
        <f>SUM(N77:N82)</f>
        <v>8298.4208459912497</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N51+N61+N72+N83</f>
        <v>181766.92820039854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36353.385640079709</v>
      </c>
      <c r="M90" s="853"/>
      <c r="N90" s="57"/>
    </row>
    <row r="91" spans="1:14">
      <c r="B91" s="95" t="s">
        <v>1057</v>
      </c>
      <c r="C91" s="96"/>
      <c r="D91" s="96"/>
      <c r="E91" s="96"/>
      <c r="F91" s="96"/>
      <c r="G91" s="96"/>
      <c r="H91" s="96"/>
      <c r="I91" s="93"/>
      <c r="J91" s="94"/>
      <c r="K91" s="313">
        <v>0.05</v>
      </c>
      <c r="L91" s="852">
        <f>N85*K91</f>
        <v>9088.3464100199271</v>
      </c>
      <c r="M91" s="853"/>
      <c r="N91" s="57"/>
    </row>
    <row r="92" spans="1:14" ht="15.75" thickBot="1">
      <c r="B92" s="97" t="s">
        <v>1058</v>
      </c>
      <c r="C92" s="98"/>
      <c r="D92" s="98"/>
      <c r="E92" s="98"/>
      <c r="F92" s="98"/>
      <c r="G92" s="98"/>
      <c r="H92" s="98"/>
      <c r="I92" s="99"/>
      <c r="J92" s="100"/>
      <c r="K92" s="314">
        <v>0.05</v>
      </c>
      <c r="L92" s="854">
        <f>N85*K92</f>
        <v>9088.3464100199271</v>
      </c>
      <c r="M92" s="855"/>
      <c r="N92" s="57"/>
    </row>
    <row r="93" spans="1:14" ht="15.75" thickBot="1">
      <c r="B93" s="817" t="s">
        <v>1037</v>
      </c>
      <c r="C93" s="818"/>
      <c r="D93" s="818"/>
      <c r="E93" s="818"/>
      <c r="F93" s="818"/>
      <c r="G93" s="818"/>
      <c r="H93" s="818"/>
      <c r="I93" s="818"/>
      <c r="J93" s="818"/>
      <c r="K93" s="818"/>
      <c r="L93" s="818"/>
      <c r="M93" s="819"/>
      <c r="N93" s="58">
        <f>L90+L91+L92</f>
        <v>54530.078460119563</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236297.00666051812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0" t="s">
        <v>2324</v>
      </c>
      <c r="C112" s="821"/>
      <c r="D112" s="821"/>
      <c r="E112" s="821"/>
      <c r="F112" s="821"/>
      <c r="G112" s="821"/>
      <c r="H112" s="821"/>
      <c r="I112" s="821"/>
      <c r="J112" s="821"/>
      <c r="K112" s="821"/>
      <c r="L112" s="821"/>
      <c r="M112" s="821"/>
      <c r="N112" s="822"/>
    </row>
    <row r="113" spans="2:14" ht="15" customHeight="1">
      <c r="B113" s="820"/>
      <c r="C113" s="821"/>
      <c r="D113" s="821"/>
      <c r="E113" s="821"/>
      <c r="F113" s="821"/>
      <c r="G113" s="821"/>
      <c r="H113" s="821"/>
      <c r="I113" s="821"/>
      <c r="J113" s="821"/>
      <c r="K113" s="821"/>
      <c r="L113" s="821"/>
      <c r="M113" s="821"/>
      <c r="N113" s="822"/>
    </row>
    <row r="114" spans="2:14" ht="30" customHeight="1">
      <c r="B114" s="823" t="s">
        <v>2325</v>
      </c>
      <c r="C114" s="824"/>
      <c r="D114" s="824"/>
      <c r="E114" s="824"/>
      <c r="F114" s="824"/>
      <c r="G114" s="824"/>
      <c r="H114" s="824"/>
      <c r="I114" s="824"/>
      <c r="J114" s="824"/>
      <c r="K114" s="824"/>
      <c r="L114" s="824"/>
      <c r="M114" s="824"/>
      <c r="N114" s="825"/>
    </row>
    <row r="115" spans="2:14">
      <c r="B115" s="823"/>
      <c r="C115" s="824"/>
      <c r="D115" s="824"/>
      <c r="E115" s="824"/>
      <c r="F115" s="824"/>
      <c r="G115" s="824"/>
      <c r="H115" s="824"/>
      <c r="I115" s="824"/>
      <c r="J115" s="824"/>
      <c r="K115" s="824"/>
      <c r="L115" s="824"/>
      <c r="M115" s="824"/>
      <c r="N115" s="82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3"/>
      <c r="K125" s="883"/>
      <c r="L125" s="883"/>
      <c r="M125" s="883"/>
      <c r="N125" s="884"/>
    </row>
    <row r="126" spans="2:14" ht="15.75" thickBot="1">
      <c r="B126" s="270" t="s">
        <v>2327</v>
      </c>
      <c r="C126" s="402"/>
      <c r="D126" s="402"/>
      <c r="E126" s="63"/>
      <c r="F126" s="63"/>
      <c r="G126" s="63"/>
      <c r="H126" s="63"/>
      <c r="I126" s="63"/>
      <c r="J126" s="885"/>
      <c r="K126" s="885"/>
      <c r="L126" s="885"/>
      <c r="M126" s="885"/>
      <c r="N126" s="886"/>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139027.28476981897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4">
        <f>VLOOKUP(A65,TRANSPORTE!A6:D117,4,FALSE)</f>
        <v>948.76769390706806</v>
      </c>
      <c r="M65" s="905"/>
      <c r="N65" s="296">
        <f>K65*L65</f>
        <v>1185.9596173838352</v>
      </c>
    </row>
    <row r="66" spans="1:15">
      <c r="B66" s="52"/>
      <c r="C66" s="53"/>
      <c r="D66" s="53"/>
      <c r="E66" s="53"/>
      <c r="F66" s="53"/>
      <c r="G66" s="53"/>
      <c r="H66" s="297"/>
      <c r="I66" s="288"/>
      <c r="J66" s="288"/>
      <c r="K66" s="288"/>
      <c r="L66" s="904"/>
      <c r="M66" s="905"/>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181766.92820039854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36353.385640079709</v>
      </c>
      <c r="M88" s="853"/>
      <c r="N88" s="57"/>
    </row>
    <row r="89" spans="1:14">
      <c r="B89" s="95" t="s">
        <v>1057</v>
      </c>
      <c r="C89" s="96"/>
      <c r="D89" s="96"/>
      <c r="E89" s="96"/>
      <c r="F89" s="96"/>
      <c r="G89" s="96"/>
      <c r="H89" s="96"/>
      <c r="I89" s="93"/>
      <c r="J89" s="94"/>
      <c r="K89" s="313">
        <v>0.05</v>
      </c>
      <c r="L89" s="852">
        <f>N83*K89</f>
        <v>9088.3464100199271</v>
      </c>
      <c r="M89" s="853"/>
      <c r="N89" s="57"/>
    </row>
    <row r="90" spans="1:14" ht="15.75" thickBot="1">
      <c r="B90" s="97" t="s">
        <v>1058</v>
      </c>
      <c r="C90" s="98"/>
      <c r="D90" s="98"/>
      <c r="E90" s="98"/>
      <c r="F90" s="98"/>
      <c r="G90" s="98"/>
      <c r="H90" s="98"/>
      <c r="I90" s="99"/>
      <c r="J90" s="100"/>
      <c r="K90" s="314">
        <v>0.05</v>
      </c>
      <c r="L90" s="854">
        <f>N83*K90</f>
        <v>9088.3464100199271</v>
      </c>
      <c r="M90" s="855"/>
      <c r="N90" s="57"/>
    </row>
    <row r="91" spans="1:14" ht="15.75" thickBot="1">
      <c r="B91" s="817" t="s">
        <v>1037</v>
      </c>
      <c r="C91" s="818"/>
      <c r="D91" s="818"/>
      <c r="E91" s="818"/>
      <c r="F91" s="818"/>
      <c r="G91" s="818"/>
      <c r="H91" s="818"/>
      <c r="I91" s="818"/>
      <c r="J91" s="818"/>
      <c r="K91" s="818"/>
      <c r="L91" s="818"/>
      <c r="M91" s="819"/>
      <c r="N91" s="58">
        <f>L88+L89+L90</f>
        <v>54530.078460119563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236297.00666051812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139027.28476981897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4">
        <f>VLOOKUP(A65,TRANSPORTE!A6:D117,4,FALSE)</f>
        <v>948.76769390706806</v>
      </c>
      <c r="M65" s="905"/>
      <c r="N65" s="296">
        <f>K65*L65</f>
        <v>1185.9596173838352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181766.92820039854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36353.385640079709</v>
      </c>
      <c r="M88" s="853"/>
      <c r="N88" s="57"/>
    </row>
    <row r="89" spans="1:14">
      <c r="B89" s="95" t="s">
        <v>1057</v>
      </c>
      <c r="C89" s="96"/>
      <c r="D89" s="96"/>
      <c r="E89" s="96"/>
      <c r="F89" s="96"/>
      <c r="G89" s="96"/>
      <c r="H89" s="96"/>
      <c r="I89" s="93"/>
      <c r="J89" s="94"/>
      <c r="K89" s="313">
        <v>0.05</v>
      </c>
      <c r="L89" s="852">
        <f>N83*K89</f>
        <v>9088.3464100199271</v>
      </c>
      <c r="M89" s="853"/>
      <c r="N89" s="57"/>
    </row>
    <row r="90" spans="1:14" ht="15.75" thickBot="1">
      <c r="B90" s="97" t="s">
        <v>1058</v>
      </c>
      <c r="C90" s="98"/>
      <c r="D90" s="98"/>
      <c r="E90" s="98"/>
      <c r="F90" s="98"/>
      <c r="G90" s="98"/>
      <c r="H90" s="98"/>
      <c r="I90" s="99"/>
      <c r="J90" s="100"/>
      <c r="K90" s="314">
        <v>0.05</v>
      </c>
      <c r="L90" s="854">
        <f>N83*K90</f>
        <v>9088.3464100199271</v>
      </c>
      <c r="M90" s="855"/>
      <c r="N90" s="57"/>
    </row>
    <row r="91" spans="1:14" ht="15.75" thickBot="1">
      <c r="B91" s="817" t="s">
        <v>1037</v>
      </c>
      <c r="C91" s="818"/>
      <c r="D91" s="818"/>
      <c r="E91" s="818"/>
      <c r="F91" s="818"/>
      <c r="G91" s="818"/>
      <c r="H91" s="818"/>
      <c r="I91" s="818"/>
      <c r="J91" s="818"/>
      <c r="K91" s="818"/>
      <c r="L91" s="818"/>
      <c r="M91" s="819"/>
      <c r="N91" s="58">
        <f>L88+L89+L90</f>
        <v>54530.078460119563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236297.00666051812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ht="15" customHeight="1">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829.84208459912497</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139027.28476981897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21804.801599898066</v>
      </c>
      <c r="N53" s="281">
        <f>K53*M53</f>
        <v>30526.722239857292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53.560638235090963</v>
      </c>
      <c r="N54" s="281">
        <f>K54*M54</f>
        <v>1339.0159558772741</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31865.738195734568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992.51769390706806</v>
      </c>
      <c r="M63" s="905"/>
      <c r="N63" s="296">
        <f>K63*L63</f>
        <v>1389.5247714698953</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4">
        <f>VLOOKUP(A64,TRANSPORTE!A6:D117,4,FALSE)</f>
        <v>948.76769390706806</v>
      </c>
      <c r="M64" s="905"/>
      <c r="N64" s="296">
        <f>K64*L64</f>
        <v>1185.9596173838352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2575.4843888537307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181766.92820039854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36353.385640079709</v>
      </c>
      <c r="M87" s="853"/>
      <c r="N87" s="57"/>
    </row>
    <row r="88" spans="1:14">
      <c r="B88" s="95" t="s">
        <v>1057</v>
      </c>
      <c r="C88" s="96"/>
      <c r="D88" s="96"/>
      <c r="E88" s="96"/>
      <c r="F88" s="96"/>
      <c r="G88" s="96"/>
      <c r="H88" s="96"/>
      <c r="I88" s="93"/>
      <c r="J88" s="94"/>
      <c r="K88" s="313">
        <v>0.05</v>
      </c>
      <c r="L88" s="852">
        <f>N82*K88</f>
        <v>9088.3464100199271</v>
      </c>
      <c r="M88" s="853"/>
      <c r="N88" s="57"/>
    </row>
    <row r="89" spans="1:14" ht="15.75" thickBot="1">
      <c r="B89" s="97" t="s">
        <v>1058</v>
      </c>
      <c r="C89" s="98"/>
      <c r="D89" s="98"/>
      <c r="E89" s="98"/>
      <c r="F89" s="98"/>
      <c r="G89" s="98"/>
      <c r="H89" s="98"/>
      <c r="I89" s="99"/>
      <c r="J89" s="100"/>
      <c r="K89" s="314">
        <v>0.05</v>
      </c>
      <c r="L89" s="854">
        <f>N82*K89</f>
        <v>9088.3464100199271</v>
      </c>
      <c r="M89" s="855"/>
      <c r="N89" s="57"/>
    </row>
    <row r="90" spans="1:14" ht="15.75" thickBot="1">
      <c r="B90" s="817" t="s">
        <v>1037</v>
      </c>
      <c r="C90" s="818"/>
      <c r="D90" s="818"/>
      <c r="E90" s="818"/>
      <c r="F90" s="818"/>
      <c r="G90" s="818"/>
      <c r="H90" s="818"/>
      <c r="I90" s="818"/>
      <c r="J90" s="818"/>
      <c r="K90" s="818"/>
      <c r="L90" s="818"/>
      <c r="M90" s="819"/>
      <c r="N90" s="58">
        <f>L87+L88+L89</f>
        <v>54530.078460119563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236297.00666051812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829.84208459912497</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139027.28476981897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21804.801599898066</v>
      </c>
      <c r="N53" s="281">
        <f>K53*M53</f>
        <v>30526.722239857292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53.560638235090963</v>
      </c>
      <c r="N54" s="281">
        <f>K54*M54</f>
        <v>1339.0159558772741</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31865.738195734568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992.51769390706806</v>
      </c>
      <c r="M63" s="905"/>
      <c r="N63" s="296">
        <f>K63*L63</f>
        <v>1389.5247714698953</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4">
        <f>VLOOKUP(A64,TRANSPORTE!A6:D117,4,FALSE)</f>
        <v>948.76769390706806</v>
      </c>
      <c r="M64" s="905"/>
      <c r="N64" s="296">
        <f>K64*L64</f>
        <v>1185.9596173838352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2575.4843888537307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181766.92820039854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36353.385640079709</v>
      </c>
      <c r="M87" s="853"/>
      <c r="N87" s="57"/>
    </row>
    <row r="88" spans="1:14">
      <c r="B88" s="95" t="s">
        <v>1057</v>
      </c>
      <c r="C88" s="96"/>
      <c r="D88" s="96"/>
      <c r="E88" s="96"/>
      <c r="F88" s="96"/>
      <c r="G88" s="96"/>
      <c r="H88" s="96"/>
      <c r="I88" s="93"/>
      <c r="J88" s="94"/>
      <c r="K88" s="313">
        <v>0.05</v>
      </c>
      <c r="L88" s="852">
        <f>N82*K88</f>
        <v>9088.3464100199271</v>
      </c>
      <c r="M88" s="853"/>
      <c r="N88" s="57"/>
    </row>
    <row r="89" spans="1:14" ht="15.75" thickBot="1">
      <c r="B89" s="97" t="s">
        <v>1058</v>
      </c>
      <c r="C89" s="98"/>
      <c r="D89" s="98"/>
      <c r="E89" s="98"/>
      <c r="F89" s="98"/>
      <c r="G89" s="98"/>
      <c r="H89" s="98"/>
      <c r="I89" s="99"/>
      <c r="J89" s="100"/>
      <c r="K89" s="314">
        <v>0.05</v>
      </c>
      <c r="L89" s="854">
        <f>N82*K89</f>
        <v>9088.3464100199271</v>
      </c>
      <c r="M89" s="855"/>
      <c r="N89" s="57"/>
    </row>
    <row r="90" spans="1:14" ht="15.75" thickBot="1">
      <c r="B90" s="817" t="s">
        <v>1037</v>
      </c>
      <c r="C90" s="818"/>
      <c r="D90" s="818"/>
      <c r="E90" s="818"/>
      <c r="F90" s="818"/>
      <c r="G90" s="818"/>
      <c r="H90" s="818"/>
      <c r="I90" s="818"/>
      <c r="J90" s="818"/>
      <c r="K90" s="818"/>
      <c r="L90" s="818"/>
      <c r="M90" s="819"/>
      <c r="N90" s="58">
        <f>L87+L88+L89</f>
        <v>54530.078460119563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236297.00666051812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139027.28476981897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4">
        <f>VLOOKUP(A65,TRANSPORTE!A6:D117,4,FALSE)</f>
        <v>948.76769390706806</v>
      </c>
      <c r="M65" s="905"/>
      <c r="N65" s="296">
        <f>K65*L65</f>
        <v>1185.9596173838352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181766.92820039854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36353.385640079709</v>
      </c>
      <c r="M88" s="853"/>
      <c r="N88" s="57"/>
    </row>
    <row r="89" spans="1:14">
      <c r="B89" s="95" t="s">
        <v>1057</v>
      </c>
      <c r="C89" s="96"/>
      <c r="D89" s="96"/>
      <c r="E89" s="96"/>
      <c r="F89" s="96"/>
      <c r="G89" s="96"/>
      <c r="H89" s="96"/>
      <c r="I89" s="93"/>
      <c r="J89" s="94"/>
      <c r="K89" s="313">
        <v>0.05</v>
      </c>
      <c r="L89" s="852">
        <f>N83*K89</f>
        <v>9088.3464100199271</v>
      </c>
      <c r="M89" s="853"/>
      <c r="N89" s="57"/>
    </row>
    <row r="90" spans="1:14" ht="15.75" thickBot="1">
      <c r="B90" s="97" t="s">
        <v>1058</v>
      </c>
      <c r="C90" s="98"/>
      <c r="D90" s="98"/>
      <c r="E90" s="98"/>
      <c r="F90" s="98"/>
      <c r="G90" s="98"/>
      <c r="H90" s="98"/>
      <c r="I90" s="99"/>
      <c r="J90" s="100"/>
      <c r="K90" s="314">
        <v>0.05</v>
      </c>
      <c r="L90" s="854">
        <f>N83*K90</f>
        <v>9088.3464100199271</v>
      </c>
      <c r="M90" s="855"/>
      <c r="N90" s="57"/>
    </row>
    <row r="91" spans="1:14" ht="15.75" thickBot="1">
      <c r="B91" s="817" t="s">
        <v>1037</v>
      </c>
      <c r="C91" s="818"/>
      <c r="D91" s="818"/>
      <c r="E91" s="818"/>
      <c r="F91" s="818"/>
      <c r="G91" s="818"/>
      <c r="H91" s="818"/>
      <c r="I91" s="818"/>
      <c r="J91" s="818"/>
      <c r="K91" s="818"/>
      <c r="L91" s="818"/>
      <c r="M91" s="819"/>
      <c r="N91" s="58">
        <f>L88+L89+L90</f>
        <v>54530.078460119563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236297.00666051812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139027.28476981897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4">
        <f>VLOOKUP(A65,TRANSPORTE!A6:D117,4,FALSE)</f>
        <v>948.76769390706806</v>
      </c>
      <c r="M65" s="905"/>
      <c r="N65" s="296">
        <f>K65*L65</f>
        <v>1185.9596173838352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181766.92820039854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36353.385640079709</v>
      </c>
      <c r="M88" s="853"/>
      <c r="N88" s="57"/>
    </row>
    <row r="89" spans="1:14">
      <c r="B89" s="95" t="s">
        <v>1057</v>
      </c>
      <c r="C89" s="96"/>
      <c r="D89" s="96"/>
      <c r="E89" s="96"/>
      <c r="F89" s="96"/>
      <c r="G89" s="96"/>
      <c r="H89" s="96"/>
      <c r="I89" s="93"/>
      <c r="J89" s="94"/>
      <c r="K89" s="313">
        <v>0.05</v>
      </c>
      <c r="L89" s="852">
        <f>N83*K89</f>
        <v>9088.3464100199271</v>
      </c>
      <c r="M89" s="853"/>
      <c r="N89" s="57"/>
    </row>
    <row r="90" spans="1:14" ht="15.75" thickBot="1">
      <c r="B90" s="97" t="s">
        <v>1058</v>
      </c>
      <c r="C90" s="98"/>
      <c r="D90" s="98"/>
      <c r="E90" s="98"/>
      <c r="F90" s="98"/>
      <c r="G90" s="98"/>
      <c r="H90" s="98"/>
      <c r="I90" s="99"/>
      <c r="J90" s="100"/>
      <c r="K90" s="314">
        <v>0.05</v>
      </c>
      <c r="L90" s="854">
        <f>N83*K90</f>
        <v>9088.3464100199271</v>
      </c>
      <c r="M90" s="855"/>
      <c r="N90" s="57"/>
    </row>
    <row r="91" spans="1:14" ht="15.75" thickBot="1">
      <c r="B91" s="817" t="s">
        <v>1037</v>
      </c>
      <c r="C91" s="818"/>
      <c r="D91" s="818"/>
      <c r="E91" s="818"/>
      <c r="F91" s="818"/>
      <c r="G91" s="818"/>
      <c r="H91" s="818"/>
      <c r="I91" s="818"/>
      <c r="J91" s="818"/>
      <c r="K91" s="818"/>
      <c r="L91" s="818"/>
      <c r="M91" s="819"/>
      <c r="N91" s="58">
        <f>L88+L89+L90</f>
        <v>54530.078460119563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236297.00666051812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139027.28476981897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1377</v>
      </c>
      <c r="B65" s="52" t="str">
        <f>VLOOKUP(A65,TRANSPORTE!A6:D117,3,FALSE)</f>
        <v>Transporte de mezcla</v>
      </c>
      <c r="C65" s="53"/>
      <c r="D65" s="53"/>
      <c r="E65" s="53"/>
      <c r="F65" s="53"/>
      <c r="G65" s="53"/>
      <c r="H65" s="320" t="s">
        <v>1552</v>
      </c>
      <c r="I65" s="288">
        <v>1.25</v>
      </c>
      <c r="J65" s="295">
        <v>1</v>
      </c>
      <c r="K65" s="288">
        <f>I65*J65</f>
        <v>1.25</v>
      </c>
      <c r="L65" s="904">
        <f>VLOOKUP(A65,TRANSPORTE!A6:D117,4,FALSE)</f>
        <v>948.76769390706806</v>
      </c>
      <c r="M65" s="905"/>
      <c r="N65" s="296">
        <f>K65*L65</f>
        <v>1185.9596173838352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181766.92820039854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36353.385640079709</v>
      </c>
      <c r="M88" s="853"/>
      <c r="N88" s="57"/>
    </row>
    <row r="89" spans="1:14">
      <c r="B89" s="95" t="s">
        <v>1057</v>
      </c>
      <c r="C89" s="96"/>
      <c r="D89" s="96"/>
      <c r="E89" s="96"/>
      <c r="F89" s="96"/>
      <c r="G89" s="96"/>
      <c r="H89" s="96"/>
      <c r="I89" s="93"/>
      <c r="J89" s="94"/>
      <c r="K89" s="313">
        <v>0.05</v>
      </c>
      <c r="L89" s="852">
        <f>N83*K89</f>
        <v>9088.3464100199271</v>
      </c>
      <c r="M89" s="853"/>
      <c r="N89" s="57"/>
    </row>
    <row r="90" spans="1:14" ht="15.75" thickBot="1">
      <c r="B90" s="97" t="s">
        <v>1058</v>
      </c>
      <c r="C90" s="98"/>
      <c r="D90" s="98"/>
      <c r="E90" s="98"/>
      <c r="F90" s="98"/>
      <c r="G90" s="98"/>
      <c r="H90" s="98"/>
      <c r="I90" s="99"/>
      <c r="J90" s="100"/>
      <c r="K90" s="314">
        <v>0.05</v>
      </c>
      <c r="L90" s="854">
        <f>N83*K90</f>
        <v>9088.3464100199271</v>
      </c>
      <c r="M90" s="855"/>
      <c r="N90" s="57"/>
    </row>
    <row r="91" spans="1:14" ht="15.75" thickBot="1">
      <c r="B91" s="817" t="s">
        <v>1037</v>
      </c>
      <c r="C91" s="818"/>
      <c r="D91" s="818"/>
      <c r="E91" s="818"/>
      <c r="F91" s="818"/>
      <c r="G91" s="818"/>
      <c r="H91" s="818"/>
      <c r="I91" s="818"/>
      <c r="J91" s="818"/>
      <c r="K91" s="818"/>
      <c r="L91" s="818"/>
      <c r="M91" s="819"/>
      <c r="N91" s="58">
        <f>L88+L89+L90</f>
        <v>54530.078460119563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236297.00666051812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8</v>
      </c>
      <c r="N37" s="281">
        <f t="shared" ref="N37:N43" si="0">K37/M37</f>
        <v>28505.719255787873</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8</v>
      </c>
      <c r="N38" s="281">
        <f t="shared" si="0"/>
        <v>9301.3512424315213</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8</v>
      </c>
      <c r="N39" s="281">
        <f t="shared" si="0"/>
        <v>69946.008409870497</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8</v>
      </c>
      <c r="N42" s="281">
        <f t="shared" si="0"/>
        <v>26706.657756496006</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8</v>
      </c>
      <c r="N43" s="281">
        <f t="shared" si="0"/>
        <v>6385.9660756407993</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922.04676066569448</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167288.6299939309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21804.801599898066</v>
      </c>
      <c r="N53" s="281">
        <f>K53*M53</f>
        <v>30526.722239857292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53.560638235090963</v>
      </c>
      <c r="N54" s="281">
        <f>K54*M54</f>
        <v>1339.0159558772741</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31865.738195734568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992.51769390706806</v>
      </c>
      <c r="M63" s="905"/>
      <c r="N63" s="296">
        <f>K63*L63</f>
        <v>1389.5247714698953</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4">
        <f>VLOOKUP(A64,TRANSPORTE!A6:D117,4,FALSE)</f>
        <v>948.76769390706806</v>
      </c>
      <c r="M64" s="905"/>
      <c r="N64" s="296">
        <f>K64*L64</f>
        <v>1185.9596173838352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2575.4843888537307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210950.32018517616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42190.064037035234</v>
      </c>
      <c r="M87" s="853"/>
      <c r="N87" s="57"/>
    </row>
    <row r="88" spans="1:14">
      <c r="B88" s="95" t="s">
        <v>1057</v>
      </c>
      <c r="C88" s="96"/>
      <c r="D88" s="96"/>
      <c r="E88" s="96"/>
      <c r="F88" s="96"/>
      <c r="G88" s="96"/>
      <c r="H88" s="96"/>
      <c r="I88" s="93"/>
      <c r="J88" s="94"/>
      <c r="K88" s="313">
        <v>0.05</v>
      </c>
      <c r="L88" s="852">
        <f>N82*K88</f>
        <v>10547.516009258808</v>
      </c>
      <c r="M88" s="853"/>
      <c r="N88" s="57"/>
    </row>
    <row r="89" spans="1:14" ht="15.75" thickBot="1">
      <c r="B89" s="97" t="s">
        <v>1058</v>
      </c>
      <c r="C89" s="98"/>
      <c r="D89" s="98"/>
      <c r="E89" s="98"/>
      <c r="F89" s="98"/>
      <c r="G89" s="98"/>
      <c r="H89" s="98"/>
      <c r="I89" s="99"/>
      <c r="J89" s="100"/>
      <c r="K89" s="314">
        <v>0.05</v>
      </c>
      <c r="L89" s="854">
        <f>N82*K89</f>
        <v>10547.516009258808</v>
      </c>
      <c r="M89" s="855"/>
      <c r="N89" s="57"/>
    </row>
    <row r="90" spans="1:14" ht="15.75" thickBot="1">
      <c r="B90" s="817" t="s">
        <v>1037</v>
      </c>
      <c r="C90" s="818"/>
      <c r="D90" s="818"/>
      <c r="E90" s="818"/>
      <c r="F90" s="818"/>
      <c r="G90" s="818"/>
      <c r="H90" s="818"/>
      <c r="I90" s="818"/>
      <c r="J90" s="818"/>
      <c r="K90" s="818"/>
      <c r="L90" s="818"/>
      <c r="M90" s="819"/>
      <c r="N90" s="58">
        <f>L87+L88+L89</f>
        <v>63285.096055552844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274235.41624072898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8</v>
      </c>
      <c r="N37" s="281">
        <f t="shared" ref="N37:N43" si="0">K37/M37</f>
        <v>28505.719255787873</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8</v>
      </c>
      <c r="N38" s="281">
        <f t="shared" si="0"/>
        <v>9301.3512424315213</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8</v>
      </c>
      <c r="N39" s="281">
        <f t="shared" si="0"/>
        <v>69946.008409870497</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8</v>
      </c>
      <c r="N42" s="281">
        <f t="shared" si="0"/>
        <v>26706.657756496006</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8</v>
      </c>
      <c r="N43" s="281">
        <f t="shared" si="0"/>
        <v>6385.9660756407993</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922.04676066569448</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167288.6299939309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21804.801599898066</v>
      </c>
      <c r="N53" s="281">
        <f>K53*M53</f>
        <v>30526.722239857292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53.560638235090963</v>
      </c>
      <c r="N54" s="281">
        <f>K54*M54</f>
        <v>1339.0159558772741</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31865.738195734568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992.51769390706806</v>
      </c>
      <c r="M63" s="905"/>
      <c r="N63" s="296">
        <f>K63*L63</f>
        <v>1389.5247714698953</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4">
        <f>VLOOKUP(A64,TRANSPORTE!A6:D117,4,FALSE)</f>
        <v>948.76769390706806</v>
      </c>
      <c r="M64" s="905"/>
      <c r="N64" s="296">
        <f>K64*L64</f>
        <v>1185.9596173838352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2575.4843888537307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133"/>
    </row>
    <row r="80" spans="1:15" ht="15.75" thickBot="1">
      <c r="B80" s="906" t="s">
        <v>1037</v>
      </c>
      <c r="C80" s="860"/>
      <c r="D80" s="860"/>
      <c r="E80" s="860"/>
      <c r="F80" s="860"/>
      <c r="G80" s="860"/>
      <c r="H80" s="860"/>
      <c r="I80" s="860"/>
      <c r="J80" s="860"/>
      <c r="K80" s="860"/>
      <c r="L80" s="860"/>
      <c r="M80" s="861"/>
      <c r="N80" s="469">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210950.32018517616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42190.064037035234</v>
      </c>
      <c r="M87" s="853"/>
      <c r="N87" s="57"/>
    </row>
    <row r="88" spans="1:14">
      <c r="B88" s="95" t="s">
        <v>1057</v>
      </c>
      <c r="C88" s="96"/>
      <c r="D88" s="96"/>
      <c r="E88" s="96"/>
      <c r="F88" s="96"/>
      <c r="G88" s="96"/>
      <c r="H88" s="96"/>
      <c r="I88" s="93"/>
      <c r="J88" s="94"/>
      <c r="K88" s="313">
        <v>0.05</v>
      </c>
      <c r="L88" s="852">
        <f>N82*K88</f>
        <v>10547.516009258808</v>
      </c>
      <c r="M88" s="853"/>
      <c r="N88" s="57"/>
    </row>
    <row r="89" spans="1:14" ht="15.75" thickBot="1">
      <c r="B89" s="97" t="s">
        <v>1058</v>
      </c>
      <c r="C89" s="98"/>
      <c r="D89" s="98"/>
      <c r="E89" s="98"/>
      <c r="F89" s="98"/>
      <c r="G89" s="98"/>
      <c r="H89" s="98"/>
      <c r="I89" s="99"/>
      <c r="J89" s="100"/>
      <c r="K89" s="314">
        <v>0.05</v>
      </c>
      <c r="L89" s="854">
        <f>N82*K89</f>
        <v>10547.516009258808</v>
      </c>
      <c r="M89" s="855"/>
      <c r="N89" s="57"/>
    </row>
    <row r="90" spans="1:14" ht="15.75" thickBot="1">
      <c r="B90" s="817" t="s">
        <v>1037</v>
      </c>
      <c r="C90" s="818"/>
      <c r="D90" s="818"/>
      <c r="E90" s="818"/>
      <c r="F90" s="818"/>
      <c r="G90" s="818"/>
      <c r="H90" s="818"/>
      <c r="I90" s="818"/>
      <c r="J90" s="818"/>
      <c r="K90" s="818"/>
      <c r="L90" s="818"/>
      <c r="M90" s="819"/>
      <c r="N90" s="58">
        <f>L87+L88+L89</f>
        <v>63285.096055552844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274235.41624072898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8</v>
      </c>
      <c r="N37" s="281">
        <f t="shared" ref="N37:N43" si="0">K37/M37</f>
        <v>28505.719255787873</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8</v>
      </c>
      <c r="N38" s="281">
        <f t="shared" si="0"/>
        <v>9301.3512424315213</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8</v>
      </c>
      <c r="N39" s="281">
        <f t="shared" si="0"/>
        <v>69946.008409870497</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8</v>
      </c>
      <c r="N42" s="281">
        <f t="shared" si="0"/>
        <v>26706.657756496006</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8</v>
      </c>
      <c r="N43" s="281">
        <f t="shared" si="0"/>
        <v>6385.9660756407993</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922.04676066569448</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167288.6299939309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21804.801599898066</v>
      </c>
      <c r="N53" s="281">
        <f>K53*M53</f>
        <v>30526.722239857292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53.560638235090963</v>
      </c>
      <c r="N54" s="281">
        <f>K54*M54</f>
        <v>1339.0159558772741</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31865.738195734568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992.51769390706806</v>
      </c>
      <c r="M63" s="905"/>
      <c r="N63" s="296">
        <f>K63*L63</f>
        <v>1389.5247714698953</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4">
        <f>VLOOKUP(A64,TRANSPORTE!A6:D117,4,FALSE)</f>
        <v>948.76769390706806</v>
      </c>
      <c r="M64" s="905"/>
      <c r="N64" s="296">
        <f>K64*L64</f>
        <v>1185.9596173838352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2575.4843888537307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210950.32018517616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42190.064037035234</v>
      </c>
      <c r="M87" s="853"/>
      <c r="N87" s="57"/>
    </row>
    <row r="88" spans="1:14">
      <c r="B88" s="95" t="s">
        <v>1057</v>
      </c>
      <c r="C88" s="96"/>
      <c r="D88" s="96"/>
      <c r="E88" s="96"/>
      <c r="F88" s="96"/>
      <c r="G88" s="96"/>
      <c r="H88" s="96"/>
      <c r="I88" s="93"/>
      <c r="J88" s="94"/>
      <c r="K88" s="313">
        <v>0.05</v>
      </c>
      <c r="L88" s="852">
        <f>N82*K88</f>
        <v>10547.516009258808</v>
      </c>
      <c r="M88" s="853"/>
      <c r="N88" s="57"/>
    </row>
    <row r="89" spans="1:14" ht="15.75" thickBot="1">
      <c r="B89" s="97" t="s">
        <v>1058</v>
      </c>
      <c r="C89" s="98"/>
      <c r="D89" s="98"/>
      <c r="E89" s="98"/>
      <c r="F89" s="98"/>
      <c r="G89" s="98"/>
      <c r="H89" s="98"/>
      <c r="I89" s="99"/>
      <c r="J89" s="100"/>
      <c r="K89" s="314">
        <v>0.05</v>
      </c>
      <c r="L89" s="854">
        <f>N82*K89</f>
        <v>10547.516009258808</v>
      </c>
      <c r="M89" s="855"/>
      <c r="N89" s="57"/>
    </row>
    <row r="90" spans="1:14" ht="15.75" thickBot="1">
      <c r="B90" s="817" t="s">
        <v>1037</v>
      </c>
      <c r="C90" s="818"/>
      <c r="D90" s="818"/>
      <c r="E90" s="818"/>
      <c r="F90" s="818"/>
      <c r="G90" s="818"/>
      <c r="H90" s="818"/>
      <c r="I90" s="818"/>
      <c r="J90" s="818"/>
      <c r="K90" s="818"/>
      <c r="L90" s="818"/>
      <c r="M90" s="819"/>
      <c r="N90" s="58">
        <f>L87+L88+L89</f>
        <v>63285.096055552844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274235.41624072898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829.84208459912497</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139027.28476981897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21804.801599898066</v>
      </c>
      <c r="N53" s="281">
        <f>K53*M53</f>
        <v>30526.722239857292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53.560638235090963</v>
      </c>
      <c r="N54" s="281">
        <f>K54*M54</f>
        <v>1339.0159558772741</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31865.738195734568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992.51769390706806</v>
      </c>
      <c r="M63" s="905"/>
      <c r="N63" s="296">
        <f>K63*L63</f>
        <v>1389.5247714698953</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4">
        <f>VLOOKUP(A64,TRANSPORTE!A6:D117,4,FALSE)</f>
        <v>948.76769390706806</v>
      </c>
      <c r="M64" s="905"/>
      <c r="N64" s="296">
        <f>K64*L64</f>
        <v>1185.9596173838352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2575.4843888537307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181766.92820039854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36353.385640079709</v>
      </c>
      <c r="M87" s="853"/>
      <c r="N87" s="57"/>
    </row>
    <row r="88" spans="1:14">
      <c r="B88" s="95" t="s">
        <v>1057</v>
      </c>
      <c r="C88" s="96"/>
      <c r="D88" s="96"/>
      <c r="E88" s="96"/>
      <c r="F88" s="96"/>
      <c r="G88" s="96"/>
      <c r="H88" s="96"/>
      <c r="I88" s="93"/>
      <c r="J88" s="94"/>
      <c r="K88" s="313">
        <v>0.05</v>
      </c>
      <c r="L88" s="852">
        <f>N82*K88</f>
        <v>9088.3464100199271</v>
      </c>
      <c r="M88" s="853"/>
      <c r="N88" s="57"/>
    </row>
    <row r="89" spans="1:14" ht="15.75" thickBot="1">
      <c r="B89" s="97" t="s">
        <v>1058</v>
      </c>
      <c r="C89" s="98"/>
      <c r="D89" s="98"/>
      <c r="E89" s="98"/>
      <c r="F89" s="98"/>
      <c r="G89" s="98"/>
      <c r="H89" s="98"/>
      <c r="I89" s="99"/>
      <c r="J89" s="100"/>
      <c r="K89" s="314">
        <v>0.05</v>
      </c>
      <c r="L89" s="854">
        <f>N82*K89</f>
        <v>9088.3464100199271</v>
      </c>
      <c r="M89" s="855"/>
      <c r="N89" s="57"/>
    </row>
    <row r="90" spans="1:14" ht="15.75" thickBot="1">
      <c r="B90" s="817" t="s">
        <v>1037</v>
      </c>
      <c r="C90" s="818"/>
      <c r="D90" s="818"/>
      <c r="E90" s="818"/>
      <c r="F90" s="818"/>
      <c r="G90" s="818"/>
      <c r="H90" s="818"/>
      <c r="I90" s="818"/>
      <c r="J90" s="818"/>
      <c r="K90" s="818"/>
      <c r="L90" s="818"/>
      <c r="M90" s="819"/>
      <c r="N90" s="58">
        <f>L87+L88+L89</f>
        <v>54530.078460119563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236297.00666051812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139027.28476981897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4">
        <f>VLOOKUP(A65,TRANSPORTE!A6:D117,4,FALSE)</f>
        <v>948.76769390706806</v>
      </c>
      <c r="M65" s="905"/>
      <c r="N65" s="296">
        <f>K65*L65</f>
        <v>1185.9596173838352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133"/>
    </row>
    <row r="81" spans="1:14" ht="15.75" thickBot="1">
      <c r="B81" s="906" t="s">
        <v>1037</v>
      </c>
      <c r="C81" s="860"/>
      <c r="D81" s="860"/>
      <c r="E81" s="860"/>
      <c r="F81" s="860"/>
      <c r="G81" s="860"/>
      <c r="H81" s="860"/>
      <c r="I81" s="860"/>
      <c r="J81" s="860"/>
      <c r="K81" s="860"/>
      <c r="L81" s="860"/>
      <c r="M81" s="861"/>
      <c r="N81" s="46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181766.92820039854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36353.385640079709</v>
      </c>
      <c r="M88" s="853"/>
      <c r="N88" s="57"/>
    </row>
    <row r="89" spans="1:14">
      <c r="B89" s="95" t="s">
        <v>1057</v>
      </c>
      <c r="C89" s="96"/>
      <c r="D89" s="96"/>
      <c r="E89" s="96"/>
      <c r="F89" s="96"/>
      <c r="G89" s="96"/>
      <c r="H89" s="96"/>
      <c r="I89" s="93"/>
      <c r="J89" s="94"/>
      <c r="K89" s="313">
        <v>0.05</v>
      </c>
      <c r="L89" s="852">
        <f>N83*K89</f>
        <v>9088.3464100199271</v>
      </c>
      <c r="M89" s="853"/>
      <c r="N89" s="57"/>
    </row>
    <row r="90" spans="1:14" ht="15.75" thickBot="1">
      <c r="B90" s="97" t="s">
        <v>1058</v>
      </c>
      <c r="C90" s="98"/>
      <c r="D90" s="98"/>
      <c r="E90" s="98"/>
      <c r="F90" s="98"/>
      <c r="G90" s="98"/>
      <c r="H90" s="98"/>
      <c r="I90" s="99"/>
      <c r="J90" s="100"/>
      <c r="K90" s="314">
        <v>0.05</v>
      </c>
      <c r="L90" s="854">
        <f>N83*K90</f>
        <v>9088.3464100199271</v>
      </c>
      <c r="M90" s="855"/>
      <c r="N90" s="57"/>
    </row>
    <row r="91" spans="1:14" ht="15.75" thickBot="1">
      <c r="B91" s="817" t="s">
        <v>1037</v>
      </c>
      <c r="C91" s="818"/>
      <c r="D91" s="818"/>
      <c r="E91" s="818"/>
      <c r="F91" s="818"/>
      <c r="G91" s="818"/>
      <c r="H91" s="818"/>
      <c r="I91" s="818"/>
      <c r="J91" s="818"/>
      <c r="K91" s="818"/>
      <c r="L91" s="818"/>
      <c r="M91" s="819"/>
      <c r="N91" s="58">
        <f>L88+L89+L90</f>
        <v>54530.078460119563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236297.00666051812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829.84208459912497</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139027.28476981897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21804.801599898066</v>
      </c>
      <c r="N53" s="281">
        <f>K53*M53</f>
        <v>30526.722239857292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53.560638235090963</v>
      </c>
      <c r="N54" s="281">
        <f>K54*M54</f>
        <v>1339.0159558772741</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31865.738195734568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992.51769390706806</v>
      </c>
      <c r="M63" s="905"/>
      <c r="N63" s="296">
        <f>K63*L63</f>
        <v>1389.5247714698953</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4">
        <f>VLOOKUP(A64,TRANSPORTE!A6:D117,4,FALSE)</f>
        <v>948.76769390706806</v>
      </c>
      <c r="M64" s="905"/>
      <c r="N64" s="296">
        <f>K64*L64</f>
        <v>1185.9596173838352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2575.4843888537307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181766.92820039854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36353.385640079709</v>
      </c>
      <c r="M87" s="853"/>
      <c r="N87" s="57"/>
    </row>
    <row r="88" spans="1:14">
      <c r="B88" s="95" t="s">
        <v>1057</v>
      </c>
      <c r="C88" s="96"/>
      <c r="D88" s="96"/>
      <c r="E88" s="96"/>
      <c r="F88" s="96"/>
      <c r="G88" s="96"/>
      <c r="H88" s="96"/>
      <c r="I88" s="93"/>
      <c r="J88" s="94"/>
      <c r="K88" s="313">
        <v>0.05</v>
      </c>
      <c r="L88" s="852">
        <f>N82*K88</f>
        <v>9088.3464100199271</v>
      </c>
      <c r="M88" s="853"/>
      <c r="N88" s="57"/>
    </row>
    <row r="89" spans="1:14" ht="15.75" thickBot="1">
      <c r="B89" s="97" t="s">
        <v>1058</v>
      </c>
      <c r="C89" s="98"/>
      <c r="D89" s="98"/>
      <c r="E89" s="98"/>
      <c r="F89" s="98"/>
      <c r="G89" s="98"/>
      <c r="H89" s="98"/>
      <c r="I89" s="99"/>
      <c r="J89" s="100"/>
      <c r="K89" s="314">
        <v>0.05</v>
      </c>
      <c r="L89" s="854">
        <f>N82*K89</f>
        <v>9088.3464100199271</v>
      </c>
      <c r="M89" s="855"/>
      <c r="N89" s="57"/>
    </row>
    <row r="90" spans="1:14" ht="15.75" thickBot="1">
      <c r="B90" s="817" t="s">
        <v>1037</v>
      </c>
      <c r="C90" s="818"/>
      <c r="D90" s="818"/>
      <c r="E90" s="818"/>
      <c r="F90" s="818"/>
      <c r="G90" s="818"/>
      <c r="H90" s="818"/>
      <c r="I90" s="818"/>
      <c r="J90" s="818"/>
      <c r="K90" s="818"/>
      <c r="L90" s="818"/>
      <c r="M90" s="819"/>
      <c r="N90" s="58">
        <f>L87+L88+L89</f>
        <v>54530.078460119563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236297.00666051812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8</v>
      </c>
      <c r="N37" s="281">
        <f t="shared" ref="N37:N43" si="0">K37/M37</f>
        <v>28505.719255787873</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8</v>
      </c>
      <c r="N38" s="281">
        <f t="shared" si="0"/>
        <v>9301.3512424315213</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8</v>
      </c>
      <c r="N39" s="281">
        <f t="shared" si="0"/>
        <v>69946.008409870497</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8</v>
      </c>
      <c r="N42" s="281">
        <f t="shared" si="0"/>
        <v>26706.657756496006</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8</v>
      </c>
      <c r="N43" s="281">
        <f t="shared" si="0"/>
        <v>6385.9660756407993</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922.04676066569448</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167288.6299939309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21804.801599898066</v>
      </c>
      <c r="N53" s="281">
        <f>K53*M53</f>
        <v>30526.722239857292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53.560638235090963</v>
      </c>
      <c r="N54" s="281">
        <f>K54*M54</f>
        <v>1339.0159558772741</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31865.738195734568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992.51769390706806</v>
      </c>
      <c r="M63" s="905"/>
      <c r="N63" s="296">
        <f>K63*L63</f>
        <v>1389.5247714698953</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4">
        <f>VLOOKUP(A64,TRANSPORTE!A6:D117,4,FALSE)</f>
        <v>948.76769390706806</v>
      </c>
      <c r="M64" s="905"/>
      <c r="N64" s="296">
        <f>K64*L64</f>
        <v>1185.9596173838352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2575.4843888537307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210950.32018517616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42190.064037035234</v>
      </c>
      <c r="M87" s="853"/>
      <c r="N87" s="57"/>
    </row>
    <row r="88" spans="1:14">
      <c r="B88" s="95" t="s">
        <v>1057</v>
      </c>
      <c r="C88" s="96"/>
      <c r="D88" s="96"/>
      <c r="E88" s="96"/>
      <c r="F88" s="96"/>
      <c r="G88" s="96"/>
      <c r="H88" s="96"/>
      <c r="I88" s="93"/>
      <c r="J88" s="94"/>
      <c r="K88" s="313">
        <v>0.05</v>
      </c>
      <c r="L88" s="852">
        <f>N82*K88</f>
        <v>10547.516009258808</v>
      </c>
      <c r="M88" s="853"/>
      <c r="N88" s="57"/>
    </row>
    <row r="89" spans="1:14" ht="15.75" thickBot="1">
      <c r="B89" s="97" t="s">
        <v>1058</v>
      </c>
      <c r="C89" s="98"/>
      <c r="D89" s="98"/>
      <c r="E89" s="98"/>
      <c r="F89" s="98"/>
      <c r="G89" s="98"/>
      <c r="H89" s="98"/>
      <c r="I89" s="99"/>
      <c r="J89" s="100"/>
      <c r="K89" s="314">
        <v>0.05</v>
      </c>
      <c r="L89" s="854">
        <f>N82*K89</f>
        <v>10547.516009258808</v>
      </c>
      <c r="M89" s="855"/>
      <c r="N89" s="57"/>
    </row>
    <row r="90" spans="1:14" ht="15.75" thickBot="1">
      <c r="B90" s="817" t="s">
        <v>1037</v>
      </c>
      <c r="C90" s="818"/>
      <c r="D90" s="818"/>
      <c r="E90" s="818"/>
      <c r="F90" s="818"/>
      <c r="G90" s="818"/>
      <c r="H90" s="818"/>
      <c r="I90" s="818"/>
      <c r="J90" s="818"/>
      <c r="K90" s="818"/>
      <c r="L90" s="818"/>
      <c r="M90" s="819"/>
      <c r="N90" s="58">
        <f>L87+L88+L89</f>
        <v>63285.096055552844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274235.41624072898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139027.28476981897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4">
        <f>VLOOKUP(A65,TRANSPORTE!A6:D117,4,FALSE)</f>
        <v>948.76769390706806</v>
      </c>
      <c r="M65" s="905"/>
      <c r="N65" s="296">
        <f>K65*L65</f>
        <v>1185.9596173838352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181766.92820039854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36353.385640079709</v>
      </c>
      <c r="M88" s="853"/>
      <c r="N88" s="57"/>
    </row>
    <row r="89" spans="1:14">
      <c r="B89" s="95" t="s">
        <v>1057</v>
      </c>
      <c r="C89" s="96"/>
      <c r="D89" s="96"/>
      <c r="E89" s="96"/>
      <c r="F89" s="96"/>
      <c r="G89" s="96"/>
      <c r="H89" s="96"/>
      <c r="I89" s="93"/>
      <c r="J89" s="94"/>
      <c r="K89" s="313">
        <v>0.05</v>
      </c>
      <c r="L89" s="852">
        <f>N83*K89</f>
        <v>9088.3464100199271</v>
      </c>
      <c r="M89" s="853"/>
      <c r="N89" s="57"/>
    </row>
    <row r="90" spans="1:14" ht="15.75" thickBot="1">
      <c r="B90" s="97" t="s">
        <v>1058</v>
      </c>
      <c r="C90" s="98"/>
      <c r="D90" s="98"/>
      <c r="E90" s="98"/>
      <c r="F90" s="98"/>
      <c r="G90" s="98"/>
      <c r="H90" s="98"/>
      <c r="I90" s="99"/>
      <c r="J90" s="100"/>
      <c r="K90" s="314">
        <v>0.05</v>
      </c>
      <c r="L90" s="854">
        <f>N83*K90</f>
        <v>9088.3464100199271</v>
      </c>
      <c r="M90" s="855"/>
      <c r="N90" s="57"/>
    </row>
    <row r="91" spans="1:14" ht="15.75" thickBot="1">
      <c r="B91" s="817" t="s">
        <v>1037</v>
      </c>
      <c r="C91" s="818"/>
      <c r="D91" s="818"/>
      <c r="E91" s="818"/>
      <c r="F91" s="818"/>
      <c r="G91" s="818"/>
      <c r="H91" s="818"/>
      <c r="I91" s="818"/>
      <c r="J91" s="818"/>
      <c r="K91" s="818"/>
      <c r="L91" s="818"/>
      <c r="M91" s="819"/>
      <c r="N91" s="58">
        <f>L88+L89+L90</f>
        <v>54530.078460119563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236297.00666051812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139027.28476981897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4">
        <f>VLOOKUP(A65,TRANSPORTE!A6:D117,4,FALSE)</f>
        <v>948.76769390706806</v>
      </c>
      <c r="M65" s="905"/>
      <c r="N65" s="296">
        <f>K65*L65</f>
        <v>1185.9596173838352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181766.92820039854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36353.385640079709</v>
      </c>
      <c r="M88" s="853"/>
      <c r="N88" s="57"/>
    </row>
    <row r="89" spans="1:14">
      <c r="B89" s="95" t="s">
        <v>1057</v>
      </c>
      <c r="C89" s="96"/>
      <c r="D89" s="96"/>
      <c r="E89" s="96"/>
      <c r="F89" s="96"/>
      <c r="G89" s="96"/>
      <c r="H89" s="96"/>
      <c r="I89" s="93"/>
      <c r="J89" s="94"/>
      <c r="K89" s="313">
        <v>0.05</v>
      </c>
      <c r="L89" s="852">
        <f>N83*K89</f>
        <v>9088.3464100199271</v>
      </c>
      <c r="M89" s="853"/>
      <c r="N89" s="57"/>
    </row>
    <row r="90" spans="1:14" ht="15.75" thickBot="1">
      <c r="B90" s="97" t="s">
        <v>1058</v>
      </c>
      <c r="C90" s="98"/>
      <c r="D90" s="98"/>
      <c r="E90" s="98"/>
      <c r="F90" s="98"/>
      <c r="G90" s="98"/>
      <c r="H90" s="98"/>
      <c r="I90" s="99"/>
      <c r="J90" s="100"/>
      <c r="K90" s="314">
        <v>0.05</v>
      </c>
      <c r="L90" s="854">
        <f>N83*K90</f>
        <v>9088.3464100199271</v>
      </c>
      <c r="M90" s="855"/>
      <c r="N90" s="57"/>
    </row>
    <row r="91" spans="1:14" ht="15.75" thickBot="1">
      <c r="B91" s="817" t="s">
        <v>1037</v>
      </c>
      <c r="C91" s="818"/>
      <c r="D91" s="818"/>
      <c r="E91" s="818"/>
      <c r="F91" s="818"/>
      <c r="G91" s="818"/>
      <c r="H91" s="818"/>
      <c r="I91" s="818"/>
      <c r="J91" s="818"/>
      <c r="K91" s="818"/>
      <c r="L91" s="818"/>
      <c r="M91" s="819"/>
      <c r="N91" s="58">
        <f>L88+L89+L90</f>
        <v>54530.078460119563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236297.00666051812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829.84208459912497</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139027.28476981897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21804.801599898066</v>
      </c>
      <c r="N53" s="281">
        <f>K53*M53</f>
        <v>30526.722239857292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53.560638235090963</v>
      </c>
      <c r="N54" s="281">
        <f>K54*M54</f>
        <v>1339.0159558772741</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31865.738195734568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992.51769390706806</v>
      </c>
      <c r="M63" s="905"/>
      <c r="N63" s="296">
        <f>K63*L63</f>
        <v>1389.5247714698953</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4">
        <f>VLOOKUP(A64,TRANSPORTE!A6:D117,4,FALSE)</f>
        <v>948.76769390706806</v>
      </c>
      <c r="M64" s="905"/>
      <c r="N64" s="296">
        <f>K64*L64</f>
        <v>1185.9596173838352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2575.4843888537307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181766.92820039854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36353.385640079709</v>
      </c>
      <c r="M87" s="853"/>
      <c r="N87" s="57"/>
    </row>
    <row r="88" spans="1:14">
      <c r="B88" s="95" t="s">
        <v>1057</v>
      </c>
      <c r="C88" s="96"/>
      <c r="D88" s="96"/>
      <c r="E88" s="96"/>
      <c r="F88" s="96"/>
      <c r="G88" s="96"/>
      <c r="H88" s="96"/>
      <c r="I88" s="93"/>
      <c r="J88" s="94"/>
      <c r="K88" s="313">
        <v>0.05</v>
      </c>
      <c r="L88" s="852">
        <f>N82*K88</f>
        <v>9088.3464100199271</v>
      </c>
      <c r="M88" s="853"/>
      <c r="N88" s="57"/>
    </row>
    <row r="89" spans="1:14" ht="15.75" thickBot="1">
      <c r="B89" s="97" t="s">
        <v>1058</v>
      </c>
      <c r="C89" s="98"/>
      <c r="D89" s="98"/>
      <c r="E89" s="98"/>
      <c r="F89" s="98"/>
      <c r="G89" s="98"/>
      <c r="H89" s="98"/>
      <c r="I89" s="99"/>
      <c r="J89" s="100"/>
      <c r="K89" s="314">
        <v>0.05</v>
      </c>
      <c r="L89" s="854">
        <f>N82*K89</f>
        <v>9088.3464100199271</v>
      </c>
      <c r="M89" s="855"/>
      <c r="N89" s="57"/>
    </row>
    <row r="90" spans="1:14" ht="15.75" thickBot="1">
      <c r="B90" s="817" t="s">
        <v>1037</v>
      </c>
      <c r="C90" s="818"/>
      <c r="D90" s="818"/>
      <c r="E90" s="818"/>
      <c r="F90" s="818"/>
      <c r="G90" s="818"/>
      <c r="H90" s="818"/>
      <c r="I90" s="818"/>
      <c r="J90" s="818"/>
      <c r="K90" s="818"/>
      <c r="L90" s="818"/>
      <c r="M90" s="819"/>
      <c r="N90" s="58">
        <f>L87+L88+L89</f>
        <v>54530.078460119563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236297.00666051812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155188.52321410342</v>
      </c>
      <c r="L36" s="279"/>
      <c r="M36" s="280">
        <v>30</v>
      </c>
      <c r="N36" s="281">
        <f>K36/M36</f>
        <v>5172.9507738034472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74410.809939452171</v>
      </c>
      <c r="L38" s="279"/>
      <c r="M38" s="280">
        <v>10</v>
      </c>
      <c r="N38" s="281">
        <f t="shared" si="0"/>
        <v>7441.0809939452174</v>
      </c>
    </row>
    <row r="39" spans="1:14">
      <c r="A39" t="s">
        <v>284</v>
      </c>
      <c r="B39" s="866" t="str">
        <f>VLOOKUP(A39,EQUIPOS!A9:D154,3,FALSE)</f>
        <v>Planta de asfalto en caliente</v>
      </c>
      <c r="C39" s="867"/>
      <c r="D39" s="867"/>
      <c r="E39" s="867"/>
      <c r="F39" s="867"/>
      <c r="G39" s="867"/>
      <c r="H39" s="868"/>
      <c r="I39" s="276"/>
      <c r="J39" s="277"/>
      <c r="K39" s="278">
        <f>VLOOKUP(A39,EQUIPOS!A9:D166,4,FALSE)</f>
        <v>559568.06727896398</v>
      </c>
      <c r="L39" s="279"/>
      <c r="M39" s="280">
        <v>10</v>
      </c>
      <c r="N39" s="281">
        <f t="shared" si="0"/>
        <v>55956.806727896401</v>
      </c>
    </row>
    <row r="40" spans="1:14">
      <c r="A40" t="s">
        <v>290</v>
      </c>
      <c r="B40" s="866" t="str">
        <f>VLOOKUP(A40,EQUIPOS!A10:D154,3,FALSE)</f>
        <v>Planta trituradora</v>
      </c>
      <c r="C40" s="867"/>
      <c r="D40" s="867"/>
      <c r="E40" s="867"/>
      <c r="F40" s="867"/>
      <c r="G40" s="867"/>
      <c r="H40" s="868"/>
      <c r="I40" s="276"/>
      <c r="J40" s="277"/>
      <c r="K40" s="278">
        <f>VLOOKUP(A40,EQUIPOS!A10:D167,4,FALSE)</f>
        <v>457828.41868278867</v>
      </c>
      <c r="L40" s="279"/>
      <c r="M40" s="280">
        <v>30</v>
      </c>
      <c r="N40" s="281">
        <f t="shared" si="0"/>
        <v>15260.947289426289</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152609.4728942629</v>
      </c>
      <c r="L41" s="279"/>
      <c r="M41" s="280">
        <v>30</v>
      </c>
      <c r="N41" s="281">
        <f t="shared" si="0"/>
        <v>5086.9824298087633</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213653.26205196805</v>
      </c>
      <c r="L42" s="279"/>
      <c r="M42" s="280">
        <v>10</v>
      </c>
      <c r="N42" s="281">
        <f t="shared" si="0"/>
        <v>21365.326205196805</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139027.28476981897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21804.801599898066</v>
      </c>
      <c r="N54" s="281">
        <f>K54*M54</f>
        <v>30526.722239857292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53.560638235090963</v>
      </c>
      <c r="N55" s="281">
        <f>K55*M55</f>
        <v>1339.0159558772741</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9"/>
      <c r="C58" s="900"/>
      <c r="D58" s="900"/>
      <c r="E58" s="900"/>
      <c r="F58" s="900"/>
      <c r="G58" s="900"/>
      <c r="H58" s="900"/>
      <c r="I58" s="870"/>
      <c r="J58" s="48"/>
      <c r="K58" s="50"/>
      <c r="L58" s="901"/>
      <c r="M58" s="902"/>
      <c r="N58" s="51"/>
    </row>
    <row r="59" spans="1:14" ht="15.75" thickBot="1">
      <c r="B59" s="817" t="s">
        <v>1037</v>
      </c>
      <c r="C59" s="818"/>
      <c r="D59" s="818"/>
      <c r="E59" s="818"/>
      <c r="F59" s="818"/>
      <c r="G59" s="818"/>
      <c r="H59" s="818"/>
      <c r="I59" s="818"/>
      <c r="J59" s="818"/>
      <c r="K59" s="818"/>
      <c r="L59" s="818"/>
      <c r="M59" s="819"/>
      <c r="N59" s="403">
        <f>SUM(N54:N58)</f>
        <v>31865.738195734568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992.51769390706806</v>
      </c>
      <c r="M64" s="905"/>
      <c r="N64" s="296">
        <f>K64*L64</f>
        <v>1389.5247714698953</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4">
        <f>VLOOKUP(A65,TRANSPORTE!A6:D117,4,FALSE)</f>
        <v>948.76769390706806</v>
      </c>
      <c r="M65" s="905"/>
      <c r="N65" s="296">
        <f>K65*L65</f>
        <v>1185.9596173838352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2575.4843888537307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181766.92820039854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36353.385640079709</v>
      </c>
      <c r="M88" s="853"/>
      <c r="N88" s="57"/>
    </row>
    <row r="89" spans="1:14">
      <c r="B89" s="95" t="s">
        <v>1057</v>
      </c>
      <c r="C89" s="96"/>
      <c r="D89" s="96"/>
      <c r="E89" s="96"/>
      <c r="F89" s="96"/>
      <c r="G89" s="96"/>
      <c r="H89" s="96"/>
      <c r="I89" s="93"/>
      <c r="J89" s="94"/>
      <c r="K89" s="313">
        <v>0.05</v>
      </c>
      <c r="L89" s="852">
        <f>N83*K89</f>
        <v>9088.3464100199271</v>
      </c>
      <c r="M89" s="853"/>
      <c r="N89" s="57"/>
    </row>
    <row r="90" spans="1:14" ht="15.75" thickBot="1">
      <c r="B90" s="97" t="s">
        <v>1058</v>
      </c>
      <c r="C90" s="98"/>
      <c r="D90" s="98"/>
      <c r="E90" s="98"/>
      <c r="F90" s="98"/>
      <c r="G90" s="98"/>
      <c r="H90" s="98"/>
      <c r="I90" s="99"/>
      <c r="J90" s="100"/>
      <c r="K90" s="314">
        <v>0.05</v>
      </c>
      <c r="L90" s="854">
        <f>N83*K90</f>
        <v>9088.3464100199271</v>
      </c>
      <c r="M90" s="855"/>
      <c r="N90" s="57"/>
    </row>
    <row r="91" spans="1:14" ht="15.75" thickBot="1">
      <c r="B91" s="817" t="s">
        <v>1037</v>
      </c>
      <c r="C91" s="818"/>
      <c r="D91" s="818"/>
      <c r="E91" s="818"/>
      <c r="F91" s="818"/>
      <c r="G91" s="818"/>
      <c r="H91" s="818"/>
      <c r="I91" s="818"/>
      <c r="J91" s="818"/>
      <c r="K91" s="818"/>
      <c r="L91" s="818"/>
      <c r="M91" s="819"/>
      <c r="N91" s="58">
        <f>L88+L89+L90</f>
        <v>54530.078460119563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236297.00666051812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75" thickBot="1">
      <c r="B124" s="270" t="s">
        <v>2327</v>
      </c>
      <c r="C124" s="402"/>
      <c r="D124" s="402"/>
      <c r="E124" s="63"/>
      <c r="F124" s="63"/>
      <c r="G124" s="63"/>
      <c r="H124" s="63"/>
      <c r="I124" s="63"/>
      <c r="J124" s="885"/>
      <c r="K124" s="885"/>
      <c r="L124" s="885"/>
      <c r="M124" s="885"/>
      <c r="N124" s="886"/>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148</v>
      </c>
      <c r="B36" s="866" t="str">
        <f>VLOOKUP(A36,EQUIPOS!A6:D154,3,FALSE)</f>
        <v>Cargador : Potencia en el volante 110 hp, Clasificación de RPM del motor 2300.</v>
      </c>
      <c r="C36" s="867"/>
      <c r="D36" s="867"/>
      <c r="E36" s="867"/>
      <c r="F36" s="867"/>
      <c r="G36" s="867"/>
      <c r="H36" s="868"/>
      <c r="I36" s="276"/>
      <c r="J36" s="277"/>
      <c r="K36" s="278">
        <f>VLOOKUP(A36,EQUIPOS!A6:D163,4,FALSE)</f>
        <v>141284.13453354861</v>
      </c>
      <c r="L36" s="279"/>
      <c r="M36" s="280">
        <v>30</v>
      </c>
      <c r="N36" s="281">
        <f>K36/M36</f>
        <v>4709.4711511182868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228045.75404630299</v>
      </c>
      <c r="L37" s="279"/>
      <c r="M37" s="280">
        <v>10</v>
      </c>
      <c r="N37" s="281">
        <f t="shared" ref="N37:N43" si="0">K37/M37</f>
        <v>22804.575404630297</v>
      </c>
    </row>
    <row r="38" spans="1:14">
      <c r="A38" t="s">
        <v>284</v>
      </c>
      <c r="B38" s="866" t="str">
        <f>VLOOKUP(A38,EQUIPOS!A8:D154,3,FALSE)</f>
        <v>Planta de asfalto en caliente</v>
      </c>
      <c r="C38" s="867"/>
      <c r="D38" s="867"/>
      <c r="E38" s="867"/>
      <c r="F38" s="867"/>
      <c r="G38" s="867"/>
      <c r="H38" s="868"/>
      <c r="I38" s="276"/>
      <c r="J38" s="277"/>
      <c r="K38" s="278">
        <f>VLOOKUP(A38,EQUIPOS!A8:D165,4,FALSE)</f>
        <v>559568.06727896398</v>
      </c>
      <c r="L38" s="279"/>
      <c r="M38" s="280">
        <v>10</v>
      </c>
      <c r="N38" s="281">
        <f t="shared" si="0"/>
        <v>55956.806727896401</v>
      </c>
    </row>
    <row r="39" spans="1:14">
      <c r="A39" t="s">
        <v>290</v>
      </c>
      <c r="B39" s="866" t="str">
        <f>VLOOKUP(A39,EQUIPOS!A9:D154,3,FALSE)</f>
        <v>Planta trituradora</v>
      </c>
      <c r="C39" s="867"/>
      <c r="D39" s="867"/>
      <c r="E39" s="867"/>
      <c r="F39" s="867"/>
      <c r="G39" s="867"/>
      <c r="H39" s="868"/>
      <c r="I39" s="276"/>
      <c r="J39" s="277"/>
      <c r="K39" s="278">
        <f>VLOOKUP(A39,EQUIPOS!A9:D166,4,FALSE)</f>
        <v>457828.41868278867</v>
      </c>
      <c r="L39" s="279"/>
      <c r="M39" s="280">
        <v>30</v>
      </c>
      <c r="N39" s="281">
        <f t="shared" si="0"/>
        <v>15260.947289426289</v>
      </c>
    </row>
    <row r="40" spans="1:14">
      <c r="A40" t="s">
        <v>316</v>
      </c>
      <c r="B40" s="866" t="str">
        <f>VLOOKUP(A40,EQUIPOS!A10:D154,3,FALSE)</f>
        <v>Retroexcavadora Tipo E-200 o  Equivalente</v>
      </c>
      <c r="C40" s="867"/>
      <c r="D40" s="867"/>
      <c r="E40" s="867"/>
      <c r="F40" s="867"/>
      <c r="G40" s="867"/>
      <c r="H40" s="868"/>
      <c r="I40" s="276"/>
      <c r="J40" s="277"/>
      <c r="K40" s="278">
        <f>VLOOKUP(A40,EQUIPOS!A10:D167,4,FALSE)</f>
        <v>170922.60964157444</v>
      </c>
      <c r="L40" s="279"/>
      <c r="M40" s="280">
        <v>30</v>
      </c>
      <c r="N40" s="281">
        <f t="shared" si="0"/>
        <v>5697.4203213858145</v>
      </c>
    </row>
    <row r="41" spans="1:14">
      <c r="A41" t="s">
        <v>358</v>
      </c>
      <c r="B41" s="866" t="str">
        <f>VLOOKUP(A41,EQUIPOS!A11:D155,3,FALSE)</f>
        <v xml:space="preserve">Terminadora de asfalto (Finisher), potencia en el volante 174 HP, R=20M3/H, velocidad de desplazamiento 114 m/min
</v>
      </c>
      <c r="C41" s="867"/>
      <c r="D41" s="867"/>
      <c r="E41" s="867"/>
      <c r="F41" s="867"/>
      <c r="G41" s="867"/>
      <c r="H41" s="868"/>
      <c r="I41" s="276"/>
      <c r="J41" s="277"/>
      <c r="K41" s="278">
        <f>VLOOKUP(A41,EQUIPOS!A11:D168,4,FALSE)</f>
        <v>213653.26205196805</v>
      </c>
      <c r="L41" s="279"/>
      <c r="M41" s="280">
        <v>10</v>
      </c>
      <c r="N41" s="281">
        <f t="shared" si="0"/>
        <v>21365.326205196805</v>
      </c>
    </row>
    <row r="42" spans="1:14">
      <c r="A42" t="s">
        <v>166</v>
      </c>
      <c r="B42" s="866" t="str">
        <f>VLOOKUP(A42,EQUIPOS!A12:D156,3,FALSE)</f>
        <v>Compactador de Rodillo POTENCIA: 99HP, PESO: 8 ton</v>
      </c>
      <c r="C42" s="867"/>
      <c r="D42" s="867"/>
      <c r="E42" s="867"/>
      <c r="F42" s="867"/>
      <c r="G42" s="867"/>
      <c r="H42" s="868"/>
      <c r="I42" s="276"/>
      <c r="J42" s="277"/>
      <c r="K42" s="278">
        <f>VLOOKUP(A42,EQUIPOS!A12:D169,4,FALSE)</f>
        <v>74410.809939452171</v>
      </c>
      <c r="L42" s="279"/>
      <c r="M42" s="280">
        <v>10</v>
      </c>
      <c r="N42" s="281">
        <f t="shared" si="0"/>
        <v>7441.0809939452174</v>
      </c>
    </row>
    <row r="43" spans="1:14">
      <c r="A43" t="s">
        <v>373</v>
      </c>
      <c r="B43" s="866" t="str">
        <f>VLOOKUP(A43,EQUIPOS!A13:D157,3,FALSE)</f>
        <v>Volqueta 6 m3</v>
      </c>
      <c r="C43" s="867"/>
      <c r="D43" s="867"/>
      <c r="E43" s="867"/>
      <c r="F43" s="867"/>
      <c r="G43" s="867"/>
      <c r="H43" s="868"/>
      <c r="I43" s="276"/>
      <c r="J43" s="277"/>
      <c r="K43" s="278">
        <f>VLOOKUP(A43,EQUIPOS!A13:D170,4,FALSE)</f>
        <v>51087.728605126395</v>
      </c>
      <c r="L43" s="279"/>
      <c r="M43" s="280">
        <v>10</v>
      </c>
      <c r="N43" s="281">
        <f t="shared" si="0"/>
        <v>5108.7728605126395</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1085.1781106296251</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139429.57906474135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21804.801599898066</v>
      </c>
      <c r="N53" s="281">
        <f>K53*M53</f>
        <v>30526.722239857292</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30526.722239857292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992.51769390706806</v>
      </c>
      <c r="M63" s="905"/>
      <c r="N63" s="296">
        <f>K63*L63</f>
        <v>1389.5247714698953</v>
      </c>
    </row>
    <row r="64" spans="1:14">
      <c r="A64" t="s">
        <v>1377</v>
      </c>
      <c r="B64" s="52" t="str">
        <f>VLOOKUP(A64,TRANSPORTE!A6:D117,3,FALSE)</f>
        <v>Transporte de mezcla</v>
      </c>
      <c r="C64" s="53"/>
      <c r="D64" s="53"/>
      <c r="E64" s="53"/>
      <c r="F64" s="53"/>
      <c r="G64" s="53"/>
      <c r="H64" s="320" t="s">
        <v>1552</v>
      </c>
      <c r="I64" s="288">
        <v>1.25</v>
      </c>
      <c r="J64" s="295">
        <v>1</v>
      </c>
      <c r="K64" s="288">
        <f>I64*J64</f>
        <v>1.25</v>
      </c>
      <c r="L64" s="904">
        <f>VLOOKUP(A64,TRANSPORTE!A6:D117,4,FALSE)</f>
        <v>948.76769390706806</v>
      </c>
      <c r="M64" s="905"/>
      <c r="N64" s="296">
        <f>K64*L64</f>
        <v>1185.9596173838352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2575.4843888537307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10851.78110629625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183383.56679974863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36676.713359949725</v>
      </c>
      <c r="M87" s="853"/>
      <c r="N87" s="57"/>
    </row>
    <row r="88" spans="1:14">
      <c r="B88" s="95" t="s">
        <v>1057</v>
      </c>
      <c r="C88" s="96"/>
      <c r="D88" s="96"/>
      <c r="E88" s="96"/>
      <c r="F88" s="96"/>
      <c r="G88" s="96"/>
      <c r="H88" s="96"/>
      <c r="I88" s="93"/>
      <c r="J88" s="94"/>
      <c r="K88" s="313">
        <v>0.05</v>
      </c>
      <c r="L88" s="852">
        <f>N82*K88</f>
        <v>9169.1783399874312</v>
      </c>
      <c r="M88" s="853"/>
      <c r="N88" s="57"/>
    </row>
    <row r="89" spans="1:14" ht="15.75" thickBot="1">
      <c r="B89" s="97" t="s">
        <v>1058</v>
      </c>
      <c r="C89" s="98"/>
      <c r="D89" s="98"/>
      <c r="E89" s="98"/>
      <c r="F89" s="98"/>
      <c r="G89" s="98"/>
      <c r="H89" s="98"/>
      <c r="I89" s="99"/>
      <c r="J89" s="100"/>
      <c r="K89" s="314">
        <v>0.05</v>
      </c>
      <c r="L89" s="854">
        <f>N82*K89</f>
        <v>9169.1783399874312</v>
      </c>
      <c r="M89" s="855"/>
      <c r="N89" s="57"/>
    </row>
    <row r="90" spans="1:14" ht="15.75" thickBot="1">
      <c r="B90" s="817" t="s">
        <v>1037</v>
      </c>
      <c r="C90" s="818"/>
      <c r="D90" s="818"/>
      <c r="E90" s="818"/>
      <c r="F90" s="818"/>
      <c r="G90" s="818"/>
      <c r="H90" s="818"/>
      <c r="I90" s="818"/>
      <c r="J90" s="818"/>
      <c r="K90" s="818"/>
      <c r="L90" s="818"/>
      <c r="M90" s="819"/>
      <c r="N90" s="58">
        <f>L87+L88+L89</f>
        <v>55015.070039924591</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238398.63683967321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117</v>
      </c>
      <c r="B36" s="866" t="str">
        <f>VLOOKUP(A36,EQUIPOS!A6:D154,3,FALSE)</f>
        <v xml:space="preserve">Barredora mecánica de cepillo de 3658 mm ; 6 m3 </v>
      </c>
      <c r="C36" s="867"/>
      <c r="D36" s="867"/>
      <c r="E36" s="867"/>
      <c r="F36" s="867"/>
      <c r="G36" s="867"/>
      <c r="H36" s="868"/>
      <c r="I36" s="276"/>
      <c r="J36" s="277"/>
      <c r="K36" s="278">
        <f>VLOOKUP(A36,EQUIPOS!A6:D163,4,FALSE)</f>
        <v>69386.477712454551</v>
      </c>
      <c r="L36" s="279"/>
      <c r="M36" s="280">
        <v>150</v>
      </c>
      <c r="N36" s="281">
        <f>K36/M36</f>
        <v>462.57651808303035</v>
      </c>
    </row>
    <row r="37" spans="1:14">
      <c r="A37" s="119" t="s">
        <v>148</v>
      </c>
      <c r="B37" s="866" t="str">
        <f>VLOOKUP(A37,EQUIPOS!A7:D154,3,FALSE)</f>
        <v>Cargador : Potencia en el volante 110 hp, Clasificación de RPM del motor 2300.</v>
      </c>
      <c r="C37" s="867"/>
      <c r="D37" s="867"/>
      <c r="E37" s="867"/>
      <c r="F37" s="867"/>
      <c r="G37" s="867"/>
      <c r="H37" s="868"/>
      <c r="I37" s="276"/>
      <c r="J37" s="277"/>
      <c r="K37" s="278">
        <f>VLOOKUP(A37,EQUIPOS!A7:D164,4,FALSE)</f>
        <v>141284.13453354861</v>
      </c>
      <c r="L37" s="279"/>
      <c r="M37" s="280">
        <v>150</v>
      </c>
      <c r="N37" s="281">
        <f>K37/M37</f>
        <v>941.89423022365736</v>
      </c>
    </row>
    <row r="38" spans="1:14">
      <c r="A38" t="s">
        <v>236</v>
      </c>
      <c r="B38" s="866" t="str">
        <f>VLOOKUP(A38,EQUIPOS!A8:D154,3,FALSE)</f>
        <v>Fresadora de pavimento, potencia 255 HP, peso 19 Ton, PROFUNDIDAD DE CORTE 305 mm</v>
      </c>
      <c r="C38" s="867"/>
      <c r="D38" s="867"/>
      <c r="E38" s="867"/>
      <c r="F38" s="867"/>
      <c r="G38" s="867"/>
      <c r="H38" s="868"/>
      <c r="I38" s="276"/>
      <c r="J38" s="277"/>
      <c r="K38" s="278">
        <f>VLOOKUP(A38,EQUIPOS!A8:D165,4,FALSE)</f>
        <v>182905.61618232695</v>
      </c>
      <c r="L38" s="279"/>
      <c r="M38" s="280">
        <v>150</v>
      </c>
      <c r="N38" s="281">
        <f>K38/M38</f>
        <v>1219.3707745488464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1.7022401735366666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2625.5437630290708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4">
        <f>VLOOKUP(A58,TRANSPORTE!A5:D117,4,FALSE)</f>
        <v>917.51769390706806</v>
      </c>
      <c r="M58" s="905"/>
      <c r="N58" s="296">
        <f>K58*L58</f>
        <v>119.27730020791886</v>
      </c>
    </row>
    <row r="59" spans="1:14">
      <c r="B59" s="52"/>
      <c r="C59" s="53"/>
      <c r="D59" s="53"/>
      <c r="E59" s="53"/>
      <c r="F59" s="53"/>
      <c r="G59" s="53"/>
      <c r="H59" s="320"/>
      <c r="I59" s="288"/>
      <c r="J59" s="295"/>
      <c r="K59" s="288"/>
      <c r="L59" s="904"/>
      <c r="M59" s="905"/>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119.27730020791886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133"/>
    </row>
    <row r="75" spans="1:15" ht="15.75" thickBot="1">
      <c r="B75" s="906" t="s">
        <v>1037</v>
      </c>
      <c r="C75" s="860"/>
      <c r="D75" s="860"/>
      <c r="E75" s="860"/>
      <c r="F75" s="860"/>
      <c r="G75" s="860"/>
      <c r="H75" s="860"/>
      <c r="I75" s="860"/>
      <c r="J75" s="860"/>
      <c r="K75" s="860"/>
      <c r="L75" s="860"/>
      <c r="M75" s="861"/>
      <c r="N75" s="469">
        <f>SUM(N69:N74)</f>
        <v>170.22401735366665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2915.0450805906562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583.00901611813129</v>
      </c>
      <c r="M82" s="853"/>
      <c r="N82" s="57"/>
    </row>
    <row r="83" spans="1:14">
      <c r="B83" s="95" t="s">
        <v>1057</v>
      </c>
      <c r="C83" s="96"/>
      <c r="D83" s="96"/>
      <c r="E83" s="96"/>
      <c r="F83" s="96"/>
      <c r="G83" s="96"/>
      <c r="H83" s="96"/>
      <c r="I83" s="93"/>
      <c r="J83" s="94"/>
      <c r="K83" s="313">
        <v>0.05</v>
      </c>
      <c r="L83" s="852">
        <f>N77*K83</f>
        <v>145.75225402953282</v>
      </c>
      <c r="M83" s="853"/>
      <c r="N83" s="57"/>
    </row>
    <row r="84" spans="1:14" ht="15.75" thickBot="1">
      <c r="B84" s="97" t="s">
        <v>1058</v>
      </c>
      <c r="C84" s="98"/>
      <c r="D84" s="98"/>
      <c r="E84" s="98"/>
      <c r="F84" s="98"/>
      <c r="G84" s="98"/>
      <c r="H84" s="98"/>
      <c r="I84" s="99"/>
      <c r="J84" s="100"/>
      <c r="K84" s="314">
        <v>0.05</v>
      </c>
      <c r="L84" s="854">
        <f>N77*K84</f>
        <v>145.75225402953282</v>
      </c>
      <c r="M84" s="855"/>
      <c r="N84" s="57"/>
    </row>
    <row r="85" spans="1:14" ht="15.75" thickBot="1">
      <c r="B85" s="817" t="s">
        <v>1037</v>
      </c>
      <c r="C85" s="818"/>
      <c r="D85" s="818"/>
      <c r="E85" s="818"/>
      <c r="F85" s="818"/>
      <c r="G85" s="818"/>
      <c r="H85" s="818"/>
      <c r="I85" s="818"/>
      <c r="J85" s="818"/>
      <c r="K85" s="818"/>
      <c r="L85" s="818"/>
      <c r="M85" s="819"/>
      <c r="N85" s="58">
        <f>L82+L83+L84</f>
        <v>874.51352417719704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3789.5586047678535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75" thickBot="1">
      <c r="B118" s="270" t="s">
        <v>2327</v>
      </c>
      <c r="C118" s="402"/>
      <c r="D118" s="402"/>
      <c r="E118" s="63"/>
      <c r="F118" s="63"/>
      <c r="G118" s="63"/>
      <c r="H118" s="63"/>
      <c r="I118" s="63"/>
      <c r="J118" s="885"/>
      <c r="K118" s="885"/>
      <c r="L118" s="885"/>
      <c r="M118" s="885"/>
      <c r="N118" s="886"/>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117</v>
      </c>
      <c r="B36" s="866" t="str">
        <f>VLOOKUP(A36,EQUIPOS!A6:D154,3,FALSE)</f>
        <v xml:space="preserve">Barredora mecánica de cepillo de 3658 mm ; 6 m3 </v>
      </c>
      <c r="C36" s="867"/>
      <c r="D36" s="867"/>
      <c r="E36" s="867"/>
      <c r="F36" s="867"/>
      <c r="G36" s="867"/>
      <c r="H36" s="868"/>
      <c r="I36" s="276"/>
      <c r="J36" s="277"/>
      <c r="K36" s="278">
        <f>VLOOKUP(A36,EQUIPOS!A6:D163,4,FALSE)</f>
        <v>69386.477712454551</v>
      </c>
      <c r="L36" s="279"/>
      <c r="M36" s="280">
        <v>300</v>
      </c>
      <c r="N36" s="281">
        <f>K36/M36</f>
        <v>231.28825904151518</v>
      </c>
    </row>
    <row r="37" spans="1:14">
      <c r="A37" s="119" t="s">
        <v>148</v>
      </c>
      <c r="B37" s="866" t="str">
        <f>VLOOKUP(A37,EQUIPOS!A7:D154,3,FALSE)</f>
        <v>Cargador : Potencia en el volante 110 hp, Clasificación de RPM del motor 2300.</v>
      </c>
      <c r="C37" s="867"/>
      <c r="D37" s="867"/>
      <c r="E37" s="867"/>
      <c r="F37" s="867"/>
      <c r="G37" s="867"/>
      <c r="H37" s="868"/>
      <c r="I37" s="276"/>
      <c r="J37" s="277"/>
      <c r="K37" s="278">
        <f>VLOOKUP(A37,EQUIPOS!A7:D164,4,FALSE)</f>
        <v>141284.13453354861</v>
      </c>
      <c r="L37" s="279"/>
      <c r="M37" s="280">
        <v>300</v>
      </c>
      <c r="N37" s="281">
        <f>K37/M37</f>
        <v>470.94711511182868</v>
      </c>
    </row>
    <row r="38" spans="1:14">
      <c r="A38" t="s">
        <v>236</v>
      </c>
      <c r="B38" s="866" t="str">
        <f>VLOOKUP(A38,EQUIPOS!A8:D154,3,FALSE)</f>
        <v>Fresadora de pavimento, potencia 255 HP, peso 19 Ton, PROFUNDIDAD DE CORTE 305 mm</v>
      </c>
      <c r="C38" s="867"/>
      <c r="D38" s="867"/>
      <c r="E38" s="867"/>
      <c r="F38" s="867"/>
      <c r="G38" s="867"/>
      <c r="H38" s="868"/>
      <c r="I38" s="276"/>
      <c r="J38" s="277"/>
      <c r="K38" s="278">
        <f>VLOOKUP(A38,EQUIPOS!A8:D165,4,FALSE)</f>
        <v>182905.61618232695</v>
      </c>
      <c r="L38" s="279"/>
      <c r="M38" s="280">
        <v>300</v>
      </c>
      <c r="N38" s="281">
        <f>K38/M38</f>
        <v>609.68538727442319</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0.85112008676833328</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1312.7718815145354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4">
        <f>VLOOKUP(A58,TRANSPORTE!A5:D117,4,FALSE)</f>
        <v>917.51769390706806</v>
      </c>
      <c r="M58" s="905"/>
      <c r="N58" s="296">
        <f>K58*L58</f>
        <v>59.638650103959428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59.638650103959428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85.112008676833327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1457.5225402953281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291.50450805906564</v>
      </c>
      <c r="M82" s="853"/>
      <c r="N82" s="57"/>
    </row>
    <row r="83" spans="1:14">
      <c r="B83" s="95" t="s">
        <v>1057</v>
      </c>
      <c r="C83" s="96"/>
      <c r="D83" s="96"/>
      <c r="E83" s="96"/>
      <c r="F83" s="96"/>
      <c r="G83" s="96"/>
      <c r="H83" s="96"/>
      <c r="I83" s="93"/>
      <c r="J83" s="94"/>
      <c r="K83" s="313">
        <v>0.05</v>
      </c>
      <c r="L83" s="852">
        <f>N77*K83</f>
        <v>72.876127014766411</v>
      </c>
      <c r="M83" s="853"/>
      <c r="N83" s="57"/>
    </row>
    <row r="84" spans="1:14" ht="15.75" thickBot="1">
      <c r="B84" s="97" t="s">
        <v>1058</v>
      </c>
      <c r="C84" s="98"/>
      <c r="D84" s="98"/>
      <c r="E84" s="98"/>
      <c r="F84" s="98"/>
      <c r="G84" s="98"/>
      <c r="H84" s="98"/>
      <c r="I84" s="99"/>
      <c r="J84" s="100"/>
      <c r="K84" s="314">
        <v>0.05</v>
      </c>
      <c r="L84" s="854">
        <f>N77*K84</f>
        <v>72.876127014766411</v>
      </c>
      <c r="M84" s="855"/>
      <c r="N84" s="57"/>
    </row>
    <row r="85" spans="1:14" ht="15.75" thickBot="1">
      <c r="B85" s="817" t="s">
        <v>1037</v>
      </c>
      <c r="C85" s="818"/>
      <c r="D85" s="818"/>
      <c r="E85" s="818"/>
      <c r="F85" s="818"/>
      <c r="G85" s="818"/>
      <c r="H85" s="818"/>
      <c r="I85" s="818"/>
      <c r="J85" s="818"/>
      <c r="K85" s="818"/>
      <c r="L85" s="818"/>
      <c r="M85" s="819"/>
      <c r="N85" s="58">
        <f>L82+L83+L84</f>
        <v>437.25676208859852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1894.7793023839267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75" thickBot="1">
      <c r="B118" s="270" t="s">
        <v>2327</v>
      </c>
      <c r="C118" s="402"/>
      <c r="D118" s="402"/>
      <c r="E118" s="63"/>
      <c r="F118" s="63"/>
      <c r="G118" s="63"/>
      <c r="H118" s="63"/>
      <c r="I118" s="63"/>
      <c r="J118" s="885"/>
      <c r="K118" s="885"/>
      <c r="L118" s="885"/>
      <c r="M118" s="885"/>
      <c r="N118" s="88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18</v>
      </c>
      <c r="N36" s="281">
        <f>K36/M36</f>
        <v>3391.3216198725086</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71217.754017322688</v>
      </c>
      <c r="L37" s="279"/>
      <c r="M37" s="280">
        <v>18</v>
      </c>
      <c r="N37" s="281">
        <f>K37/M37</f>
        <v>3956.5418898512603</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161741.71132841395</v>
      </c>
      <c r="L38" s="279"/>
      <c r="M38" s="280">
        <v>18</v>
      </c>
      <c r="N38" s="281">
        <f>K38/M38</f>
        <v>8985.6506293563307</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473089.36597221502</v>
      </c>
      <c r="L39" s="871">
        <v>18</v>
      </c>
      <c r="M39" s="872"/>
      <c r="N39" s="281">
        <f>K39/L39</f>
        <v>26282.742554011944</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147483.66740134562</v>
      </c>
      <c r="L40" s="285"/>
      <c r="M40" s="286">
        <v>18</v>
      </c>
      <c r="N40" s="281">
        <f>K40/M40</f>
        <v>8193.5370778525339</v>
      </c>
    </row>
    <row r="41" spans="1:14">
      <c r="B41" s="874" t="s">
        <v>1036</v>
      </c>
      <c r="C41" s="875"/>
      <c r="D41" s="875"/>
      <c r="E41" s="44"/>
      <c r="F41" s="45"/>
      <c r="G41" s="45"/>
      <c r="H41" s="46"/>
      <c r="I41" s="42"/>
      <c r="J41" s="43"/>
      <c r="K41" s="288"/>
      <c r="L41" s="285"/>
      <c r="M41" s="410">
        <v>0.01</v>
      </c>
      <c r="N41" s="353">
        <f>N75*M41</f>
        <v>28.370669558944442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50838.164440503519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42884.404086568931</v>
      </c>
      <c r="N48" s="281">
        <f>K48*M48</f>
        <v>1500.9541430299128</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41557.186476141505</v>
      </c>
      <c r="N49" s="281">
        <f>K49*M49</f>
        <v>10389.296619035376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9"/>
      <c r="C52" s="900"/>
      <c r="D52" s="900"/>
      <c r="E52" s="900"/>
      <c r="F52" s="900"/>
      <c r="G52" s="900"/>
      <c r="H52" s="900"/>
      <c r="I52" s="870"/>
      <c r="J52" s="48"/>
      <c r="K52" s="50"/>
      <c r="L52" s="901"/>
      <c r="M52" s="902"/>
      <c r="N52" s="51"/>
    </row>
    <row r="53" spans="1:14" ht="15.75" thickBot="1">
      <c r="B53" s="817" t="s">
        <v>1037</v>
      </c>
      <c r="C53" s="818"/>
      <c r="D53" s="818"/>
      <c r="E53" s="818"/>
      <c r="F53" s="818"/>
      <c r="G53" s="818"/>
      <c r="H53" s="818"/>
      <c r="I53" s="818"/>
      <c r="J53" s="818"/>
      <c r="K53" s="818"/>
      <c r="L53" s="818"/>
      <c r="M53" s="819"/>
      <c r="N53" s="403">
        <f>SUM(N48:N52)</f>
        <v>11890.250762065289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4">
        <f>VLOOKUP(A58,TRANSPORTE!A5:D117,4,FALSE)</f>
        <v>917.51769390706806</v>
      </c>
      <c r="M58" s="905"/>
      <c r="N58" s="296">
        <f>K58*L58</f>
        <v>261.49254276351445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261.49254276351445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2837.0669558944442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65826.974701226776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13165.394940245356</v>
      </c>
      <c r="M82" s="853"/>
      <c r="N82" s="57"/>
    </row>
    <row r="83" spans="1:14">
      <c r="B83" s="95" t="s">
        <v>1057</v>
      </c>
      <c r="C83" s="96"/>
      <c r="D83" s="96"/>
      <c r="E83" s="96"/>
      <c r="F83" s="96"/>
      <c r="G83" s="96"/>
      <c r="H83" s="96"/>
      <c r="I83" s="93"/>
      <c r="J83" s="94"/>
      <c r="K83" s="313">
        <v>0.05</v>
      </c>
      <c r="L83" s="852">
        <f>N77*K83</f>
        <v>3291.3487350613391</v>
      </c>
      <c r="M83" s="853"/>
      <c r="N83" s="57"/>
    </row>
    <row r="84" spans="1:14" ht="15.75" thickBot="1">
      <c r="B84" s="97" t="s">
        <v>1058</v>
      </c>
      <c r="C84" s="98"/>
      <c r="D84" s="98"/>
      <c r="E84" s="98"/>
      <c r="F84" s="98"/>
      <c r="G84" s="98"/>
      <c r="H84" s="98"/>
      <c r="I84" s="99"/>
      <c r="J84" s="100"/>
      <c r="K84" s="314">
        <v>0.05</v>
      </c>
      <c r="L84" s="854">
        <f>N77*K84</f>
        <v>3291.3487350613391</v>
      </c>
      <c r="M84" s="855"/>
      <c r="N84" s="57"/>
    </row>
    <row r="85" spans="1:14" ht="15.75" thickBot="1">
      <c r="B85" s="817" t="s">
        <v>1037</v>
      </c>
      <c r="C85" s="818"/>
      <c r="D85" s="818"/>
      <c r="E85" s="818"/>
      <c r="F85" s="818"/>
      <c r="G85" s="818"/>
      <c r="H85" s="818"/>
      <c r="I85" s="818"/>
      <c r="J85" s="818"/>
      <c r="K85" s="818"/>
      <c r="L85" s="818"/>
      <c r="M85" s="819"/>
      <c r="N85" s="58">
        <f>L82+L83+L84</f>
        <v>19748.092410368034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85575.067111594806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75" thickBot="1">
      <c r="B118" s="270" t="s">
        <v>2327</v>
      </c>
      <c r="C118" s="402"/>
      <c r="D118" s="402"/>
      <c r="E118" s="63"/>
      <c r="F118" s="63"/>
      <c r="G118" s="63"/>
      <c r="H118" s="63"/>
      <c r="I118" s="63"/>
      <c r="J118" s="885"/>
      <c r="K118" s="885"/>
      <c r="L118" s="885"/>
      <c r="M118" s="885"/>
      <c r="N118" s="88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12</v>
      </c>
      <c r="N36" s="281">
        <f>K36/M36</f>
        <v>5086.9824298087633</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71217.754017322688</v>
      </c>
      <c r="L37" s="279"/>
      <c r="M37" s="280">
        <v>12</v>
      </c>
      <c r="N37" s="281">
        <f>K37/M37</f>
        <v>5934.8128347768907</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161741.71132841395</v>
      </c>
      <c r="L38" s="279"/>
      <c r="M38" s="280">
        <v>12</v>
      </c>
      <c r="N38" s="281">
        <f>K38/M38</f>
        <v>13478.475944034495</v>
      </c>
    </row>
    <row r="39" spans="1:14">
      <c r="A39" s="119" t="s">
        <v>299</v>
      </c>
      <c r="B39" s="866" t="str">
        <f>VLOOKUP(A39,EQUIPOS!A7:D154,3,FALSE)</f>
        <v xml:space="preserve">Recicladora, potencia 430HP </v>
      </c>
      <c r="C39" s="867"/>
      <c r="D39" s="867"/>
      <c r="E39" s="867"/>
      <c r="F39" s="867"/>
      <c r="G39" s="867"/>
      <c r="H39" s="868"/>
      <c r="I39" s="276"/>
      <c r="J39" s="277"/>
      <c r="K39" s="278">
        <f>VLOOKUP(A39,EQUIPOS!A7:D164,4,FALSE)</f>
        <v>473089.36597221502</v>
      </c>
      <c r="L39" s="279"/>
      <c r="M39" s="280">
        <v>12</v>
      </c>
      <c r="N39" s="281">
        <f>K39/M39</f>
        <v>39424.113831017916</v>
      </c>
    </row>
    <row r="40" spans="1:14">
      <c r="A40" t="s">
        <v>365</v>
      </c>
      <c r="B40" s="866" t="str">
        <f>VLOOKUP(A40,EQUIPOS!A8:D154,3,FALSE)</f>
        <v xml:space="preserve">Vibrocompatador, potencia 153 HP, peso 10 Ton. </v>
      </c>
      <c r="C40" s="867"/>
      <c r="D40" s="867"/>
      <c r="E40" s="867"/>
      <c r="F40" s="867"/>
      <c r="G40" s="867"/>
      <c r="H40" s="868"/>
      <c r="I40" s="276"/>
      <c r="J40" s="277"/>
      <c r="K40" s="278">
        <f>VLOOKUP(A40,EQUIPOS!A8:D165,4,FALSE)</f>
        <v>147483.66740134562</v>
      </c>
      <c r="L40" s="279"/>
      <c r="M40" s="280">
        <v>12</v>
      </c>
      <c r="N40" s="281">
        <f>K40/M40</f>
        <v>12290.305616778802</v>
      </c>
    </row>
    <row r="41" spans="1:14">
      <c r="B41" s="866"/>
      <c r="C41" s="867"/>
      <c r="D41" s="867"/>
      <c r="E41" s="867"/>
      <c r="F41" s="867"/>
      <c r="G41" s="867"/>
      <c r="H41" s="868"/>
      <c r="I41" s="869"/>
      <c r="J41" s="870"/>
      <c r="K41" s="278"/>
      <c r="L41" s="871"/>
      <c r="M41" s="872"/>
      <c r="N41" s="281"/>
    </row>
    <row r="42" spans="1:14">
      <c r="B42" s="866"/>
      <c r="C42" s="867"/>
      <c r="D42" s="867"/>
      <c r="E42" s="873"/>
      <c r="F42" s="867"/>
      <c r="G42" s="867"/>
      <c r="H42" s="868"/>
      <c r="I42" s="42"/>
      <c r="J42" s="43"/>
      <c r="K42" s="283"/>
      <c r="L42" s="285"/>
      <c r="M42" s="286"/>
      <c r="N42" s="287"/>
    </row>
    <row r="43" spans="1:14">
      <c r="B43" s="874" t="s">
        <v>1036</v>
      </c>
      <c r="C43" s="952"/>
      <c r="D43" s="952"/>
      <c r="E43" s="44"/>
      <c r="F43" s="45"/>
      <c r="G43" s="45"/>
      <c r="H43" s="46"/>
      <c r="I43" s="42"/>
      <c r="J43" s="43"/>
      <c r="K43" s="288"/>
      <c r="L43" s="285"/>
      <c r="M43" s="410">
        <v>0.1</v>
      </c>
      <c r="N43" s="353">
        <f>N77*M43</f>
        <v>425.56004338416665</v>
      </c>
    </row>
    <row r="44" spans="1:14" ht="15.75" thickBot="1">
      <c r="B44" s="866"/>
      <c r="C44" s="867"/>
      <c r="D44" s="867"/>
      <c r="E44" s="867"/>
      <c r="F44" s="867"/>
      <c r="G44" s="867"/>
      <c r="H44" s="868"/>
      <c r="I44" s="876"/>
      <c r="J44" s="877"/>
      <c r="K44" s="47"/>
      <c r="L44" s="878"/>
      <c r="M44" s="879"/>
      <c r="N44" s="111"/>
    </row>
    <row r="45" spans="1:14" ht="15.75" thickBot="1">
      <c r="B45" s="817" t="s">
        <v>1037</v>
      </c>
      <c r="C45" s="818"/>
      <c r="D45" s="818"/>
      <c r="E45" s="818"/>
      <c r="F45" s="818"/>
      <c r="G45" s="818"/>
      <c r="H45" s="818"/>
      <c r="I45" s="818"/>
      <c r="J45" s="818"/>
      <c r="K45" s="818"/>
      <c r="L45" s="818"/>
      <c r="M45" s="819"/>
      <c r="N45" s="403">
        <f>SUM(N36:N44)</f>
        <v>76640.250699801036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2" t="s">
        <v>1028</v>
      </c>
      <c r="C49" s="863"/>
      <c r="D49" s="863"/>
      <c r="E49" s="863"/>
      <c r="F49" s="863"/>
      <c r="G49" s="863"/>
      <c r="H49" s="863"/>
      <c r="I49" s="897"/>
      <c r="J49" s="324" t="s">
        <v>1029</v>
      </c>
      <c r="K49" s="91" t="s">
        <v>1030</v>
      </c>
      <c r="L49" s="898" t="s">
        <v>1039</v>
      </c>
      <c r="M49" s="897"/>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53.560638235090963</v>
      </c>
      <c r="N50" s="281">
        <f>K50*M50</f>
        <v>4017.0478676318221</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1548.0794779204482</v>
      </c>
      <c r="N51" s="281">
        <f>K51*M51</f>
        <v>2012.5033212965827</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899"/>
      <c r="C54" s="900"/>
      <c r="D54" s="900"/>
      <c r="E54" s="900"/>
      <c r="F54" s="900"/>
      <c r="G54" s="900"/>
      <c r="H54" s="900"/>
      <c r="I54" s="870"/>
      <c r="J54" s="48"/>
      <c r="K54" s="50"/>
      <c r="L54" s="901"/>
      <c r="M54" s="902"/>
      <c r="N54" s="51"/>
    </row>
    <row r="55" spans="1:14" ht="15.75" thickBot="1">
      <c r="B55" s="817" t="s">
        <v>1037</v>
      </c>
      <c r="C55" s="818"/>
      <c r="D55" s="818"/>
      <c r="E55" s="818"/>
      <c r="F55" s="818"/>
      <c r="G55" s="818"/>
      <c r="H55" s="818"/>
      <c r="I55" s="818"/>
      <c r="J55" s="818"/>
      <c r="K55" s="818"/>
      <c r="L55" s="818"/>
      <c r="M55" s="819"/>
      <c r="N55" s="403">
        <f>SUM(N50:N54)</f>
        <v>6029.5511889284044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4255.600433841666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N45+N55+N66+N77</f>
        <v>86925.402322571113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17385.080464514223</v>
      </c>
      <c r="M84" s="853"/>
      <c r="N84" s="57"/>
    </row>
    <row r="85" spans="1:14">
      <c r="B85" s="95" t="s">
        <v>1057</v>
      </c>
      <c r="C85" s="96"/>
      <c r="D85" s="96"/>
      <c r="E85" s="96"/>
      <c r="F85" s="96"/>
      <c r="G85" s="96"/>
      <c r="H85" s="96"/>
      <c r="I85" s="93"/>
      <c r="J85" s="94"/>
      <c r="K85" s="313">
        <v>0.05</v>
      </c>
      <c r="L85" s="852">
        <f>N79*K85</f>
        <v>4346.2701161285559</v>
      </c>
      <c r="M85" s="853"/>
      <c r="N85" s="57"/>
    </row>
    <row r="86" spans="1:14" ht="15.75" thickBot="1">
      <c r="B86" s="97" t="s">
        <v>1058</v>
      </c>
      <c r="C86" s="98"/>
      <c r="D86" s="98"/>
      <c r="E86" s="98"/>
      <c r="F86" s="98"/>
      <c r="G86" s="98"/>
      <c r="H86" s="98"/>
      <c r="I86" s="99"/>
      <c r="J86" s="100"/>
      <c r="K86" s="314">
        <v>0.05</v>
      </c>
      <c r="L86" s="854">
        <f>N79*K86</f>
        <v>4346.2701161285559</v>
      </c>
      <c r="M86" s="855"/>
      <c r="N86" s="57"/>
    </row>
    <row r="87" spans="1:14" ht="15.75" thickBot="1">
      <c r="B87" s="817" t="s">
        <v>1037</v>
      </c>
      <c r="C87" s="818"/>
      <c r="D87" s="818"/>
      <c r="E87" s="818"/>
      <c r="F87" s="818"/>
      <c r="G87" s="818"/>
      <c r="H87" s="818"/>
      <c r="I87" s="818"/>
      <c r="J87" s="818"/>
      <c r="K87" s="818"/>
      <c r="L87" s="818"/>
      <c r="M87" s="819"/>
      <c r="N87" s="58">
        <f>L84+L85+L86</f>
        <v>26077.620696771333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113003.02301934245</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0" t="s">
        <v>2324</v>
      </c>
      <c r="C106" s="821"/>
      <c r="D106" s="821"/>
      <c r="E106" s="821"/>
      <c r="F106" s="821"/>
      <c r="G106" s="821"/>
      <c r="H106" s="821"/>
      <c r="I106" s="821"/>
      <c r="J106" s="821"/>
      <c r="K106" s="821"/>
      <c r="L106" s="821"/>
      <c r="M106" s="821"/>
      <c r="N106" s="822"/>
    </row>
    <row r="107" spans="2:14" ht="15" customHeight="1">
      <c r="B107" s="820"/>
      <c r="C107" s="821"/>
      <c r="D107" s="821"/>
      <c r="E107" s="821"/>
      <c r="F107" s="821"/>
      <c r="G107" s="821"/>
      <c r="H107" s="821"/>
      <c r="I107" s="821"/>
      <c r="J107" s="821"/>
      <c r="K107" s="821"/>
      <c r="L107" s="821"/>
      <c r="M107" s="821"/>
      <c r="N107" s="822"/>
    </row>
    <row r="108" spans="2:14" ht="30" customHeight="1">
      <c r="B108" s="823" t="s">
        <v>2325</v>
      </c>
      <c r="C108" s="824"/>
      <c r="D108" s="824"/>
      <c r="E108" s="824"/>
      <c r="F108" s="824"/>
      <c r="G108" s="824"/>
      <c r="H108" s="824"/>
      <c r="I108" s="824"/>
      <c r="J108" s="824"/>
      <c r="K108" s="824"/>
      <c r="L108" s="824"/>
      <c r="M108" s="824"/>
      <c r="N108" s="825"/>
    </row>
    <row r="109" spans="2:14">
      <c r="B109" s="823"/>
      <c r="C109" s="824"/>
      <c r="D109" s="824"/>
      <c r="E109" s="824"/>
      <c r="F109" s="824"/>
      <c r="G109" s="824"/>
      <c r="H109" s="824"/>
      <c r="I109" s="824"/>
      <c r="J109" s="824"/>
      <c r="K109" s="824"/>
      <c r="L109" s="824"/>
      <c r="M109" s="824"/>
      <c r="N109" s="82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3"/>
      <c r="K119" s="883"/>
      <c r="L119" s="883"/>
      <c r="M119" s="883"/>
      <c r="N119" s="884"/>
    </row>
    <row r="120" spans="2:14" ht="15.75" thickBot="1">
      <c r="B120" s="270" t="s">
        <v>2327</v>
      </c>
      <c r="C120" s="402"/>
      <c r="D120" s="402"/>
      <c r="E120" s="63"/>
      <c r="F120" s="63"/>
      <c r="G120" s="63"/>
      <c r="H120" s="63"/>
      <c r="I120" s="63"/>
      <c r="J120" s="885"/>
      <c r="K120" s="885"/>
      <c r="L120" s="885"/>
      <c r="M120" s="885"/>
      <c r="N120" s="886"/>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18</v>
      </c>
      <c r="N36" s="281">
        <f>K36/M36</f>
        <v>3391.3216198725086</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71217.754017322688</v>
      </c>
      <c r="L37" s="279"/>
      <c r="M37" s="280">
        <v>18</v>
      </c>
      <c r="N37" s="281">
        <f>K37/M37</f>
        <v>3956.5418898512603</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161741.71132841395</v>
      </c>
      <c r="L38" s="279"/>
      <c r="M38" s="280">
        <v>18</v>
      </c>
      <c r="N38" s="281">
        <f>K38/M38</f>
        <v>8985.6506293563307</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473089.36597221502</v>
      </c>
      <c r="L39" s="871">
        <v>18</v>
      </c>
      <c r="M39" s="872"/>
      <c r="N39" s="281">
        <f>K39/L39</f>
        <v>26282.742554011944</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147483.66740134562</v>
      </c>
      <c r="L40" s="285"/>
      <c r="M40" s="286">
        <v>18</v>
      </c>
      <c r="N40" s="281">
        <f>K40/M40</f>
        <v>8193.5370778525339</v>
      </c>
    </row>
    <row r="41" spans="1:14">
      <c r="B41" s="329"/>
      <c r="C41" s="330"/>
      <c r="D41" s="330"/>
      <c r="E41" s="330"/>
      <c r="F41" s="332"/>
      <c r="G41" s="332"/>
      <c r="H41" s="131"/>
      <c r="I41" s="42"/>
      <c r="J41" s="43"/>
      <c r="K41" s="283"/>
      <c r="L41" s="285"/>
      <c r="M41" s="286"/>
      <c r="N41" s="281"/>
    </row>
    <row r="42" spans="1:14">
      <c r="B42" s="874" t="s">
        <v>1036</v>
      </c>
      <c r="C42" s="875"/>
      <c r="D42" s="875"/>
      <c r="E42" s="44"/>
      <c r="F42" s="45"/>
      <c r="G42" s="45"/>
      <c r="H42" s="46"/>
      <c r="I42" s="42"/>
      <c r="J42" s="43"/>
      <c r="K42" s="288"/>
      <c r="L42" s="285"/>
      <c r="M42" s="410">
        <v>0.01</v>
      </c>
      <c r="N42" s="353">
        <f>N76*M42</f>
        <v>28.370669558944442</v>
      </c>
    </row>
    <row r="43" spans="1:14" ht="15.75" thickBot="1">
      <c r="B43" s="866"/>
      <c r="C43" s="867"/>
      <c r="D43" s="867"/>
      <c r="E43" s="867"/>
      <c r="F43" s="867"/>
      <c r="G43" s="867"/>
      <c r="H43" s="868"/>
      <c r="I43" s="876"/>
      <c r="J43" s="877"/>
      <c r="K43" s="47"/>
      <c r="L43" s="878"/>
      <c r="M43" s="879"/>
      <c r="N43" s="111"/>
    </row>
    <row r="44" spans="1:14" ht="15.75" thickBot="1">
      <c r="B44" s="817" t="s">
        <v>1037</v>
      </c>
      <c r="C44" s="818"/>
      <c r="D44" s="818"/>
      <c r="E44" s="818"/>
      <c r="F44" s="818"/>
      <c r="G44" s="818"/>
      <c r="H44" s="818"/>
      <c r="I44" s="818"/>
      <c r="J44" s="818"/>
      <c r="K44" s="818"/>
      <c r="L44" s="818"/>
      <c r="M44" s="819"/>
      <c r="N44" s="403">
        <f>SUM(N36:N43)</f>
        <v>50838.164440503519</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398023.7758</v>
      </c>
      <c r="N49" s="281">
        <f>K49*M49</f>
        <v>60897.637697400001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SUM(N49:N53)</f>
        <v>60897.637697400001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4">
        <f>VLOOKUP(A59,TRANSPORTE!A5:D117,4,FALSE)</f>
        <v>948.76769390706806</v>
      </c>
      <c r="M59" s="905"/>
      <c r="N59" s="296">
        <f>K59*L59</f>
        <v>145.16145716778141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145.16145716778141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2837.0669558944442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114718.03055096575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22943.606110193152</v>
      </c>
      <c r="M83" s="853"/>
      <c r="N83" s="57"/>
    </row>
    <row r="84" spans="1:14">
      <c r="B84" s="95" t="s">
        <v>1057</v>
      </c>
      <c r="C84" s="96"/>
      <c r="D84" s="96"/>
      <c r="E84" s="96"/>
      <c r="F84" s="96"/>
      <c r="G84" s="96"/>
      <c r="H84" s="96"/>
      <c r="I84" s="93"/>
      <c r="J84" s="94"/>
      <c r="K84" s="313">
        <v>0.05</v>
      </c>
      <c r="L84" s="852">
        <f>N78*K84</f>
        <v>5735.901527548288</v>
      </c>
      <c r="M84" s="853"/>
      <c r="N84" s="57"/>
    </row>
    <row r="85" spans="1:14" ht="15.75" thickBot="1">
      <c r="B85" s="97" t="s">
        <v>1058</v>
      </c>
      <c r="C85" s="98"/>
      <c r="D85" s="98"/>
      <c r="E85" s="98"/>
      <c r="F85" s="98"/>
      <c r="G85" s="98"/>
      <c r="H85" s="98"/>
      <c r="I85" s="99"/>
      <c r="J85" s="100"/>
      <c r="K85" s="314">
        <v>0.05</v>
      </c>
      <c r="L85" s="854">
        <f>N78*K85</f>
        <v>5735.901527548288</v>
      </c>
      <c r="M85" s="855"/>
      <c r="N85" s="57"/>
    </row>
    <row r="86" spans="1:14" ht="15.75" thickBot="1">
      <c r="B86" s="817" t="s">
        <v>1037</v>
      </c>
      <c r="C86" s="818"/>
      <c r="D86" s="818"/>
      <c r="E86" s="818"/>
      <c r="F86" s="818"/>
      <c r="G86" s="818"/>
      <c r="H86" s="818"/>
      <c r="I86" s="818"/>
      <c r="J86" s="818"/>
      <c r="K86" s="818"/>
      <c r="L86" s="818"/>
      <c r="M86" s="819"/>
      <c r="N86" s="58">
        <f>L83+L84+L85</f>
        <v>34415.409165289726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149133.43971625547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18</v>
      </c>
      <c r="N36" s="281">
        <f>K36/M36</f>
        <v>3391.3216198725086</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71217.754017322688</v>
      </c>
      <c r="L37" s="279"/>
      <c r="M37" s="280">
        <v>18</v>
      </c>
      <c r="N37" s="281">
        <f>K37/M37</f>
        <v>3956.5418898512603</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161741.71132841395</v>
      </c>
      <c r="L38" s="279"/>
      <c r="M38" s="280">
        <v>18</v>
      </c>
      <c r="N38" s="281">
        <f>K38/M38</f>
        <v>8985.6506293563307</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473089.36597221502</v>
      </c>
      <c r="L39" s="871">
        <v>18</v>
      </c>
      <c r="M39" s="872"/>
      <c r="N39" s="281">
        <f>K39/L39</f>
        <v>26282.742554011944</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147483.66740134562</v>
      </c>
      <c r="L40" s="285"/>
      <c r="M40" s="286">
        <v>18</v>
      </c>
      <c r="N40" s="281">
        <f>K40/M40</f>
        <v>8193.5370778525339</v>
      </c>
    </row>
    <row r="41" spans="1:14">
      <c r="B41" s="329"/>
      <c r="C41" s="330"/>
      <c r="D41" s="330"/>
      <c r="E41" s="330"/>
      <c r="F41" s="332"/>
      <c r="G41" s="332"/>
      <c r="H41" s="131"/>
      <c r="I41" s="42"/>
      <c r="J41" s="43"/>
      <c r="K41" s="283"/>
      <c r="L41" s="285"/>
      <c r="M41" s="286"/>
      <c r="N41" s="287"/>
    </row>
    <row r="42" spans="1:14">
      <c r="B42" s="874" t="s">
        <v>1036</v>
      </c>
      <c r="C42" s="875"/>
      <c r="D42" s="875"/>
      <c r="E42" s="44"/>
      <c r="F42" s="45"/>
      <c r="G42" s="45"/>
      <c r="H42" s="46"/>
      <c r="I42" s="42"/>
      <c r="J42" s="43"/>
      <c r="K42" s="288"/>
      <c r="L42" s="285"/>
      <c r="M42" s="410">
        <v>0.01</v>
      </c>
      <c r="N42" s="353">
        <f>N76*M42</f>
        <v>28.370669558944442</v>
      </c>
    </row>
    <row r="43" spans="1:14" ht="15.75" thickBot="1">
      <c r="B43" s="866"/>
      <c r="C43" s="867"/>
      <c r="D43" s="867"/>
      <c r="E43" s="867"/>
      <c r="F43" s="867"/>
      <c r="G43" s="867"/>
      <c r="H43" s="868"/>
      <c r="I43" s="876"/>
      <c r="J43" s="877"/>
      <c r="K43" s="47"/>
      <c r="L43" s="878"/>
      <c r="M43" s="879"/>
      <c r="N43" s="111"/>
    </row>
    <row r="44" spans="1:14" ht="15.75" thickBot="1">
      <c r="B44" s="817" t="s">
        <v>1037</v>
      </c>
      <c r="C44" s="818"/>
      <c r="D44" s="818"/>
      <c r="E44" s="818"/>
      <c r="F44" s="818"/>
      <c r="G44" s="818"/>
      <c r="H44" s="818"/>
      <c r="I44" s="818"/>
      <c r="J44" s="818"/>
      <c r="K44" s="818"/>
      <c r="L44" s="818"/>
      <c r="M44" s="819"/>
      <c r="N44" s="403">
        <f>SUM(N36:N43)</f>
        <v>50838.164440503519</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390817.73959999997</v>
      </c>
      <c r="N49" s="281">
        <f>K49*M49</f>
        <v>59795.114158799995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SUM(N49:N53)</f>
        <v>59795.114158799995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4">
        <f>VLOOKUP(A59,TRANSPORTE!A5:D117,4,FALSE)</f>
        <v>948.76769390706806</v>
      </c>
      <c r="M59" s="905"/>
      <c r="N59" s="296">
        <f>K59*L59</f>
        <v>145.16145716778141</v>
      </c>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145.16145716778141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2837.0669558944442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113615.50701236574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22723.101402473148</v>
      </c>
      <c r="M83" s="853"/>
      <c r="N83" s="57"/>
    </row>
    <row r="84" spans="1:14">
      <c r="B84" s="95" t="s">
        <v>1057</v>
      </c>
      <c r="C84" s="96"/>
      <c r="D84" s="96"/>
      <c r="E84" s="96"/>
      <c r="F84" s="96"/>
      <c r="G84" s="96"/>
      <c r="H84" s="96"/>
      <c r="I84" s="93"/>
      <c r="J84" s="94"/>
      <c r="K84" s="313">
        <v>0.05</v>
      </c>
      <c r="L84" s="852">
        <f>N78*K84</f>
        <v>5680.7753506182871</v>
      </c>
      <c r="M84" s="853"/>
      <c r="N84" s="57"/>
    </row>
    <row r="85" spans="1:14" ht="15.75" thickBot="1">
      <c r="B85" s="97" t="s">
        <v>1058</v>
      </c>
      <c r="C85" s="98"/>
      <c r="D85" s="98"/>
      <c r="E85" s="98"/>
      <c r="F85" s="98"/>
      <c r="G85" s="98"/>
      <c r="H85" s="98"/>
      <c r="I85" s="99"/>
      <c r="J85" s="100"/>
      <c r="K85" s="314">
        <v>0.05</v>
      </c>
      <c r="L85" s="854">
        <f>N78*K85</f>
        <v>5680.7753506182871</v>
      </c>
      <c r="M85" s="855"/>
      <c r="N85" s="57"/>
    </row>
    <row r="86" spans="1:14" ht="15.75" thickBot="1">
      <c r="B86" s="817" t="s">
        <v>1037</v>
      </c>
      <c r="C86" s="818"/>
      <c r="D86" s="818"/>
      <c r="E86" s="818"/>
      <c r="F86" s="818"/>
      <c r="G86" s="818"/>
      <c r="H86" s="818"/>
      <c r="I86" s="818"/>
      <c r="J86" s="818"/>
      <c r="K86" s="818"/>
      <c r="L86" s="818"/>
      <c r="M86" s="819"/>
      <c r="N86" s="58">
        <f>L83+L84+L85</f>
        <v>34084.652103709719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147700.15911607546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15</v>
      </c>
      <c r="N36" s="281">
        <f>K36/M36</f>
        <v>4069.5859438470102</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71217.754017322688</v>
      </c>
      <c r="L37" s="279"/>
      <c r="M37" s="280">
        <v>15</v>
      </c>
      <c r="N37" s="281">
        <f>K37/M37</f>
        <v>4747.8502678215127</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161741.71132841395</v>
      </c>
      <c r="L38" s="279"/>
      <c r="M38" s="280">
        <v>15</v>
      </c>
      <c r="N38" s="281">
        <f>K38/M38</f>
        <v>10782.780755227597</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473089.36597221502</v>
      </c>
      <c r="L39" s="871">
        <v>15</v>
      </c>
      <c r="M39" s="872"/>
      <c r="N39" s="281">
        <f>K39/L39</f>
        <v>31539.291064814333</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147483.66740134562</v>
      </c>
      <c r="L40" s="285"/>
      <c r="M40" s="286">
        <v>15</v>
      </c>
      <c r="N40" s="281">
        <f>K40/M40</f>
        <v>9832.2444934230407</v>
      </c>
    </row>
    <row r="41" spans="1:14">
      <c r="B41" s="329"/>
      <c r="C41" s="330"/>
      <c r="D41" s="330"/>
      <c r="E41" s="330"/>
      <c r="F41" s="332"/>
      <c r="G41" s="332"/>
      <c r="H41" s="131"/>
      <c r="I41" s="42"/>
      <c r="J41" s="43"/>
      <c r="K41" s="283"/>
      <c r="L41" s="285"/>
      <c r="M41" s="286"/>
      <c r="N41" s="287"/>
    </row>
    <row r="42" spans="1:14">
      <c r="B42" s="874" t="s">
        <v>1036</v>
      </c>
      <c r="C42" s="875"/>
      <c r="D42" s="875"/>
      <c r="E42" s="44"/>
      <c r="F42" s="45"/>
      <c r="G42" s="45"/>
      <c r="H42" s="46"/>
      <c r="I42" s="42"/>
      <c r="J42" s="43"/>
      <c r="K42" s="288"/>
      <c r="L42" s="285"/>
      <c r="M42" s="410">
        <v>0.01</v>
      </c>
      <c r="N42" s="353">
        <f>N76*M42</f>
        <v>34.044803470733335</v>
      </c>
    </row>
    <row r="43" spans="1:14" ht="15.75" thickBot="1">
      <c r="B43" s="866"/>
      <c r="C43" s="867"/>
      <c r="D43" s="867"/>
      <c r="E43" s="867"/>
      <c r="F43" s="867"/>
      <c r="G43" s="867"/>
      <c r="H43" s="868"/>
      <c r="I43" s="876"/>
      <c r="J43" s="877"/>
      <c r="K43" s="47"/>
      <c r="L43" s="878"/>
      <c r="M43" s="879"/>
      <c r="N43" s="111"/>
    </row>
    <row r="44" spans="1:14" ht="15.75" thickBot="1">
      <c r="B44" s="817" t="s">
        <v>1037</v>
      </c>
      <c r="C44" s="818"/>
      <c r="D44" s="818"/>
      <c r="E44" s="818"/>
      <c r="F44" s="818"/>
      <c r="G44" s="818"/>
      <c r="H44" s="818"/>
      <c r="I44" s="818"/>
      <c r="J44" s="818"/>
      <c r="K44" s="818"/>
      <c r="L44" s="818"/>
      <c r="M44" s="819"/>
      <c r="N44" s="403">
        <f>SUM(N36:N43)</f>
        <v>61005.79732860424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398023.7758</v>
      </c>
      <c r="N49" s="281">
        <f>K49*M49</f>
        <v>60897.637697400001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SUM(N49:N53)</f>
        <v>60897.637697400001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4">
        <f>VLOOKUP(A59,TRANSPORTE!A5:D117,4,FALSE)</f>
        <v>948.76769390706806</v>
      </c>
      <c r="M59" s="905"/>
      <c r="N59" s="296">
        <f>K59*L59</f>
        <v>145.16145716778141</v>
      </c>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145.16145716778141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3404.4803470733332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125453.07683024535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25090.615366049071</v>
      </c>
      <c r="M83" s="853"/>
      <c r="N83" s="57"/>
    </row>
    <row r="84" spans="1:14">
      <c r="B84" s="95" t="s">
        <v>1057</v>
      </c>
      <c r="C84" s="96"/>
      <c r="D84" s="96"/>
      <c r="E84" s="96"/>
      <c r="F84" s="96"/>
      <c r="G84" s="96"/>
      <c r="H84" s="96"/>
      <c r="I84" s="93"/>
      <c r="J84" s="94"/>
      <c r="K84" s="313">
        <v>0.05</v>
      </c>
      <c r="L84" s="852">
        <f>N78*K84</f>
        <v>6272.6538415122677</v>
      </c>
      <c r="M84" s="853"/>
      <c r="N84" s="57"/>
    </row>
    <row r="85" spans="1:14" ht="15.75" thickBot="1">
      <c r="B85" s="97" t="s">
        <v>1058</v>
      </c>
      <c r="C85" s="98"/>
      <c r="D85" s="98"/>
      <c r="E85" s="98"/>
      <c r="F85" s="98"/>
      <c r="G85" s="98"/>
      <c r="H85" s="98"/>
      <c r="I85" s="99"/>
      <c r="J85" s="100"/>
      <c r="K85" s="314">
        <v>0.05</v>
      </c>
      <c r="L85" s="854">
        <f>N78*K85</f>
        <v>6272.6538415122677</v>
      </c>
      <c r="M85" s="855"/>
      <c r="N85" s="57"/>
    </row>
    <row r="86" spans="1:14" ht="15.75" thickBot="1">
      <c r="B86" s="817" t="s">
        <v>1037</v>
      </c>
      <c r="C86" s="818"/>
      <c r="D86" s="818"/>
      <c r="E86" s="818"/>
      <c r="F86" s="818"/>
      <c r="G86" s="818"/>
      <c r="H86" s="818"/>
      <c r="I86" s="818"/>
      <c r="J86" s="818"/>
      <c r="K86" s="818"/>
      <c r="L86" s="818"/>
      <c r="M86" s="819"/>
      <c r="N86" s="58">
        <f>L83+L84+L85</f>
        <v>37635.923049073608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163088.99987931896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280">
        <v>15</v>
      </c>
      <c r="N36" s="281">
        <f>K36/M36</f>
        <v>4069.5859438470102</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71217.754017322688</v>
      </c>
      <c r="L37" s="279"/>
      <c r="M37" s="280">
        <v>15</v>
      </c>
      <c r="N37" s="281">
        <f>K37/M37</f>
        <v>4747.8502678215127</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161741.71132841395</v>
      </c>
      <c r="L38" s="279"/>
      <c r="M38" s="280">
        <v>15</v>
      </c>
      <c r="N38" s="281">
        <f>K38/M38</f>
        <v>10782.780755227597</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473089.36597221502</v>
      </c>
      <c r="L39" s="871">
        <v>15</v>
      </c>
      <c r="M39" s="872"/>
      <c r="N39" s="281">
        <f>K39/L39</f>
        <v>31539.291064814333</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147483.66740134562</v>
      </c>
      <c r="L40" s="285"/>
      <c r="M40" s="286">
        <v>15</v>
      </c>
      <c r="N40" s="281">
        <f>K40/M40</f>
        <v>9832.2444934230407</v>
      </c>
    </row>
    <row r="41" spans="1:14">
      <c r="B41" s="329"/>
      <c r="C41" s="330"/>
      <c r="D41" s="330"/>
      <c r="E41" s="330"/>
      <c r="F41" s="332"/>
      <c r="G41" s="332"/>
      <c r="H41" s="131"/>
      <c r="I41" s="42"/>
      <c r="J41" s="43"/>
      <c r="K41" s="283"/>
      <c r="L41" s="285"/>
      <c r="M41" s="286"/>
      <c r="N41" s="287"/>
    </row>
    <row r="42" spans="1:14">
      <c r="B42" s="874" t="s">
        <v>1036</v>
      </c>
      <c r="C42" s="875"/>
      <c r="D42" s="875"/>
      <c r="E42" s="44"/>
      <c r="F42" s="45"/>
      <c r="G42" s="45"/>
      <c r="H42" s="46"/>
      <c r="I42" s="42"/>
      <c r="J42" s="43"/>
      <c r="K42" s="288"/>
      <c r="L42" s="285"/>
      <c r="M42" s="410">
        <v>0.01</v>
      </c>
      <c r="N42" s="353">
        <f>N76*M42</f>
        <v>34.044803470733335</v>
      </c>
    </row>
    <row r="43" spans="1:14" ht="15.75" thickBot="1">
      <c r="B43" s="866"/>
      <c r="C43" s="867"/>
      <c r="D43" s="867"/>
      <c r="E43" s="867"/>
      <c r="F43" s="867"/>
      <c r="G43" s="867"/>
      <c r="H43" s="868"/>
      <c r="I43" s="876"/>
      <c r="J43" s="877"/>
      <c r="K43" s="47"/>
      <c r="L43" s="878"/>
      <c r="M43" s="879"/>
      <c r="N43" s="111"/>
    </row>
    <row r="44" spans="1:14" ht="15.75" thickBot="1">
      <c r="B44" s="817" t="s">
        <v>1037</v>
      </c>
      <c r="C44" s="818"/>
      <c r="D44" s="818"/>
      <c r="E44" s="818"/>
      <c r="F44" s="818"/>
      <c r="G44" s="818"/>
      <c r="H44" s="818"/>
      <c r="I44" s="818"/>
      <c r="J44" s="818"/>
      <c r="K44" s="818"/>
      <c r="L44" s="818"/>
      <c r="M44" s="819"/>
      <c r="N44" s="403">
        <f>SUM(N36:N43)</f>
        <v>61005.79732860424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390817.73959999997</v>
      </c>
      <c r="N49" s="281">
        <f>K49*M49</f>
        <v>59795.114158799995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SUM(N49:N53)</f>
        <v>59795.114158799995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4">
        <f>VLOOKUP(A59,TRANSPORTE!A5:D117,4,FALSE)</f>
        <v>948.76769390706806</v>
      </c>
      <c r="M59" s="905"/>
      <c r="N59" s="296">
        <f>K59*L59</f>
        <v>145.16145716778141</v>
      </c>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145.16145716778141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3404.4803470733332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124350.55329164534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24870.110658329068</v>
      </c>
      <c r="M83" s="853"/>
      <c r="N83" s="57"/>
    </row>
    <row r="84" spans="1:14">
      <c r="B84" s="95" t="s">
        <v>1057</v>
      </c>
      <c r="C84" s="96"/>
      <c r="D84" s="96"/>
      <c r="E84" s="96"/>
      <c r="F84" s="96"/>
      <c r="G84" s="96"/>
      <c r="H84" s="96"/>
      <c r="I84" s="93"/>
      <c r="J84" s="94"/>
      <c r="K84" s="313">
        <v>0.05</v>
      </c>
      <c r="L84" s="852">
        <f>N78*K84</f>
        <v>6217.5276645822669</v>
      </c>
      <c r="M84" s="853"/>
      <c r="N84" s="57"/>
    </row>
    <row r="85" spans="1:14" ht="15.75" thickBot="1">
      <c r="B85" s="97" t="s">
        <v>1058</v>
      </c>
      <c r="C85" s="98"/>
      <c r="D85" s="98"/>
      <c r="E85" s="98"/>
      <c r="F85" s="98"/>
      <c r="G85" s="98"/>
      <c r="H85" s="98"/>
      <c r="I85" s="99"/>
      <c r="J85" s="100"/>
      <c r="K85" s="314">
        <v>0.05</v>
      </c>
      <c r="L85" s="854">
        <f>N78*K85</f>
        <v>6217.5276645822669</v>
      </c>
      <c r="M85" s="855"/>
      <c r="N85" s="57"/>
    </row>
    <row r="86" spans="1:14" ht="15.75" thickBot="1">
      <c r="B86" s="817" t="s">
        <v>1037</v>
      </c>
      <c r="C86" s="818"/>
      <c r="D86" s="818"/>
      <c r="E86" s="818"/>
      <c r="F86" s="818"/>
      <c r="G86" s="818"/>
      <c r="H86" s="818"/>
      <c r="I86" s="818"/>
      <c r="J86" s="818"/>
      <c r="K86" s="818"/>
      <c r="L86" s="818"/>
      <c r="M86" s="819"/>
      <c r="N86" s="58">
        <f>L83+L84+L85</f>
        <v>37305.165987493601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161655.71927913895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67"/>
      <c r="F40" s="867"/>
      <c r="G40" s="867"/>
      <c r="H40" s="868"/>
      <c r="I40" s="42"/>
      <c r="J40" s="43"/>
      <c r="K40" s="278"/>
      <c r="L40" s="285"/>
      <c r="M40" s="286"/>
      <c r="N40" s="281"/>
    </row>
    <row r="41" spans="1:14">
      <c r="B41" s="329"/>
      <c r="C41" s="330"/>
      <c r="D41" s="330"/>
      <c r="E41" s="330"/>
      <c r="F41" s="332"/>
      <c r="G41" s="332"/>
      <c r="H41" s="131"/>
      <c r="I41" s="42"/>
      <c r="J41" s="43"/>
      <c r="K41" s="283"/>
      <c r="L41" s="285"/>
      <c r="M41" s="286"/>
      <c r="N41" s="287"/>
    </row>
    <row r="42" spans="1:14">
      <c r="B42" s="874" t="s">
        <v>1036</v>
      </c>
      <c r="C42" s="875"/>
      <c r="D42" s="875"/>
      <c r="E42" s="44"/>
      <c r="F42" s="45"/>
      <c r="G42" s="45"/>
      <c r="H42" s="46"/>
      <c r="I42" s="42"/>
      <c r="J42" s="43"/>
      <c r="K42" s="288"/>
      <c r="L42" s="285"/>
      <c r="M42" s="410">
        <v>0.01</v>
      </c>
      <c r="N42" s="353">
        <f>N76*M42</f>
        <v>4.0853764164879998</v>
      </c>
    </row>
    <row r="43" spans="1:14" ht="15.75" thickBot="1">
      <c r="B43" s="866"/>
      <c r="C43" s="867"/>
      <c r="D43" s="867"/>
      <c r="E43" s="867"/>
      <c r="F43" s="867"/>
      <c r="G43" s="867"/>
      <c r="H43" s="868"/>
      <c r="I43" s="876"/>
      <c r="J43" s="877"/>
      <c r="K43" s="47"/>
      <c r="L43" s="878"/>
      <c r="M43" s="879"/>
      <c r="N43" s="111"/>
    </row>
    <row r="44" spans="1:14" ht="15.75" thickBot="1">
      <c r="B44" s="817" t="s">
        <v>1037</v>
      </c>
      <c r="C44" s="818"/>
      <c r="D44" s="818"/>
      <c r="E44" s="818"/>
      <c r="F44" s="818"/>
      <c r="G44" s="818"/>
      <c r="H44" s="818"/>
      <c r="I44" s="818"/>
      <c r="J44" s="818"/>
      <c r="K44" s="818"/>
      <c r="L44" s="818"/>
      <c r="M44" s="819"/>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4844.9204777329005</v>
      </c>
      <c r="N49" s="281">
        <f>K49*M49</f>
        <v>5111.3911040082094</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SUM(N49:N53)</f>
        <v>5111.3911040082094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408.53764164879999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5524.0141220734968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1104.8028244146994</v>
      </c>
      <c r="M83" s="853"/>
      <c r="N83" s="57"/>
    </row>
    <row r="84" spans="1:14">
      <c r="B84" s="95" t="s">
        <v>1057</v>
      </c>
      <c r="C84" s="96"/>
      <c r="D84" s="96"/>
      <c r="E84" s="96"/>
      <c r="F84" s="96"/>
      <c r="G84" s="96"/>
      <c r="H84" s="96"/>
      <c r="I84" s="93"/>
      <c r="J84" s="94"/>
      <c r="K84" s="313">
        <v>0.05</v>
      </c>
      <c r="L84" s="852">
        <f>N78*K84</f>
        <v>276.20070610367486</v>
      </c>
      <c r="M84" s="853"/>
      <c r="N84" s="57"/>
    </row>
    <row r="85" spans="1:14" ht="15.75" thickBot="1">
      <c r="B85" s="97" t="s">
        <v>1058</v>
      </c>
      <c r="C85" s="98"/>
      <c r="D85" s="98"/>
      <c r="E85" s="98"/>
      <c r="F85" s="98"/>
      <c r="G85" s="98"/>
      <c r="H85" s="98"/>
      <c r="I85" s="99"/>
      <c r="J85" s="100"/>
      <c r="K85" s="314">
        <v>0.05</v>
      </c>
      <c r="L85" s="854">
        <f>N78*K85</f>
        <v>276.20070610367486</v>
      </c>
      <c r="M85" s="855"/>
      <c r="N85" s="57"/>
    </row>
    <row r="86" spans="1:14" ht="15.75" thickBot="1">
      <c r="B86" s="817" t="s">
        <v>1037</v>
      </c>
      <c r="C86" s="818"/>
      <c r="D86" s="818"/>
      <c r="E86" s="818"/>
      <c r="F86" s="818"/>
      <c r="G86" s="818"/>
      <c r="H86" s="818"/>
      <c r="I86" s="818"/>
      <c r="J86" s="818"/>
      <c r="K86" s="818"/>
      <c r="L86" s="818"/>
      <c r="M86" s="819"/>
      <c r="N86" s="58">
        <f>L83+L84+L85</f>
        <v>1657.2042366220489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7181.2183586955452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75" thickBot="1">
      <c r="B119" s="270" t="s">
        <v>2327</v>
      </c>
      <c r="C119" s="402"/>
      <c r="D119" s="402"/>
      <c r="E119" s="63"/>
      <c r="F119" s="63"/>
      <c r="G119" s="63"/>
      <c r="H119" s="63"/>
      <c r="I119" s="63"/>
      <c r="J119" s="885"/>
      <c r="K119" s="885"/>
      <c r="L119" s="885"/>
      <c r="M119" s="885"/>
      <c r="N119" s="88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164</v>
      </c>
      <c r="B36" s="866" t="str">
        <f>VLOOKUP(A36,EQUIPOS!A6:D154,3,FALSE)</f>
        <v>Compactador manual de rodillo</v>
      </c>
      <c r="C36" s="867"/>
      <c r="D36" s="867"/>
      <c r="E36" s="867"/>
      <c r="F36" s="867"/>
      <c r="G36" s="867"/>
      <c r="H36" s="868"/>
      <c r="I36" s="276"/>
      <c r="J36" s="277"/>
      <c r="K36" s="278">
        <f>VLOOKUP(A36,EQUIPOS!A6:D163,4,FALSE)</f>
        <v>17133.973520341839</v>
      </c>
      <c r="L36" s="279"/>
      <c r="M36" s="280">
        <v>2</v>
      </c>
      <c r="N36" s="281">
        <f>K36/M36</f>
        <v>8566.9867601709193</v>
      </c>
    </row>
    <row r="37" spans="1:14">
      <c r="A37" s="119" t="s">
        <v>180</v>
      </c>
      <c r="B37" s="866" t="str">
        <f>VLOOKUP(A37,EQUIPOS!A7:D154,3,FALSE)</f>
        <v>Compresor 120 HP, con martillo.</v>
      </c>
      <c r="C37" s="867"/>
      <c r="D37" s="867"/>
      <c r="E37" s="867"/>
      <c r="F37" s="867"/>
      <c r="G37" s="867"/>
      <c r="H37" s="868"/>
      <c r="I37" s="276"/>
      <c r="J37" s="277"/>
      <c r="K37" s="278">
        <f>VLOOKUP(A37,EQUIPOS!A7:D164,4,FALSE)</f>
        <v>64473.9949394703</v>
      </c>
      <c r="L37" s="279"/>
      <c r="M37" s="280">
        <v>4</v>
      </c>
      <c r="N37" s="281">
        <f>K37/M37</f>
        <v>16118.498734867575</v>
      </c>
    </row>
    <row r="38" spans="1:14">
      <c r="A38" t="s">
        <v>184</v>
      </c>
      <c r="B38" s="866" t="str">
        <f>VLOOKUP(A38,EQUIPOS!A8:D154,3,FALSE)</f>
        <v>Cortadora de pavimento, Máxima profundidad de corte: 160 mm. Capacidad de disco: desde 12´´ hasta 18´´ de diámetro. Peso operacional: 135 kg, 13.5 hp de potencia</v>
      </c>
      <c r="C38" s="867"/>
      <c r="D38" s="867"/>
      <c r="E38" s="867"/>
      <c r="F38" s="867"/>
      <c r="G38" s="867"/>
      <c r="H38" s="868"/>
      <c r="I38" s="276"/>
      <c r="J38" s="277"/>
      <c r="K38" s="278">
        <f>VLOOKUP(A38,EQUIPOS!A8:D165,4,FALSE)</f>
        <v>10915.224949186419</v>
      </c>
      <c r="L38" s="279"/>
      <c r="M38" s="280">
        <v>10</v>
      </c>
      <c r="N38" s="281">
        <f>K38/M38</f>
        <v>1091.5224949186418</v>
      </c>
    </row>
    <row r="39" spans="1:14">
      <c r="A39" t="s">
        <v>303</v>
      </c>
      <c r="B39" s="866" t="str">
        <f>VLOOKUP(A39,EQUIPOS!A9:D154,3,FALSE)</f>
        <v>Retrocargador, pala de 1,1 m3 de capacidad, profundidad de excavación de 4.400 mm y una altura de 5.680 mm</v>
      </c>
      <c r="C39" s="867"/>
      <c r="D39" s="867"/>
      <c r="E39" s="867"/>
      <c r="F39" s="867"/>
      <c r="G39" s="867"/>
      <c r="H39" s="868"/>
      <c r="I39" s="276"/>
      <c r="J39" s="277"/>
      <c r="K39" s="278">
        <f>VLOOKUP(A39,EQUIPOS!A9:D166,4,FALSE)</f>
        <v>115016.67273797613</v>
      </c>
      <c r="L39" s="279"/>
      <c r="M39" s="280">
        <v>10</v>
      </c>
      <c r="N39" s="281">
        <f>K39/M39</f>
        <v>11501.667273797613</v>
      </c>
    </row>
    <row r="40" spans="1:14">
      <c r="A40" t="s">
        <v>129</v>
      </c>
      <c r="B40" s="866" t="str">
        <f>VLOOKUP(A40,EQUIPOS!A10:D154,3,FALSE)</f>
        <v xml:space="preserve">Buldozer, Potencia al volante de 140 HP, motor de 2200 RPM, longitud de hoja 4,80m. </v>
      </c>
      <c r="C40" s="867"/>
      <c r="D40" s="867"/>
      <c r="E40" s="867"/>
      <c r="F40" s="867"/>
      <c r="G40" s="867"/>
      <c r="H40" s="868"/>
      <c r="I40" s="276"/>
      <c r="J40" s="277"/>
      <c r="K40" s="278">
        <f>VLOOKUP(A40,EQUIPOS!A10:D167,4,FALSE)</f>
        <v>157391.23637828312</v>
      </c>
      <c r="L40" s="279"/>
      <c r="M40" s="280">
        <v>100</v>
      </c>
      <c r="N40" s="281">
        <f>K40/M40</f>
        <v>1573.9123637828313</v>
      </c>
    </row>
    <row r="41" spans="1:14">
      <c r="B41" s="866"/>
      <c r="C41" s="867"/>
      <c r="D41" s="867"/>
      <c r="E41" s="867"/>
      <c r="F41" s="867"/>
      <c r="G41" s="867"/>
      <c r="H41" s="868"/>
      <c r="I41" s="276"/>
      <c r="J41" s="277"/>
      <c r="K41" s="278"/>
      <c r="L41" s="279"/>
      <c r="M41" s="280"/>
      <c r="N41" s="281"/>
    </row>
    <row r="42" spans="1:14">
      <c r="B42" s="866"/>
      <c r="C42" s="867"/>
      <c r="D42" s="867"/>
      <c r="E42" s="867"/>
      <c r="F42" s="867"/>
      <c r="G42" s="867"/>
      <c r="H42" s="868"/>
      <c r="I42" s="276"/>
      <c r="J42" s="277"/>
      <c r="K42" s="278"/>
      <c r="L42" s="279"/>
      <c r="M42" s="280"/>
      <c r="N42" s="281"/>
    </row>
    <row r="43" spans="1:14">
      <c r="B43" s="866"/>
      <c r="C43" s="867"/>
      <c r="D43" s="867"/>
      <c r="E43" s="867"/>
      <c r="F43" s="867"/>
      <c r="G43" s="867"/>
      <c r="H43" s="868"/>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1276.6801301525002</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40129.267757690075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4173.3713080953912</v>
      </c>
      <c r="N53" s="281">
        <f>K53*M53</f>
        <v>4173.3713080953912</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4173.3713080953912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04">
        <f>VLOOKUP(A63,TRANSPORTE!A5:D117,4,FALSE)</f>
        <v>986.26769390706806</v>
      </c>
      <c r="M63" s="905"/>
      <c r="N63" s="296">
        <f>K63*L63</f>
        <v>1282.1480020791885</v>
      </c>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f>N63+N64+N65+N66+N67</f>
        <v>1282.1480020791885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133"/>
    </row>
    <row r="80" spans="1:15" ht="15.75" thickBot="1">
      <c r="B80" s="906" t="s">
        <v>1037</v>
      </c>
      <c r="C80" s="860"/>
      <c r="D80" s="860"/>
      <c r="E80" s="860"/>
      <c r="F80" s="860"/>
      <c r="G80" s="860"/>
      <c r="H80" s="860"/>
      <c r="I80" s="860"/>
      <c r="J80" s="860"/>
      <c r="K80" s="860"/>
      <c r="L80" s="860"/>
      <c r="M80" s="861"/>
      <c r="N80" s="469">
        <f>SUM(N74:N79)</f>
        <v>12766.801301525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58351.588369389647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11670.317673877929</v>
      </c>
      <c r="M87" s="853"/>
      <c r="N87" s="57"/>
    </row>
    <row r="88" spans="1:14">
      <c r="B88" s="95" t="s">
        <v>1057</v>
      </c>
      <c r="C88" s="96"/>
      <c r="D88" s="96"/>
      <c r="E88" s="96"/>
      <c r="F88" s="96"/>
      <c r="G88" s="96"/>
      <c r="H88" s="96"/>
      <c r="I88" s="93"/>
      <c r="J88" s="94"/>
      <c r="K88" s="313">
        <v>0.05</v>
      </c>
      <c r="L88" s="852">
        <f>N82*K88</f>
        <v>2917.5794184694823</v>
      </c>
      <c r="M88" s="853"/>
      <c r="N88" s="57"/>
    </row>
    <row r="89" spans="1:14" ht="15.75" thickBot="1">
      <c r="B89" s="97" t="s">
        <v>1058</v>
      </c>
      <c r="C89" s="98"/>
      <c r="D89" s="98"/>
      <c r="E89" s="98"/>
      <c r="F89" s="98"/>
      <c r="G89" s="98"/>
      <c r="H89" s="98"/>
      <c r="I89" s="99"/>
      <c r="J89" s="100"/>
      <c r="K89" s="314">
        <v>0.05</v>
      </c>
      <c r="L89" s="854">
        <f>N82*K89</f>
        <v>2917.5794184694823</v>
      </c>
      <c r="M89" s="855"/>
      <c r="N89" s="57"/>
    </row>
    <row r="90" spans="1:14" ht="15.75" thickBot="1">
      <c r="B90" s="817" t="s">
        <v>1037</v>
      </c>
      <c r="C90" s="818"/>
      <c r="D90" s="818"/>
      <c r="E90" s="818"/>
      <c r="F90" s="818"/>
      <c r="G90" s="818"/>
      <c r="H90" s="818"/>
      <c r="I90" s="818"/>
      <c r="J90" s="818"/>
      <c r="K90" s="818"/>
      <c r="L90" s="818"/>
      <c r="M90" s="819"/>
      <c r="N90" s="58">
        <f>L87+L88+L89</f>
        <v>17505.476510816894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75857.064880206541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6910.8857644050586</v>
      </c>
      <c r="L36" s="279"/>
      <c r="M36" s="280">
        <v>2</v>
      </c>
      <c r="N36" s="281">
        <f>K36/M36</f>
        <v>3455.4428822025293</v>
      </c>
    </row>
    <row r="37" spans="1:14">
      <c r="A37" s="119" t="s">
        <v>303</v>
      </c>
      <c r="B37" s="866" t="str">
        <f>VLOOKUP(A37,EQUIPOS!A7:D154,3,FALSE)</f>
        <v>Retrocargador, pala de 1,1 m3 de capacidad, profundidad de excavación de 4.400 mm y una altura de 5.680 mm</v>
      </c>
      <c r="C37" s="867"/>
      <c r="D37" s="867"/>
      <c r="E37" s="867"/>
      <c r="F37" s="867"/>
      <c r="G37" s="867"/>
      <c r="H37" s="868"/>
      <c r="I37" s="276"/>
      <c r="J37" s="277"/>
      <c r="K37" s="278">
        <f>VLOOKUP(A37,EQUIPOS!A7:D164,4,FALSE)</f>
        <v>115016.67273797613</v>
      </c>
      <c r="L37" s="279"/>
      <c r="M37" s="280">
        <v>10</v>
      </c>
      <c r="N37" s="281">
        <f>K37/M37</f>
        <v>11501.667273797613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276"/>
      <c r="J39" s="277"/>
      <c r="K39" s="278"/>
      <c r="L39" s="279"/>
      <c r="M39" s="280"/>
      <c r="N39" s="281"/>
    </row>
    <row r="40" spans="1:14">
      <c r="B40" s="866"/>
      <c r="C40" s="867"/>
      <c r="D40" s="867"/>
      <c r="E40" s="867"/>
      <c r="F40" s="867"/>
      <c r="G40" s="867"/>
      <c r="H40" s="868"/>
      <c r="I40" s="276"/>
      <c r="J40" s="277"/>
      <c r="K40" s="278"/>
      <c r="L40" s="279"/>
      <c r="M40" s="280"/>
      <c r="N40" s="281"/>
    </row>
    <row r="41" spans="1:14">
      <c r="B41" s="866"/>
      <c r="C41" s="867"/>
      <c r="D41" s="867"/>
      <c r="E41" s="867"/>
      <c r="F41" s="867"/>
      <c r="G41" s="867"/>
      <c r="H41" s="868"/>
      <c r="I41" s="276"/>
      <c r="J41" s="277"/>
      <c r="K41" s="278"/>
      <c r="L41" s="279"/>
      <c r="M41" s="280"/>
      <c r="N41" s="281"/>
    </row>
    <row r="42" spans="1:14">
      <c r="B42" s="866"/>
      <c r="C42" s="867"/>
      <c r="D42" s="867"/>
      <c r="E42" s="867"/>
      <c r="F42" s="867"/>
      <c r="G42" s="867"/>
      <c r="H42" s="868"/>
      <c r="I42" s="276"/>
      <c r="J42" s="277"/>
      <c r="K42" s="278"/>
      <c r="L42" s="279"/>
      <c r="M42" s="280"/>
      <c r="N42" s="281"/>
    </row>
    <row r="43" spans="1:14">
      <c r="B43" s="866"/>
      <c r="C43" s="867"/>
      <c r="D43" s="867"/>
      <c r="E43" s="867"/>
      <c r="F43" s="867"/>
      <c r="G43" s="867"/>
      <c r="H43" s="868"/>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0.05</v>
      </c>
      <c r="N46" s="353">
        <f>N80*M46</f>
        <v>255.33602603049999</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15212.446182030642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B63" s="52"/>
      <c r="C63" s="326"/>
      <c r="D63" s="326"/>
      <c r="E63" s="326"/>
      <c r="F63" s="326"/>
      <c r="G63" s="326"/>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5106.7205206099998</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20319.166702640643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4063.8333405281287</v>
      </c>
      <c r="M87" s="853"/>
      <c r="N87" s="57"/>
    </row>
    <row r="88" spans="1:14">
      <c r="B88" s="95" t="s">
        <v>1057</v>
      </c>
      <c r="C88" s="96"/>
      <c r="D88" s="96"/>
      <c r="E88" s="96"/>
      <c r="F88" s="96"/>
      <c r="G88" s="96"/>
      <c r="H88" s="96"/>
      <c r="I88" s="93"/>
      <c r="J88" s="94"/>
      <c r="K88" s="313">
        <v>0.05</v>
      </c>
      <c r="L88" s="852">
        <f>N82*K88</f>
        <v>1015.9583351320322</v>
      </c>
      <c r="M88" s="853"/>
      <c r="N88" s="57"/>
    </row>
    <row r="89" spans="1:14" ht="15.75" thickBot="1">
      <c r="B89" s="97" t="s">
        <v>1058</v>
      </c>
      <c r="C89" s="98"/>
      <c r="D89" s="98"/>
      <c r="E89" s="98"/>
      <c r="F89" s="98"/>
      <c r="G89" s="98"/>
      <c r="H89" s="98"/>
      <c r="I89" s="99"/>
      <c r="J89" s="100"/>
      <c r="K89" s="314">
        <v>0.05</v>
      </c>
      <c r="L89" s="854">
        <f>N82*K89</f>
        <v>1015.9583351320322</v>
      </c>
      <c r="M89" s="855"/>
      <c r="N89" s="57"/>
    </row>
    <row r="90" spans="1:14" ht="15.75" thickBot="1">
      <c r="B90" s="817" t="s">
        <v>1037</v>
      </c>
      <c r="C90" s="818"/>
      <c r="D90" s="818"/>
      <c r="E90" s="818"/>
      <c r="F90" s="818"/>
      <c r="G90" s="818"/>
      <c r="H90" s="818"/>
      <c r="I90" s="818"/>
      <c r="J90" s="818"/>
      <c r="K90" s="818"/>
      <c r="L90" s="818"/>
      <c r="M90" s="819"/>
      <c r="N90" s="58">
        <f>L87+L88+L89</f>
        <v>6095.7500107921933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26414.916713432838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1687</v>
      </c>
      <c r="B36" s="866" t="str">
        <f>VLOOKUP(A36,EQUIPOS!A6:D154,3,FALSE)</f>
        <v>Derretidora de asfalto (crafco o similar)</v>
      </c>
      <c r="C36" s="867"/>
      <c r="D36" s="867"/>
      <c r="E36" s="867"/>
      <c r="F36" s="867"/>
      <c r="G36" s="867"/>
      <c r="H36" s="868"/>
      <c r="I36" s="276"/>
      <c r="J36" s="277"/>
      <c r="K36" s="278">
        <f>VLOOKUP(A36,EQUIPOS!A6:D163,4,FALSE)</f>
        <v>3662.6273494623097</v>
      </c>
      <c r="L36" s="279"/>
      <c r="M36" s="280">
        <v>60</v>
      </c>
      <c r="N36" s="281">
        <f>K36/M36</f>
        <v>61.043789157705163</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60</v>
      </c>
      <c r="N37" s="281">
        <f>K37/M37</f>
        <v>1270.0337923836976</v>
      </c>
    </row>
    <row r="38" spans="1:14">
      <c r="A38" t="s">
        <v>138</v>
      </c>
      <c r="B38" s="866" t="str">
        <f>VLOOKUP(A38,EQUIPOS!A8:D154,3,FALSE)</f>
        <v>Camioneta D-300</v>
      </c>
      <c r="C38" s="867"/>
      <c r="D38" s="867"/>
      <c r="E38" s="867"/>
      <c r="F38" s="867"/>
      <c r="G38" s="867"/>
      <c r="H38" s="868"/>
      <c r="I38" s="276"/>
      <c r="J38" s="277"/>
      <c r="K38" s="278">
        <f>VLOOKUP(A38,EQUIPOS!A8:D165,4,FALSE)</f>
        <v>35608.877008661344</v>
      </c>
      <c r="L38" s="279"/>
      <c r="M38" s="280">
        <v>60</v>
      </c>
      <c r="N38" s="281">
        <f>K38/M38</f>
        <v>593.48128347768909</v>
      </c>
    </row>
    <row r="39" spans="1:14">
      <c r="B39" s="866"/>
      <c r="C39" s="867"/>
      <c r="D39" s="867"/>
      <c r="E39" s="867"/>
      <c r="F39" s="867"/>
      <c r="G39" s="867"/>
      <c r="H39" s="868"/>
      <c r="I39" s="276"/>
      <c r="J39" s="277"/>
      <c r="K39" s="278"/>
      <c r="L39" s="279"/>
      <c r="M39" s="280"/>
      <c r="N39" s="281"/>
    </row>
    <row r="40" spans="1:14">
      <c r="B40" s="866"/>
      <c r="C40" s="867"/>
      <c r="D40" s="867"/>
      <c r="E40" s="867"/>
      <c r="F40" s="867"/>
      <c r="G40" s="867"/>
      <c r="H40" s="868"/>
      <c r="I40" s="276"/>
      <c r="J40" s="277"/>
      <c r="K40" s="278"/>
      <c r="L40" s="279"/>
      <c r="M40" s="280"/>
      <c r="N40" s="281"/>
    </row>
    <row r="41" spans="1:14">
      <c r="B41" s="866"/>
      <c r="C41" s="867"/>
      <c r="D41" s="867"/>
      <c r="E41" s="867"/>
      <c r="F41" s="867"/>
      <c r="G41" s="867"/>
      <c r="H41" s="868"/>
      <c r="I41" s="276"/>
      <c r="J41" s="277"/>
      <c r="K41" s="278"/>
      <c r="L41" s="279"/>
      <c r="M41" s="280"/>
      <c r="N41" s="281"/>
    </row>
    <row r="42" spans="1:14">
      <c r="B42" s="866"/>
      <c r="C42" s="867"/>
      <c r="D42" s="867"/>
      <c r="E42" s="867"/>
      <c r="F42" s="867"/>
      <c r="G42" s="867"/>
      <c r="H42" s="868"/>
      <c r="I42" s="276"/>
      <c r="J42" s="277"/>
      <c r="K42" s="278"/>
      <c r="L42" s="279"/>
      <c r="M42" s="280"/>
      <c r="N42" s="281"/>
    </row>
    <row r="43" spans="1:14">
      <c r="B43" s="866"/>
      <c r="C43" s="867"/>
      <c r="D43" s="867"/>
      <c r="E43" s="867"/>
      <c r="F43" s="867"/>
      <c r="G43" s="867"/>
      <c r="H43" s="868"/>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0.05</v>
      </c>
      <c r="N46" s="353">
        <f>N80*M46</f>
        <v>21.278002169208335</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1945.8368671882999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1171.3243731845091</v>
      </c>
      <c r="N53" s="281">
        <f>K53*M53</f>
        <v>140.55892478214108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9"/>
      <c r="C57" s="900"/>
      <c r="D57" s="900"/>
      <c r="E57" s="900"/>
      <c r="F57" s="900"/>
      <c r="G57" s="900"/>
      <c r="H57" s="900"/>
      <c r="I57" s="870"/>
      <c r="J57" s="48"/>
      <c r="K57" s="50"/>
      <c r="L57" s="901"/>
      <c r="M57" s="902"/>
      <c r="N57" s="51"/>
    </row>
    <row r="58" spans="1:14" ht="15.75" thickBot="1">
      <c r="B58" s="817" t="s">
        <v>1037</v>
      </c>
      <c r="C58" s="818"/>
      <c r="D58" s="818"/>
      <c r="E58" s="818"/>
      <c r="F58" s="818"/>
      <c r="G58" s="818"/>
      <c r="H58" s="818"/>
      <c r="I58" s="818"/>
      <c r="J58" s="818"/>
      <c r="K58" s="818"/>
      <c r="L58" s="818"/>
      <c r="M58" s="819"/>
      <c r="N58" s="403">
        <f>SUM(N53:N57)</f>
        <v>140.55892478214108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B63" s="52"/>
      <c r="C63" s="326"/>
      <c r="D63" s="326"/>
      <c r="E63" s="326"/>
      <c r="F63" s="326"/>
      <c r="G63" s="326"/>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5"/>
      <c r="M68" s="896"/>
      <c r="N68" s="133"/>
    </row>
    <row r="69" spans="1:15" ht="15.75" thickBot="1">
      <c r="B69" s="906" t="s">
        <v>1037</v>
      </c>
      <c r="C69" s="860"/>
      <c r="D69" s="860"/>
      <c r="E69" s="860"/>
      <c r="F69" s="860"/>
      <c r="G69" s="860"/>
      <c r="H69" s="860"/>
      <c r="I69" s="860"/>
      <c r="J69" s="860"/>
      <c r="K69" s="860"/>
      <c r="L69" s="860"/>
      <c r="M69" s="861"/>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6" t="s">
        <v>1047</v>
      </c>
      <c r="C73" s="857"/>
      <c r="D73" s="857"/>
      <c r="E73" s="857"/>
      <c r="F73" s="857"/>
      <c r="G73" s="857"/>
      <c r="H73" s="857"/>
      <c r="I73" s="79" t="s">
        <v>1048</v>
      </c>
      <c r="J73" s="81" t="s">
        <v>1494</v>
      </c>
      <c r="K73" s="80" t="s">
        <v>1050</v>
      </c>
      <c r="L73" s="858" t="s">
        <v>1034</v>
      </c>
      <c r="M73" s="859"/>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3"/>
      <c r="C79" s="894"/>
      <c r="D79" s="894"/>
      <c r="E79" s="894"/>
      <c r="F79" s="894"/>
      <c r="G79" s="894"/>
      <c r="H79" s="894"/>
      <c r="I79" s="132"/>
      <c r="J79" s="132"/>
      <c r="K79" s="132"/>
      <c r="L79" s="907"/>
      <c r="M79" s="907"/>
      <c r="N79" s="51"/>
    </row>
    <row r="80" spans="1:15" ht="15.75" thickBot="1">
      <c r="B80" s="906" t="s">
        <v>1037</v>
      </c>
      <c r="C80" s="860"/>
      <c r="D80" s="860"/>
      <c r="E80" s="860"/>
      <c r="F80" s="860"/>
      <c r="G80" s="860"/>
      <c r="H80" s="860"/>
      <c r="I80" s="860"/>
      <c r="J80" s="860"/>
      <c r="K80" s="860"/>
      <c r="L80" s="860"/>
      <c r="M80" s="861"/>
      <c r="N80" s="310">
        <f>SUM(N74:N79)</f>
        <v>425.56004338416665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2511.9558353546081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502.39116707092165</v>
      </c>
      <c r="M87" s="853"/>
      <c r="N87" s="57"/>
    </row>
    <row r="88" spans="1:14">
      <c r="B88" s="95" t="s">
        <v>1057</v>
      </c>
      <c r="C88" s="96"/>
      <c r="D88" s="96"/>
      <c r="E88" s="96"/>
      <c r="F88" s="96"/>
      <c r="G88" s="96"/>
      <c r="H88" s="96"/>
      <c r="I88" s="93"/>
      <c r="J88" s="94"/>
      <c r="K88" s="313">
        <v>0.05</v>
      </c>
      <c r="L88" s="852">
        <f>N82*K88</f>
        <v>125.59779176773041</v>
      </c>
      <c r="M88" s="853"/>
      <c r="N88" s="57"/>
    </row>
    <row r="89" spans="1:14" ht="15.75" thickBot="1">
      <c r="B89" s="97" t="s">
        <v>1058</v>
      </c>
      <c r="C89" s="98"/>
      <c r="D89" s="98"/>
      <c r="E89" s="98"/>
      <c r="F89" s="98"/>
      <c r="G89" s="98"/>
      <c r="H89" s="98"/>
      <c r="I89" s="99"/>
      <c r="J89" s="100"/>
      <c r="K89" s="314">
        <v>0.05</v>
      </c>
      <c r="L89" s="854">
        <f>N82*K89</f>
        <v>125.59779176773041</v>
      </c>
      <c r="M89" s="855"/>
      <c r="N89" s="57"/>
    </row>
    <row r="90" spans="1:14" ht="15.75" thickBot="1">
      <c r="B90" s="817" t="s">
        <v>1037</v>
      </c>
      <c r="C90" s="818"/>
      <c r="D90" s="818"/>
      <c r="E90" s="818"/>
      <c r="F90" s="818"/>
      <c r="G90" s="818"/>
      <c r="H90" s="818"/>
      <c r="I90" s="818"/>
      <c r="J90" s="818"/>
      <c r="K90" s="818"/>
      <c r="L90" s="818"/>
      <c r="M90" s="819"/>
      <c r="N90" s="58">
        <f>L87+L88+L89</f>
        <v>753.58675060638245</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3265.5425859609904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7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1687</v>
      </c>
      <c r="B36" s="866" t="str">
        <f>VLOOKUP(A36,EQUIPOS!A6:D154,3,FALSE)</f>
        <v>Derretidora de asfalto (crafco o similar)</v>
      </c>
      <c r="C36" s="867"/>
      <c r="D36" s="867"/>
      <c r="E36" s="867"/>
      <c r="F36" s="867"/>
      <c r="G36" s="867"/>
      <c r="H36" s="868"/>
      <c r="I36" s="276"/>
      <c r="J36" s="277"/>
      <c r="K36" s="278">
        <f>VLOOKUP(A36,EQUIPOS!A6:D163,4,FALSE)</f>
        <v>3662.6273494623097</v>
      </c>
      <c r="L36" s="279"/>
      <c r="M36" s="280">
        <v>60</v>
      </c>
      <c r="N36" s="281">
        <f t="shared" ref="N36:N39" si="0">K36/M36</f>
        <v>61.043789157705163</v>
      </c>
    </row>
    <row r="37" spans="1:14">
      <c r="A37" s="119" t="s">
        <v>324</v>
      </c>
      <c r="B37" s="866" t="str">
        <f>VLOOKUP(A37,EQUIPOS!A7:D154,3,FALSE)</f>
        <v xml:space="preserve">Ruteadora </v>
      </c>
      <c r="C37" s="867"/>
      <c r="D37" s="867"/>
      <c r="E37" s="867"/>
      <c r="F37" s="867"/>
      <c r="G37" s="867"/>
      <c r="H37" s="868"/>
      <c r="I37" s="276"/>
      <c r="J37" s="277"/>
      <c r="K37" s="278">
        <f>VLOOKUP(A37,EQUIPOS!A7:D164,4,FALSE)</f>
        <v>7630.4736447131445</v>
      </c>
      <c r="L37" s="279"/>
      <c r="M37" s="280">
        <v>60</v>
      </c>
      <c r="N37" s="281">
        <f t="shared" si="0"/>
        <v>127.17456074521907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76202.027543021861</v>
      </c>
      <c r="L38" s="279"/>
      <c r="M38" s="280">
        <v>60</v>
      </c>
      <c r="N38" s="281">
        <f t="shared" si="0"/>
        <v>1270.0337923836976</v>
      </c>
    </row>
    <row r="39" spans="1:14">
      <c r="A39" t="s">
        <v>138</v>
      </c>
      <c r="B39" s="866" t="str">
        <f>VLOOKUP(A39,EQUIPOS!A9:D154,3,FALSE)</f>
        <v>Camioneta D-300</v>
      </c>
      <c r="C39" s="867"/>
      <c r="D39" s="867"/>
      <c r="E39" s="867"/>
      <c r="F39" s="867"/>
      <c r="G39" s="867"/>
      <c r="H39" s="868"/>
      <c r="I39" s="276"/>
      <c r="J39" s="277"/>
      <c r="K39" s="278">
        <f>VLOOKUP(A39,EQUIPOS!A9:D166,4,FALSE)</f>
        <v>35608.877008661344</v>
      </c>
      <c r="L39" s="279"/>
      <c r="M39" s="280">
        <v>60</v>
      </c>
      <c r="N39" s="281">
        <f t="shared" si="0"/>
        <v>593.48128347768909</v>
      </c>
    </row>
    <row r="40" spans="1:14">
      <c r="B40" s="866"/>
      <c r="C40" s="867"/>
      <c r="D40" s="867"/>
      <c r="E40" s="867"/>
      <c r="F40" s="867"/>
      <c r="G40" s="867"/>
      <c r="H40" s="868"/>
      <c r="I40" s="276"/>
      <c r="J40" s="277"/>
      <c r="K40" s="278"/>
      <c r="L40" s="279"/>
      <c r="M40" s="280"/>
      <c r="N40" s="281"/>
    </row>
    <row r="41" spans="1:14">
      <c r="B41" s="866"/>
      <c r="C41" s="867"/>
      <c r="D41" s="867"/>
      <c r="E41" s="867"/>
      <c r="F41" s="867"/>
      <c r="G41" s="867"/>
      <c r="H41" s="868"/>
      <c r="I41" s="276"/>
      <c r="J41" s="277"/>
      <c r="K41" s="278"/>
      <c r="L41" s="279"/>
      <c r="M41" s="280"/>
      <c r="N41" s="281"/>
    </row>
    <row r="42" spans="1:14">
      <c r="B42" s="866"/>
      <c r="C42" s="867"/>
      <c r="D42" s="867"/>
      <c r="E42" s="867"/>
      <c r="F42" s="867"/>
      <c r="G42" s="867"/>
      <c r="H42" s="868"/>
      <c r="I42" s="276"/>
      <c r="J42" s="277"/>
      <c r="K42" s="278"/>
      <c r="L42" s="279"/>
      <c r="M42" s="280"/>
      <c r="N42" s="281"/>
    </row>
    <row r="43" spans="1:14">
      <c r="B43" s="866"/>
      <c r="C43" s="867"/>
      <c r="D43" s="867"/>
      <c r="E43" s="867"/>
      <c r="F43" s="867"/>
      <c r="G43" s="867"/>
      <c r="H43" s="868"/>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0.05</v>
      </c>
      <c r="N46" s="353">
        <f>N84*M46</f>
        <v>21.278002169208335</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2073.0114279335194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40833.393153600744</v>
      </c>
      <c r="N53" s="281">
        <f t="shared" ref="N53:N54" si="1">K53*M53</f>
        <v>285.83375207520521</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1171.3243731845091</v>
      </c>
      <c r="N54" s="281">
        <f t="shared" si="1"/>
        <v>140.55892478214108</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899"/>
      <c r="C61" s="900"/>
      <c r="D61" s="900"/>
      <c r="E61" s="900"/>
      <c r="F61" s="900"/>
      <c r="G61" s="900"/>
      <c r="H61" s="900"/>
      <c r="I61" s="870"/>
      <c r="J61" s="48"/>
      <c r="K61" s="50"/>
      <c r="L61" s="901"/>
      <c r="M61" s="902"/>
      <c r="N61" s="51"/>
    </row>
    <row r="62" spans="1:14" ht="15.75" thickBot="1">
      <c r="B62" s="817" t="s">
        <v>1037</v>
      </c>
      <c r="C62" s="818"/>
      <c r="D62" s="818"/>
      <c r="E62" s="818"/>
      <c r="F62" s="818"/>
      <c r="G62" s="818"/>
      <c r="H62" s="818"/>
      <c r="I62" s="818"/>
      <c r="J62" s="818"/>
      <c r="K62" s="818"/>
      <c r="L62" s="818"/>
      <c r="M62" s="819"/>
      <c r="N62" s="403">
        <f>SUM(N53:N61)</f>
        <v>426.39267685734626</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903" t="s">
        <v>1045</v>
      </c>
      <c r="M66" s="882"/>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4">
        <f>VLOOKUP(A67,TRANSPORTE!A6:D120,4,FALSE)</f>
        <v>917.51769390706806</v>
      </c>
      <c r="M67" s="905"/>
      <c r="N67" s="296">
        <f>L67*K67</f>
        <v>6.4226238573494765</v>
      </c>
    </row>
    <row r="68" spans="1:15">
      <c r="B68" s="52"/>
      <c r="C68" s="53"/>
      <c r="D68" s="53"/>
      <c r="E68" s="53"/>
      <c r="F68" s="53"/>
      <c r="G68" s="53"/>
      <c r="H68" s="320"/>
      <c r="I68" s="288"/>
      <c r="J68" s="295"/>
      <c r="K68" s="288"/>
      <c r="L68" s="904"/>
      <c r="M68" s="905"/>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95"/>
      <c r="M72" s="896"/>
      <c r="N72" s="133"/>
    </row>
    <row r="73" spans="1:15" ht="15.75" thickBot="1">
      <c r="B73" s="906" t="s">
        <v>1037</v>
      </c>
      <c r="C73" s="860"/>
      <c r="D73" s="860"/>
      <c r="E73" s="860"/>
      <c r="F73" s="860"/>
      <c r="G73" s="860"/>
      <c r="H73" s="860"/>
      <c r="I73" s="860"/>
      <c r="J73" s="860"/>
      <c r="K73" s="860"/>
      <c r="L73" s="860"/>
      <c r="M73" s="861"/>
      <c r="N73" s="110">
        <f>N67+N68+N69+N70+N71</f>
        <v>6.4226238573494765</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6" t="s">
        <v>1047</v>
      </c>
      <c r="C77" s="857"/>
      <c r="D77" s="857"/>
      <c r="E77" s="857"/>
      <c r="F77" s="857"/>
      <c r="G77" s="857"/>
      <c r="H77" s="857"/>
      <c r="I77" s="79" t="s">
        <v>1048</v>
      </c>
      <c r="J77" s="81" t="s">
        <v>1494</v>
      </c>
      <c r="K77" s="80" t="s">
        <v>1050</v>
      </c>
      <c r="L77" s="858" t="s">
        <v>1034</v>
      </c>
      <c r="M77" s="859"/>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93"/>
      <c r="C83" s="894"/>
      <c r="D83" s="894"/>
      <c r="E83" s="894"/>
      <c r="F83" s="894"/>
      <c r="G83" s="894"/>
      <c r="H83" s="894"/>
      <c r="I83" s="132"/>
      <c r="J83" s="132"/>
      <c r="K83" s="132"/>
      <c r="L83" s="907"/>
      <c r="M83" s="907"/>
      <c r="N83" s="51"/>
    </row>
    <row r="84" spans="1:14" ht="15.75" thickBot="1">
      <c r="B84" s="906" t="s">
        <v>1037</v>
      </c>
      <c r="C84" s="860"/>
      <c r="D84" s="860"/>
      <c r="E84" s="860"/>
      <c r="F84" s="860"/>
      <c r="G84" s="860"/>
      <c r="H84" s="860"/>
      <c r="I84" s="860"/>
      <c r="J84" s="860"/>
      <c r="K84" s="860"/>
      <c r="L84" s="860"/>
      <c r="M84" s="861"/>
      <c r="N84" s="310">
        <f>SUM(N78:N83)</f>
        <v>425.56004338416665</v>
      </c>
    </row>
    <row r="85" spans="1:14" ht="15.75" thickBot="1">
      <c r="B85" s="39"/>
      <c r="C85" s="40"/>
      <c r="D85" s="40"/>
      <c r="E85" s="40"/>
      <c r="F85" s="40"/>
      <c r="G85" s="40"/>
      <c r="H85" s="40"/>
      <c r="I85" s="40"/>
      <c r="J85" s="40"/>
      <c r="K85" s="40"/>
      <c r="L85" s="40"/>
      <c r="M85" s="40"/>
      <c r="N85" s="41"/>
    </row>
    <row r="86" spans="1:14" ht="15.75" thickBot="1">
      <c r="B86" s="817" t="s">
        <v>1051</v>
      </c>
      <c r="C86" s="818"/>
      <c r="D86" s="818"/>
      <c r="E86" s="818"/>
      <c r="F86" s="818"/>
      <c r="G86" s="818"/>
      <c r="H86" s="818"/>
      <c r="I86" s="818"/>
      <c r="J86" s="818"/>
      <c r="K86" s="818"/>
      <c r="L86" s="818"/>
      <c r="M86" s="819"/>
      <c r="N86" s="105">
        <f>N48+N62+N73+N84</f>
        <v>2931.3867720323824</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2" t="s">
        <v>1053</v>
      </c>
      <c r="C90" s="863"/>
      <c r="D90" s="863"/>
      <c r="E90" s="863"/>
      <c r="F90" s="863"/>
      <c r="G90" s="863"/>
      <c r="H90" s="863"/>
      <c r="I90" s="323"/>
      <c r="J90" s="343"/>
      <c r="K90" s="311" t="s">
        <v>1054</v>
      </c>
      <c r="L90" s="864" t="s">
        <v>1055</v>
      </c>
      <c r="M90" s="865"/>
      <c r="N90" s="312"/>
    </row>
    <row r="91" spans="1:14">
      <c r="B91" s="850" t="s">
        <v>1056</v>
      </c>
      <c r="C91" s="851"/>
      <c r="D91" s="851"/>
      <c r="E91" s="851"/>
      <c r="F91" s="851"/>
      <c r="G91" s="851"/>
      <c r="H91" s="851"/>
      <c r="I91" s="93"/>
      <c r="J91" s="94"/>
      <c r="K91" s="313">
        <v>0.2</v>
      </c>
      <c r="L91" s="852">
        <f>N86*K91</f>
        <v>586.27735440647655</v>
      </c>
      <c r="M91" s="853"/>
      <c r="N91" s="57"/>
    </row>
    <row r="92" spans="1:14">
      <c r="B92" s="95" t="s">
        <v>1057</v>
      </c>
      <c r="C92" s="96"/>
      <c r="D92" s="96"/>
      <c r="E92" s="96"/>
      <c r="F92" s="96"/>
      <c r="G92" s="96"/>
      <c r="H92" s="96"/>
      <c r="I92" s="93"/>
      <c r="J92" s="94"/>
      <c r="K92" s="313">
        <v>0.05</v>
      </c>
      <c r="L92" s="852">
        <f>N86*K92</f>
        <v>146.56933860161914</v>
      </c>
      <c r="M92" s="853"/>
      <c r="N92" s="57"/>
    </row>
    <row r="93" spans="1:14" ht="15.75" thickBot="1">
      <c r="B93" s="97" t="s">
        <v>1058</v>
      </c>
      <c r="C93" s="98"/>
      <c r="D93" s="98"/>
      <c r="E93" s="98"/>
      <c r="F93" s="98"/>
      <c r="G93" s="98"/>
      <c r="H93" s="98"/>
      <c r="I93" s="99"/>
      <c r="J93" s="100"/>
      <c r="K93" s="314">
        <v>0.05</v>
      </c>
      <c r="L93" s="854">
        <f>N86*K93</f>
        <v>146.56933860161914</v>
      </c>
      <c r="M93" s="855"/>
      <c r="N93" s="57"/>
    </row>
    <row r="94" spans="1:14" ht="15.75" thickBot="1">
      <c r="B94" s="817" t="s">
        <v>1037</v>
      </c>
      <c r="C94" s="818"/>
      <c r="D94" s="818"/>
      <c r="E94" s="818"/>
      <c r="F94" s="818"/>
      <c r="G94" s="818"/>
      <c r="H94" s="818"/>
      <c r="I94" s="818"/>
      <c r="J94" s="818"/>
      <c r="K94" s="818"/>
      <c r="L94" s="818"/>
      <c r="M94" s="819"/>
      <c r="N94" s="58">
        <f>L91+L92+L93</f>
        <v>879.41603160971488</v>
      </c>
    </row>
    <row r="95" spans="1:14" ht="15.75" thickBot="1">
      <c r="B95" s="39"/>
      <c r="C95" s="40"/>
      <c r="D95" s="40"/>
      <c r="E95" s="40"/>
      <c r="F95" s="40"/>
      <c r="G95" s="40"/>
      <c r="H95" s="40"/>
      <c r="I95" s="40"/>
      <c r="J95" s="40"/>
      <c r="K95" s="40"/>
      <c r="L95" s="40"/>
      <c r="M95" s="40"/>
      <c r="N95" s="41"/>
    </row>
    <row r="96" spans="1:14" ht="15.75" thickBot="1">
      <c r="A96" t="s">
        <v>2122</v>
      </c>
      <c r="B96" s="817" t="s">
        <v>1059</v>
      </c>
      <c r="C96" s="818"/>
      <c r="D96" s="818"/>
      <c r="E96" s="818"/>
      <c r="F96" s="818"/>
      <c r="G96" s="818"/>
      <c r="H96" s="818"/>
      <c r="I96" s="818"/>
      <c r="J96" s="818"/>
      <c r="K96" s="818"/>
      <c r="L96" s="818"/>
      <c r="M96" s="819"/>
      <c r="N96" s="196">
        <f>N86+N94</f>
        <v>3810.8028036420974</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20" t="s">
        <v>2324</v>
      </c>
      <c r="C113" s="821"/>
      <c r="D113" s="821"/>
      <c r="E113" s="821"/>
      <c r="F113" s="821"/>
      <c r="G113" s="821"/>
      <c r="H113" s="821"/>
      <c r="I113" s="821"/>
      <c r="J113" s="821"/>
      <c r="K113" s="821"/>
      <c r="L113" s="821"/>
      <c r="M113" s="821"/>
      <c r="N113" s="822"/>
    </row>
    <row r="114" spans="2:14" ht="15" customHeight="1">
      <c r="B114" s="820"/>
      <c r="C114" s="821"/>
      <c r="D114" s="821"/>
      <c r="E114" s="821"/>
      <c r="F114" s="821"/>
      <c r="G114" s="821"/>
      <c r="H114" s="821"/>
      <c r="I114" s="821"/>
      <c r="J114" s="821"/>
      <c r="K114" s="821"/>
      <c r="L114" s="821"/>
      <c r="M114" s="821"/>
      <c r="N114" s="822"/>
    </row>
    <row r="115" spans="2:14" ht="30" customHeight="1">
      <c r="B115" s="823" t="s">
        <v>2325</v>
      </c>
      <c r="C115" s="824"/>
      <c r="D115" s="824"/>
      <c r="E115" s="824"/>
      <c r="F115" s="824"/>
      <c r="G115" s="824"/>
      <c r="H115" s="824"/>
      <c r="I115" s="824"/>
      <c r="J115" s="824"/>
      <c r="K115" s="824"/>
      <c r="L115" s="824"/>
      <c r="M115" s="824"/>
      <c r="N115" s="825"/>
    </row>
    <row r="116" spans="2:14">
      <c r="B116" s="823"/>
      <c r="C116" s="824"/>
      <c r="D116" s="824"/>
      <c r="E116" s="824"/>
      <c r="F116" s="824"/>
      <c r="G116" s="824"/>
      <c r="H116" s="824"/>
      <c r="I116" s="824"/>
      <c r="J116" s="824"/>
      <c r="K116" s="824"/>
      <c r="L116" s="824"/>
      <c r="M116" s="824"/>
      <c r="N116" s="825"/>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3"/>
      <c r="K126" s="883"/>
      <c r="L126" s="883"/>
      <c r="M126" s="883"/>
      <c r="N126" s="884"/>
    </row>
    <row r="127" spans="2:14" ht="15.75" thickBot="1">
      <c r="B127" s="270" t="s">
        <v>2327</v>
      </c>
      <c r="C127" s="402"/>
      <c r="D127" s="402"/>
      <c r="E127" s="63"/>
      <c r="F127" s="63"/>
      <c r="G127" s="63"/>
      <c r="H127" s="63"/>
      <c r="I127" s="63"/>
      <c r="J127" s="885"/>
      <c r="K127" s="885"/>
      <c r="L127" s="885"/>
      <c r="M127" s="885"/>
      <c r="N127" s="886"/>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2921.8267950249096</v>
      </c>
      <c r="L36" s="279"/>
      <c r="M36" s="280">
        <v>6.25</v>
      </c>
      <c r="N36" s="281">
        <f t="shared" ref="N36:N41" si="0">K36/M36</f>
        <v>467.49228720398554</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50</v>
      </c>
      <c r="N37" s="281">
        <f t="shared" si="0"/>
        <v>1524.0405508604372</v>
      </c>
    </row>
    <row r="38" spans="1:14">
      <c r="A38" t="s">
        <v>184</v>
      </c>
      <c r="B38" s="866" t="str">
        <f>VLOOKUP(A38,EQUIPOS!A8:D154,3,FALSE)</f>
        <v>Cortadora de pavimento, Máxima profundidad de corte: 160 mm. Capacidad de disco: desde 12´´ hasta 18´´ de diámetro. Peso operacional: 135 kg, 13.5 hp de potencia</v>
      </c>
      <c r="C38" s="867"/>
      <c r="D38" s="867"/>
      <c r="E38" s="867"/>
      <c r="F38" s="867"/>
      <c r="G38" s="867"/>
      <c r="H38" s="868"/>
      <c r="I38" s="276"/>
      <c r="J38" s="277"/>
      <c r="K38" s="278">
        <f>VLOOKUP(A38,EQUIPOS!A8:D165,4,FALSE)</f>
        <v>10915.224949186419</v>
      </c>
      <c r="L38" s="279"/>
      <c r="M38" s="280">
        <v>3.75</v>
      </c>
      <c r="N38" s="281">
        <f t="shared" si="0"/>
        <v>2910.7266531163782</v>
      </c>
    </row>
    <row r="39" spans="1:14">
      <c r="A39" t="s">
        <v>228</v>
      </c>
      <c r="B39" s="866" t="str">
        <f>VLOOKUP(A39,EQUIPOS!A9:D154,3,FALSE)</f>
        <v xml:space="preserve">Formaleta metálica (concreto hidráulico)
</v>
      </c>
      <c r="C39" s="867"/>
      <c r="D39" s="867"/>
      <c r="E39" s="867"/>
      <c r="F39" s="867"/>
      <c r="G39" s="867"/>
      <c r="H39" s="868"/>
      <c r="I39" s="276"/>
      <c r="J39" s="277"/>
      <c r="K39" s="278">
        <f>VLOOKUP(A39,EQUIPOS!A9:D166,4,FALSE)</f>
        <v>4213.1635371641596</v>
      </c>
      <c r="L39" s="279"/>
      <c r="M39" s="280">
        <v>6.25</v>
      </c>
      <c r="N39" s="281">
        <f t="shared" si="0"/>
        <v>674.10616594626549</v>
      </c>
    </row>
    <row r="40" spans="1:14">
      <c r="A40" t="s">
        <v>301</v>
      </c>
      <c r="B40" s="866" t="str">
        <f>VLOOKUP(A40,EQUIPOS!A10:D154,3,FALSE)</f>
        <v>Regla vibratoria, de longitud de 3 a 5 m, motor de 3600 rpm, potencia 6 HP</v>
      </c>
      <c r="C40" s="867"/>
      <c r="D40" s="867"/>
      <c r="E40" s="867"/>
      <c r="F40" s="867"/>
      <c r="G40" s="867"/>
      <c r="H40" s="868"/>
      <c r="I40" s="276"/>
      <c r="J40" s="277"/>
      <c r="K40" s="278">
        <f>VLOOKUP(A40,EQUIPOS!A10:D167,4,FALSE)</f>
        <v>12717.456074521908</v>
      </c>
      <c r="L40" s="279"/>
      <c r="M40" s="280">
        <v>6.25</v>
      </c>
      <c r="N40" s="281">
        <f t="shared" si="0"/>
        <v>2034.7929719235053</v>
      </c>
    </row>
    <row r="41" spans="1:14">
      <c r="A41" t="s">
        <v>363</v>
      </c>
      <c r="B41" s="866" t="str">
        <f>VLOOKUP(A41,EQUIPOS!A11:D155,3,FALSE)</f>
        <v>Vibrador de concreto, Motor de 3 hp a 18.000 rpm Mangueras de 4 mt</v>
      </c>
      <c r="C41" s="867"/>
      <c r="D41" s="867"/>
      <c r="E41" s="867"/>
      <c r="F41" s="867"/>
      <c r="G41" s="867"/>
      <c r="H41" s="868"/>
      <c r="I41" s="276"/>
      <c r="J41" s="277"/>
      <c r="K41" s="278">
        <f>VLOOKUP(A41,EQUIPOS!A11:D168,4,FALSE)</f>
        <v>8150.1362764427577</v>
      </c>
      <c r="L41" s="279"/>
      <c r="M41" s="280">
        <v>6.25</v>
      </c>
      <c r="N41" s="281">
        <f t="shared" si="0"/>
        <v>1304.0218042308413</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N83*M46</f>
        <v>919.20969370980004</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9834.390126991213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3827.2844511434541</v>
      </c>
      <c r="N53" s="281">
        <f>K53*M53</f>
        <v>23477.555082245723</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4141.4280641778878</v>
      </c>
      <c r="N54" s="281">
        <f>K54*M54</f>
        <v>1533.8622459918104</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856</v>
      </c>
      <c r="N55" s="281">
        <f>K55*M55</f>
        <v>951.1111111111112</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7022.474274166434</v>
      </c>
      <c r="N56" s="281">
        <f>K56*M56</f>
        <v>7802.7491935182607</v>
      </c>
    </row>
    <row r="57" spans="1:14">
      <c r="A57" s="150" t="s">
        <v>849</v>
      </c>
      <c r="B57" s="899" t="str">
        <f>VLOOKUP(A57,MATERIALES!A7:D373,3,FALSE)</f>
        <v>Antisol blanco (presentación 20 kg)</v>
      </c>
      <c r="C57" s="900" t="e">
        <f>VLOOKUP(B57,MATERIALES!B7:E373,3,FALSE)</f>
        <v>#N/A</v>
      </c>
      <c r="D57" s="900" t="e">
        <f>VLOOKUP(C57,MATERIALES!C7:F373,3,FALSE)</f>
        <v>#N/A</v>
      </c>
      <c r="E57" s="900" t="e">
        <f>VLOOKUP(D57,MATERIALES!D7:G373,3,FALSE)</f>
        <v>#N/A</v>
      </c>
      <c r="F57" s="900" t="e">
        <f>VLOOKUP(E57,MATERIALES!E7:H373,3,FALSE)</f>
        <v>#N/A</v>
      </c>
      <c r="G57" s="900" t="e">
        <f>VLOOKUP(F57,MATERIALES!F7:I373,3,FALSE)</f>
        <v>#N/A</v>
      </c>
      <c r="H57" s="900" t="e">
        <f>VLOOKUP(G57,MATERIALES!G7:J373,3,FALSE)</f>
        <v>#N/A</v>
      </c>
      <c r="I57" s="900" t="e">
        <f>VLOOKUP(H57,MATERIALES!H7:K373,3,FALSE)</f>
        <v>#N/A</v>
      </c>
      <c r="J57" s="320" t="str">
        <f>VLOOKUP(A57,MATERIALES!A11:D649,2,FALSE)</f>
        <v>kg</v>
      </c>
      <c r="K57" s="50">
        <v>1.1200000000000001</v>
      </c>
      <c r="L57" s="904">
        <f>VLOOKUP(A57,MATERIALES!A4:D373,4,FALSE)</f>
        <v>5870.25</v>
      </c>
      <c r="M57" s="905"/>
      <c r="N57" s="281">
        <f>K57*L57</f>
        <v>6574.68</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379988.47040038643</v>
      </c>
      <c r="N58" s="281">
        <f>K58*M58</f>
        <v>383788.3551043903</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17" t="s">
        <v>1037</v>
      </c>
      <c r="C61" s="818"/>
      <c r="D61" s="818"/>
      <c r="E61" s="818"/>
      <c r="F61" s="818"/>
      <c r="G61" s="818"/>
      <c r="H61" s="818"/>
      <c r="I61" s="818"/>
      <c r="J61" s="818"/>
      <c r="K61" s="818"/>
      <c r="L61" s="818"/>
      <c r="M61" s="819"/>
      <c r="N61" s="403">
        <f>SUM(N53:N60)</f>
        <v>424128.31273725722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3" t="s">
        <v>1045</v>
      </c>
      <c r="M65" s="882"/>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4">
        <f>VLOOKUP(A66,TRANSPORTE!A5:D117,4,FALSE)</f>
        <v>1144.9770471204192</v>
      </c>
      <c r="M66" s="905"/>
      <c r="N66" s="296">
        <f>K66*L66</f>
        <v>1156.4268175916234</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95"/>
      <c r="M71" s="896"/>
      <c r="N71" s="133"/>
    </row>
    <row r="72" spans="1:15" ht="15.75" thickBot="1">
      <c r="B72" s="906" t="s">
        <v>1037</v>
      </c>
      <c r="C72" s="860"/>
      <c r="D72" s="860"/>
      <c r="E72" s="860"/>
      <c r="F72" s="860"/>
      <c r="G72" s="860"/>
      <c r="H72" s="860"/>
      <c r="I72" s="860"/>
      <c r="J72" s="860"/>
      <c r="K72" s="860"/>
      <c r="L72" s="860"/>
      <c r="M72" s="861"/>
      <c r="N72" s="110">
        <f>N66+N67+N68+N69+N70</f>
        <v>1156.4268175916234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6" t="s">
        <v>1047</v>
      </c>
      <c r="C76" s="857"/>
      <c r="D76" s="857"/>
      <c r="E76" s="857"/>
      <c r="F76" s="857"/>
      <c r="G76" s="857"/>
      <c r="H76" s="857"/>
      <c r="I76" s="79" t="s">
        <v>1048</v>
      </c>
      <c r="J76" s="81" t="s">
        <v>1494</v>
      </c>
      <c r="K76" s="80" t="s">
        <v>1050</v>
      </c>
      <c r="L76" s="858" t="s">
        <v>1034</v>
      </c>
      <c r="M76" s="859"/>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93"/>
      <c r="C82" s="894"/>
      <c r="D82" s="894"/>
      <c r="E82" s="894"/>
      <c r="F82" s="894"/>
      <c r="G82" s="894"/>
      <c r="H82" s="894"/>
      <c r="I82" s="132"/>
      <c r="J82" s="132"/>
      <c r="K82" s="132"/>
      <c r="L82" s="907"/>
      <c r="M82" s="907"/>
      <c r="N82" s="133"/>
    </row>
    <row r="83" spans="1:14" ht="15.75" thickBot="1">
      <c r="B83" s="906" t="s">
        <v>1037</v>
      </c>
      <c r="C83" s="860"/>
      <c r="D83" s="860"/>
      <c r="E83" s="860"/>
      <c r="F83" s="860"/>
      <c r="G83" s="860"/>
      <c r="H83" s="860"/>
      <c r="I83" s="860"/>
      <c r="J83" s="860"/>
      <c r="K83" s="860"/>
      <c r="L83" s="860"/>
      <c r="M83" s="861"/>
      <c r="N83" s="469">
        <f>SUM(N77:N82)</f>
        <v>9192.0969370980001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444311.22661893809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88862.245323787618</v>
      </c>
      <c r="M90" s="853"/>
      <c r="N90" s="57"/>
    </row>
    <row r="91" spans="1:14">
      <c r="B91" s="95" t="s">
        <v>1057</v>
      </c>
      <c r="C91" s="96"/>
      <c r="D91" s="96"/>
      <c r="E91" s="96"/>
      <c r="F91" s="96"/>
      <c r="G91" s="96"/>
      <c r="H91" s="96"/>
      <c r="I91" s="93"/>
      <c r="J91" s="94"/>
      <c r="K91" s="313">
        <v>0.05</v>
      </c>
      <c r="L91" s="852">
        <f>N85*K91</f>
        <v>22215.561330946904</v>
      </c>
      <c r="M91" s="853"/>
      <c r="N91" s="57"/>
    </row>
    <row r="92" spans="1:14" ht="15.75" thickBot="1">
      <c r="B92" s="97" t="s">
        <v>1058</v>
      </c>
      <c r="C92" s="98"/>
      <c r="D92" s="98"/>
      <c r="E92" s="98"/>
      <c r="F92" s="98"/>
      <c r="G92" s="98"/>
      <c r="H92" s="98"/>
      <c r="I92" s="99"/>
      <c r="J92" s="100"/>
      <c r="K92" s="314">
        <v>0.05</v>
      </c>
      <c r="L92" s="854">
        <f>N85*K92</f>
        <v>22215.561330946904</v>
      </c>
      <c r="M92" s="855"/>
      <c r="N92" s="57"/>
    </row>
    <row r="93" spans="1:14" ht="15.75" thickBot="1">
      <c r="B93" s="817" t="s">
        <v>1037</v>
      </c>
      <c r="C93" s="818"/>
      <c r="D93" s="818"/>
      <c r="E93" s="818"/>
      <c r="F93" s="818"/>
      <c r="G93" s="818"/>
      <c r="H93" s="818"/>
      <c r="I93" s="818"/>
      <c r="J93" s="818"/>
      <c r="K93" s="818"/>
      <c r="L93" s="818"/>
      <c r="M93" s="819"/>
      <c r="N93" s="58">
        <f>L90+L91+L92</f>
        <v>133293.36798568143</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577604.59460461955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0" t="s">
        <v>2324</v>
      </c>
      <c r="C112" s="821"/>
      <c r="D112" s="821"/>
      <c r="E112" s="821"/>
      <c r="F112" s="821"/>
      <c r="G112" s="821"/>
      <c r="H112" s="821"/>
      <c r="I112" s="821"/>
      <c r="J112" s="821"/>
      <c r="K112" s="821"/>
      <c r="L112" s="821"/>
      <c r="M112" s="821"/>
      <c r="N112" s="822"/>
    </row>
    <row r="113" spans="2:14" ht="15" customHeight="1">
      <c r="B113" s="820"/>
      <c r="C113" s="821"/>
      <c r="D113" s="821"/>
      <c r="E113" s="821"/>
      <c r="F113" s="821"/>
      <c r="G113" s="821"/>
      <c r="H113" s="821"/>
      <c r="I113" s="821"/>
      <c r="J113" s="821"/>
      <c r="K113" s="821"/>
      <c r="L113" s="821"/>
      <c r="M113" s="821"/>
      <c r="N113" s="822"/>
    </row>
    <row r="114" spans="2:14" ht="30" customHeight="1">
      <c r="B114" s="823" t="s">
        <v>2325</v>
      </c>
      <c r="C114" s="824"/>
      <c r="D114" s="824"/>
      <c r="E114" s="824"/>
      <c r="F114" s="824"/>
      <c r="G114" s="824"/>
      <c r="H114" s="824"/>
      <c r="I114" s="824"/>
      <c r="J114" s="824"/>
      <c r="K114" s="824"/>
      <c r="L114" s="824"/>
      <c r="M114" s="824"/>
      <c r="N114" s="825"/>
    </row>
    <row r="115" spans="2:14">
      <c r="B115" s="823"/>
      <c r="C115" s="824"/>
      <c r="D115" s="824"/>
      <c r="E115" s="824"/>
      <c r="F115" s="824"/>
      <c r="G115" s="824"/>
      <c r="H115" s="824"/>
      <c r="I115" s="824"/>
      <c r="J115" s="824"/>
      <c r="K115" s="824"/>
      <c r="L115" s="824"/>
      <c r="M115" s="824"/>
      <c r="N115" s="82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3"/>
      <c r="K125" s="883"/>
      <c r="L125" s="883"/>
      <c r="M125" s="883"/>
      <c r="N125" s="884"/>
    </row>
    <row r="126" spans="2:14" ht="15.75" customHeight="1" thickBot="1">
      <c r="B126" s="270" t="s">
        <v>2327</v>
      </c>
      <c r="C126" s="402"/>
      <c r="D126" s="402"/>
      <c r="E126" s="63"/>
      <c r="F126" s="63"/>
      <c r="G126" s="63"/>
      <c r="H126" s="63"/>
      <c r="I126" s="63"/>
      <c r="J126" s="885"/>
      <c r="K126" s="885"/>
      <c r="L126" s="885"/>
      <c r="M126" s="885"/>
      <c r="N126" s="886"/>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5.75" hidden="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2921.8267950249096</v>
      </c>
      <c r="L36" s="279"/>
      <c r="M36" s="280">
        <v>6.25</v>
      </c>
      <c r="N36" s="281">
        <f t="shared" ref="N36:N41" si="0">K36/M36</f>
        <v>467.49228720398554</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76202.027543021861</v>
      </c>
      <c r="L37" s="279"/>
      <c r="M37" s="280">
        <v>50</v>
      </c>
      <c r="N37" s="281">
        <f t="shared" si="0"/>
        <v>1524.0405508604372</v>
      </c>
    </row>
    <row r="38" spans="1:14">
      <c r="A38" t="s">
        <v>184</v>
      </c>
      <c r="B38" s="866" t="str">
        <f>VLOOKUP(A38,EQUIPOS!A8:D154,3,FALSE)</f>
        <v>Cortadora de pavimento, Máxima profundidad de corte: 160 mm. Capacidad de disco: desde 12´´ hasta 18´´ de diámetro. Peso operacional: 135 kg, 13.5 hp de potencia</v>
      </c>
      <c r="C38" s="867"/>
      <c r="D38" s="867"/>
      <c r="E38" s="867"/>
      <c r="F38" s="867"/>
      <c r="G38" s="867"/>
      <c r="H38" s="868"/>
      <c r="I38" s="276"/>
      <c r="J38" s="277"/>
      <c r="K38" s="278">
        <f>VLOOKUP(A38,EQUIPOS!A8:D165,4,FALSE)</f>
        <v>10915.224949186419</v>
      </c>
      <c r="L38" s="279"/>
      <c r="M38" s="280">
        <v>3.75</v>
      </c>
      <c r="N38" s="281">
        <f t="shared" si="0"/>
        <v>2910.7266531163782</v>
      </c>
    </row>
    <row r="39" spans="1:14">
      <c r="A39" t="s">
        <v>228</v>
      </c>
      <c r="B39" s="866" t="str">
        <f>VLOOKUP(A39,EQUIPOS!A9:D154,3,FALSE)</f>
        <v xml:space="preserve">Formaleta metálica (concreto hidráulico)
</v>
      </c>
      <c r="C39" s="867"/>
      <c r="D39" s="867"/>
      <c r="E39" s="867"/>
      <c r="F39" s="867"/>
      <c r="G39" s="867"/>
      <c r="H39" s="868"/>
      <c r="I39" s="276"/>
      <c r="J39" s="277"/>
      <c r="K39" s="278">
        <f>VLOOKUP(A39,EQUIPOS!A9:D166,4,FALSE)</f>
        <v>4213.1635371641596</v>
      </c>
      <c r="L39" s="279"/>
      <c r="M39" s="280">
        <v>6.25</v>
      </c>
      <c r="N39" s="281">
        <f t="shared" si="0"/>
        <v>674.10616594626549</v>
      </c>
    </row>
    <row r="40" spans="1:14">
      <c r="A40" t="s">
        <v>301</v>
      </c>
      <c r="B40" s="866" t="str">
        <f>VLOOKUP(A40,EQUIPOS!A10:D154,3,FALSE)</f>
        <v>Regla vibratoria, de longitud de 3 a 5 m, motor de 3600 rpm, potencia 6 HP</v>
      </c>
      <c r="C40" s="867"/>
      <c r="D40" s="867"/>
      <c r="E40" s="867"/>
      <c r="F40" s="867"/>
      <c r="G40" s="867"/>
      <c r="H40" s="868"/>
      <c r="I40" s="276"/>
      <c r="J40" s="277"/>
      <c r="K40" s="278">
        <f>VLOOKUP(A40,EQUIPOS!A10:D167,4,FALSE)</f>
        <v>12717.456074521908</v>
      </c>
      <c r="L40" s="279"/>
      <c r="M40" s="280">
        <v>6.25</v>
      </c>
      <c r="N40" s="281">
        <f t="shared" si="0"/>
        <v>2034.7929719235053</v>
      </c>
    </row>
    <row r="41" spans="1:14">
      <c r="A41" t="s">
        <v>363</v>
      </c>
      <c r="B41" s="866" t="str">
        <f>VLOOKUP(A41,EQUIPOS!A11:D155,3,FALSE)</f>
        <v>Vibrador de concreto, Motor de 3 hp a 18.000 rpm Mangueras de 4 mt</v>
      </c>
      <c r="C41" s="867"/>
      <c r="D41" s="867"/>
      <c r="E41" s="867"/>
      <c r="F41" s="867"/>
      <c r="G41" s="867"/>
      <c r="H41" s="868"/>
      <c r="I41" s="276"/>
      <c r="J41" s="277"/>
      <c r="K41" s="278">
        <f>VLOOKUP(A41,EQUIPOS!A11:D168,4,FALSE)</f>
        <v>8150.1362764427577</v>
      </c>
      <c r="L41" s="279"/>
      <c r="M41" s="280">
        <v>6.25</v>
      </c>
      <c r="N41" s="281">
        <f t="shared" si="0"/>
        <v>1304.0218042308413</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N83*M46</f>
        <v>919.20969370980004</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SUM(N36:N47)</f>
        <v>9834.390126991213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3827.2844511434541</v>
      </c>
      <c r="N53" s="281">
        <f>K53*M53</f>
        <v>23477.555082245723</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12906.015793321974</v>
      </c>
      <c r="N54" s="281">
        <f>K54*M54</f>
        <v>14454.737688520612</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4141.4280641778878</v>
      </c>
      <c r="N55" s="281">
        <f>K55*M55</f>
        <v>1533.8622459918104</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856</v>
      </c>
      <c r="N56" s="281">
        <f>K56*M56</f>
        <v>951.1111111111112</v>
      </c>
    </row>
    <row r="57" spans="1:14">
      <c r="A57" s="150" t="s">
        <v>684</v>
      </c>
      <c r="B57" s="899" t="str">
        <f>VLOOKUP(A57,MATERIALES!A7:D373,3,FALSE)</f>
        <v>Sello de silicona o sellador autonivelante</v>
      </c>
      <c r="C57" s="900" t="e">
        <f>VLOOKUP(B57,MATERIALES!B7:E373,3,FALSE)</f>
        <v>#N/A</v>
      </c>
      <c r="D57" s="900" t="e">
        <f>VLOOKUP(C57,MATERIALES!C7:F373,3,FALSE)</f>
        <v>#N/A</v>
      </c>
      <c r="E57" s="900" t="e">
        <f>VLOOKUP(D57,MATERIALES!D7:G373,3,FALSE)</f>
        <v>#N/A</v>
      </c>
      <c r="F57" s="900" t="e">
        <f>VLOOKUP(E57,MATERIALES!E7:H373,3,FALSE)</f>
        <v>#N/A</v>
      </c>
      <c r="G57" s="900" t="e">
        <f>VLOOKUP(F57,MATERIALES!F7:I373,3,FALSE)</f>
        <v>#N/A</v>
      </c>
      <c r="H57" s="900" t="e">
        <f>VLOOKUP(G57,MATERIALES!G7:J373,3,FALSE)</f>
        <v>#N/A</v>
      </c>
      <c r="I57" s="900" t="e">
        <f>VLOOKUP(H57,MATERIALES!H7:K373,3,FALSE)</f>
        <v>#N/A</v>
      </c>
      <c r="J57" s="320" t="s">
        <v>144</v>
      </c>
      <c r="K57" s="50">
        <v>1.1111111111111112</v>
      </c>
      <c r="L57" s="904">
        <f>VLOOKUP(A57,MATERIALES!A4:D373,4,FALSE)</f>
        <v>7022.474274166434</v>
      </c>
      <c r="M57" s="905"/>
      <c r="N57" s="281">
        <f>K57*L57</f>
        <v>7802.7491935182607</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5870.25</v>
      </c>
      <c r="N58" s="281">
        <f>K58*M58</f>
        <v>6574.68</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379988.47040038643</v>
      </c>
      <c r="N59" s="281">
        <f>K59*M59</f>
        <v>383788.3551043903</v>
      </c>
    </row>
    <row r="60" spans="1:14" ht="15.75" thickBot="1">
      <c r="B60" s="318"/>
      <c r="C60" s="319"/>
      <c r="D60" s="319"/>
      <c r="E60" s="319"/>
      <c r="F60" s="319"/>
      <c r="G60" s="319"/>
      <c r="H60" s="319"/>
      <c r="I60" s="319"/>
      <c r="J60" s="132"/>
      <c r="K60" s="132"/>
      <c r="L60" s="334"/>
      <c r="M60" s="333"/>
      <c r="N60" s="133"/>
    </row>
    <row r="61" spans="1:14" ht="15.75" thickBot="1">
      <c r="B61" s="817" t="s">
        <v>1037</v>
      </c>
      <c r="C61" s="818"/>
      <c r="D61" s="818"/>
      <c r="E61" s="818"/>
      <c r="F61" s="818"/>
      <c r="G61" s="818"/>
      <c r="H61" s="818"/>
      <c r="I61" s="818"/>
      <c r="J61" s="818"/>
      <c r="K61" s="818"/>
      <c r="L61" s="818"/>
      <c r="M61" s="819"/>
      <c r="N61" s="403">
        <f>SUM(N53:N60)</f>
        <v>438583.05042577779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3" t="s">
        <v>1045</v>
      </c>
      <c r="M65" s="882"/>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4">
        <f>VLOOKUP(A66,TRANSPORTE!A5:D117,4,FALSE)</f>
        <v>1144.9770471204192</v>
      </c>
      <c r="M66" s="905"/>
      <c r="N66" s="296">
        <f>K66*L66</f>
        <v>1156.4268175916234</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95"/>
      <c r="M71" s="896"/>
      <c r="N71" s="133"/>
    </row>
    <row r="72" spans="1:15" ht="15.75" thickBot="1">
      <c r="B72" s="906" t="s">
        <v>1037</v>
      </c>
      <c r="C72" s="860"/>
      <c r="D72" s="860"/>
      <c r="E72" s="860"/>
      <c r="F72" s="860"/>
      <c r="G72" s="860"/>
      <c r="H72" s="860"/>
      <c r="I72" s="860"/>
      <c r="J72" s="860"/>
      <c r="K72" s="860"/>
      <c r="L72" s="860"/>
      <c r="M72" s="861"/>
      <c r="N72" s="110">
        <f>N66+N67+N68+N69+N70</f>
        <v>1156.4268175916234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6" t="s">
        <v>1047</v>
      </c>
      <c r="C76" s="857"/>
      <c r="D76" s="857"/>
      <c r="E76" s="857"/>
      <c r="F76" s="857"/>
      <c r="G76" s="857"/>
      <c r="H76" s="857"/>
      <c r="I76" s="79" t="s">
        <v>1048</v>
      </c>
      <c r="J76" s="81" t="s">
        <v>1494</v>
      </c>
      <c r="K76" s="80" t="s">
        <v>1050</v>
      </c>
      <c r="L76" s="858" t="s">
        <v>1034</v>
      </c>
      <c r="M76" s="859"/>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93"/>
      <c r="C82" s="894"/>
      <c r="D82" s="894"/>
      <c r="E82" s="894"/>
      <c r="F82" s="894"/>
      <c r="G82" s="894"/>
      <c r="H82" s="894"/>
      <c r="I82" s="132"/>
      <c r="J82" s="132"/>
      <c r="K82" s="132"/>
      <c r="L82" s="907"/>
      <c r="M82" s="907"/>
      <c r="N82" s="51"/>
    </row>
    <row r="83" spans="1:14" ht="15.75" thickBot="1">
      <c r="B83" s="906" t="s">
        <v>1037</v>
      </c>
      <c r="C83" s="860"/>
      <c r="D83" s="860"/>
      <c r="E83" s="860"/>
      <c r="F83" s="860"/>
      <c r="G83" s="860"/>
      <c r="H83" s="860"/>
      <c r="I83" s="860"/>
      <c r="J83" s="860"/>
      <c r="K83" s="860"/>
      <c r="L83" s="860"/>
      <c r="M83" s="861"/>
      <c r="N83" s="310">
        <f>SUM(N77:N82)</f>
        <v>9192.0969370980001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458765.96430745866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91753.192861491741</v>
      </c>
      <c r="M90" s="853"/>
      <c r="N90" s="57"/>
    </row>
    <row r="91" spans="1:14">
      <c r="B91" s="95" t="s">
        <v>1057</v>
      </c>
      <c r="C91" s="96"/>
      <c r="D91" s="96"/>
      <c r="E91" s="96"/>
      <c r="F91" s="96"/>
      <c r="G91" s="96"/>
      <c r="H91" s="96"/>
      <c r="I91" s="93"/>
      <c r="J91" s="94"/>
      <c r="K91" s="313">
        <v>0.05</v>
      </c>
      <c r="L91" s="852">
        <f>N85*K91</f>
        <v>22938.298215372935</v>
      </c>
      <c r="M91" s="853"/>
      <c r="N91" s="57"/>
    </row>
    <row r="92" spans="1:14" ht="15.75" thickBot="1">
      <c r="B92" s="97" t="s">
        <v>1058</v>
      </c>
      <c r="C92" s="98"/>
      <c r="D92" s="98"/>
      <c r="E92" s="98"/>
      <c r="F92" s="98"/>
      <c r="G92" s="98"/>
      <c r="H92" s="98"/>
      <c r="I92" s="99"/>
      <c r="J92" s="100"/>
      <c r="K92" s="314">
        <v>0.05</v>
      </c>
      <c r="L92" s="854">
        <f>N85*K92</f>
        <v>22938.298215372935</v>
      </c>
      <c r="M92" s="855"/>
      <c r="N92" s="57"/>
    </row>
    <row r="93" spans="1:14" ht="15.75" thickBot="1">
      <c r="B93" s="817" t="s">
        <v>1037</v>
      </c>
      <c r="C93" s="818"/>
      <c r="D93" s="818"/>
      <c r="E93" s="818"/>
      <c r="F93" s="818"/>
      <c r="G93" s="818"/>
      <c r="H93" s="818"/>
      <c r="I93" s="818"/>
      <c r="J93" s="818"/>
      <c r="K93" s="818"/>
      <c r="L93" s="818"/>
      <c r="M93" s="819"/>
      <c r="N93" s="58">
        <f>L90+L91+L92</f>
        <v>137629.7892922376</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596395.75359969633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0" t="s">
        <v>2324</v>
      </c>
      <c r="C112" s="821"/>
      <c r="D112" s="821"/>
      <c r="E112" s="821"/>
      <c r="F112" s="821"/>
      <c r="G112" s="821"/>
      <c r="H112" s="821"/>
      <c r="I112" s="821"/>
      <c r="J112" s="821"/>
      <c r="K112" s="821"/>
      <c r="L112" s="821"/>
      <c r="M112" s="821"/>
      <c r="N112" s="822"/>
    </row>
    <row r="113" spans="2:14" ht="15" customHeight="1">
      <c r="B113" s="820"/>
      <c r="C113" s="821"/>
      <c r="D113" s="821"/>
      <c r="E113" s="821"/>
      <c r="F113" s="821"/>
      <c r="G113" s="821"/>
      <c r="H113" s="821"/>
      <c r="I113" s="821"/>
      <c r="J113" s="821"/>
      <c r="K113" s="821"/>
      <c r="L113" s="821"/>
      <c r="M113" s="821"/>
      <c r="N113" s="822"/>
    </row>
    <row r="114" spans="2:14" ht="30" customHeight="1">
      <c r="B114" s="823" t="s">
        <v>2325</v>
      </c>
      <c r="C114" s="824"/>
      <c r="D114" s="824"/>
      <c r="E114" s="824"/>
      <c r="F114" s="824"/>
      <c r="G114" s="824"/>
      <c r="H114" s="824"/>
      <c r="I114" s="824"/>
      <c r="J114" s="824"/>
      <c r="K114" s="824"/>
      <c r="L114" s="824"/>
      <c r="M114" s="824"/>
      <c r="N114" s="825"/>
    </row>
    <row r="115" spans="2:14">
      <c r="B115" s="823"/>
      <c r="C115" s="824"/>
      <c r="D115" s="824"/>
      <c r="E115" s="824"/>
      <c r="F115" s="824"/>
      <c r="G115" s="824"/>
      <c r="H115" s="824"/>
      <c r="I115" s="824"/>
      <c r="J115" s="824"/>
      <c r="K115" s="824"/>
      <c r="L115" s="824"/>
      <c r="M115" s="824"/>
      <c r="N115" s="82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3"/>
      <c r="K125" s="883"/>
      <c r="L125" s="883"/>
      <c r="M125" s="883"/>
      <c r="N125" s="884"/>
    </row>
    <row r="126" spans="2:14" ht="15.75" customHeight="1" thickBot="1">
      <c r="B126" s="270" t="s">
        <v>2327</v>
      </c>
      <c r="C126" s="402"/>
      <c r="D126" s="402"/>
      <c r="E126" s="63"/>
      <c r="F126" s="63"/>
      <c r="G126" s="63"/>
      <c r="H126" s="63"/>
      <c r="I126" s="63"/>
      <c r="J126" s="885"/>
      <c r="K126" s="885"/>
      <c r="L126" s="885"/>
      <c r="M126" s="885"/>
      <c r="N126" s="886"/>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29.25" customHeight="1" thickBot="1">
      <c r="A31" s="163" t="s">
        <v>1929</v>
      </c>
      <c r="B31" s="86" t="s">
        <v>1177</v>
      </c>
      <c r="C31" s="959" t="s">
        <v>1709</v>
      </c>
      <c r="D31" s="960"/>
      <c r="E31" s="960"/>
      <c r="F31" s="960"/>
      <c r="G31" s="960"/>
      <c r="H31" s="960"/>
      <c r="I31" s="960"/>
      <c r="J31" s="960"/>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67"/>
      <c r="F40" s="867"/>
      <c r="G40" s="867"/>
      <c r="H40" s="868"/>
      <c r="I40" s="42"/>
      <c r="J40" s="43"/>
      <c r="K40" s="278"/>
      <c r="L40" s="285"/>
      <c r="M40" s="286"/>
      <c r="N40" s="281"/>
    </row>
    <row r="41" spans="1:14">
      <c r="B41" s="329"/>
      <c r="C41" s="330"/>
      <c r="D41" s="330"/>
      <c r="E41" s="330"/>
      <c r="F41" s="332"/>
      <c r="G41" s="332"/>
      <c r="H41" s="131"/>
      <c r="I41" s="42"/>
      <c r="J41" s="43"/>
      <c r="K41" s="283"/>
      <c r="L41" s="285"/>
      <c r="M41" s="286"/>
      <c r="N41" s="287"/>
    </row>
    <row r="42" spans="1:14">
      <c r="B42" s="874"/>
      <c r="C42" s="875"/>
      <c r="D42" s="875"/>
      <c r="E42" s="44"/>
      <c r="F42" s="45"/>
      <c r="G42" s="45"/>
      <c r="H42" s="46"/>
      <c r="I42" s="42"/>
      <c r="J42" s="43"/>
      <c r="K42" s="288"/>
      <c r="L42" s="285"/>
      <c r="M42" s="410"/>
      <c r="N42" s="353"/>
    </row>
    <row r="43" spans="1:14" ht="15.75" thickBot="1">
      <c r="B43" s="866"/>
      <c r="C43" s="867"/>
      <c r="D43" s="867"/>
      <c r="E43" s="867"/>
      <c r="F43" s="867"/>
      <c r="G43" s="867"/>
      <c r="H43" s="868"/>
      <c r="I43" s="876"/>
      <c r="J43" s="877"/>
      <c r="K43" s="47"/>
      <c r="L43" s="878"/>
      <c r="M43" s="879"/>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757.50408738287797</v>
      </c>
      <c r="N49" s="281">
        <f>K49*M49</f>
        <v>757.50408738287797</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SUM(N49:N53)</f>
        <v>757.50408738287797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757.50408738287797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151.50081747657561</v>
      </c>
      <c r="M83" s="853"/>
      <c r="N83" s="57"/>
    </row>
    <row r="84" spans="1:14">
      <c r="B84" s="95" t="s">
        <v>1057</v>
      </c>
      <c r="C84" s="96"/>
      <c r="D84" s="96"/>
      <c r="E84" s="96"/>
      <c r="F84" s="96"/>
      <c r="G84" s="96"/>
      <c r="H84" s="96"/>
      <c r="I84" s="93"/>
      <c r="J84" s="94"/>
      <c r="K84" s="313">
        <v>0.05</v>
      </c>
      <c r="L84" s="852">
        <f>N78*K84</f>
        <v>37.875204369143901</v>
      </c>
      <c r="M84" s="853"/>
      <c r="N84" s="57"/>
    </row>
    <row r="85" spans="1:14" ht="15.75" thickBot="1">
      <c r="B85" s="97" t="s">
        <v>1058</v>
      </c>
      <c r="C85" s="98"/>
      <c r="D85" s="98"/>
      <c r="E85" s="98"/>
      <c r="F85" s="98"/>
      <c r="G85" s="98"/>
      <c r="H85" s="98"/>
      <c r="I85" s="99"/>
      <c r="J85" s="100"/>
      <c r="K85" s="314">
        <v>0.05</v>
      </c>
      <c r="L85" s="854">
        <f>N78*K85</f>
        <v>37.875204369143901</v>
      </c>
      <c r="M85" s="855"/>
      <c r="N85" s="57"/>
    </row>
    <row r="86" spans="1:14" ht="15.75" thickBot="1">
      <c r="B86" s="817" t="s">
        <v>1037</v>
      </c>
      <c r="C86" s="818"/>
      <c r="D86" s="818"/>
      <c r="E86" s="818"/>
      <c r="F86" s="818"/>
      <c r="G86" s="818"/>
      <c r="H86" s="818"/>
      <c r="I86" s="818"/>
      <c r="J86" s="818"/>
      <c r="K86" s="818"/>
      <c r="L86" s="818"/>
      <c r="M86" s="819"/>
      <c r="N86" s="58">
        <f>L83+L84+L85</f>
        <v>227.25122621486338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984.75531359774141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9.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29.25" customHeight="1" thickBot="1">
      <c r="A31" t="s">
        <v>1929</v>
      </c>
      <c r="B31" s="86" t="s">
        <v>1710</v>
      </c>
      <c r="C31" s="959" t="s">
        <v>2146</v>
      </c>
      <c r="D31" s="960"/>
      <c r="E31" s="960"/>
      <c r="F31" s="960"/>
      <c r="G31" s="960"/>
      <c r="H31" s="960"/>
      <c r="I31" s="960"/>
      <c r="J31" s="960"/>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67"/>
      <c r="F40" s="867"/>
      <c r="G40" s="867"/>
      <c r="H40" s="868"/>
      <c r="I40" s="42"/>
      <c r="J40" s="43"/>
      <c r="K40" s="278"/>
      <c r="L40" s="285"/>
      <c r="M40" s="286"/>
      <c r="N40" s="281"/>
    </row>
    <row r="41" spans="1:14">
      <c r="B41" s="329"/>
      <c r="C41" s="330"/>
      <c r="D41" s="330"/>
      <c r="E41" s="330"/>
      <c r="F41" s="332"/>
      <c r="G41" s="332"/>
      <c r="H41" s="131"/>
      <c r="I41" s="42"/>
      <c r="J41" s="43"/>
      <c r="K41" s="283"/>
      <c r="L41" s="285"/>
      <c r="M41" s="286"/>
      <c r="N41" s="287"/>
    </row>
    <row r="42" spans="1:14">
      <c r="B42" s="874"/>
      <c r="C42" s="875"/>
      <c r="D42" s="875"/>
      <c r="E42" s="44"/>
      <c r="F42" s="45"/>
      <c r="G42" s="45"/>
      <c r="H42" s="46"/>
      <c r="I42" s="42"/>
      <c r="J42" s="43"/>
      <c r="K42" s="288"/>
      <c r="L42" s="285"/>
      <c r="M42" s="410"/>
      <c r="N42" s="353"/>
    </row>
    <row r="43" spans="1:14" ht="15.75" thickBot="1">
      <c r="B43" s="866"/>
      <c r="C43" s="867"/>
      <c r="D43" s="867"/>
      <c r="E43" s="867"/>
      <c r="F43" s="867"/>
      <c r="G43" s="867"/>
      <c r="H43" s="868"/>
      <c r="I43" s="876"/>
      <c r="J43" s="877"/>
      <c r="K43" s="47"/>
      <c r="L43" s="878"/>
      <c r="M43" s="879"/>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795.19690209812643</v>
      </c>
      <c r="N49" s="281">
        <f>K49*M49</f>
        <v>795.19690209812643</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SUM(N49:N53)</f>
        <v>795.19690209812643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795.19690209812643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159.0393804196253</v>
      </c>
      <c r="M83" s="853"/>
      <c r="N83" s="57"/>
    </row>
    <row r="84" spans="1:14">
      <c r="B84" s="95" t="s">
        <v>1057</v>
      </c>
      <c r="C84" s="96"/>
      <c r="D84" s="96"/>
      <c r="E84" s="96"/>
      <c r="F84" s="96"/>
      <c r="G84" s="96"/>
      <c r="H84" s="96"/>
      <c r="I84" s="93"/>
      <c r="J84" s="94"/>
      <c r="K84" s="313">
        <v>0.05</v>
      </c>
      <c r="L84" s="852">
        <f>N78*K84</f>
        <v>39.759845104906326</v>
      </c>
      <c r="M84" s="853"/>
      <c r="N84" s="57"/>
    </row>
    <row r="85" spans="1:14" ht="15.75" thickBot="1">
      <c r="B85" s="97" t="s">
        <v>1058</v>
      </c>
      <c r="C85" s="98"/>
      <c r="D85" s="98"/>
      <c r="E85" s="98"/>
      <c r="F85" s="98"/>
      <c r="G85" s="98"/>
      <c r="H85" s="98"/>
      <c r="I85" s="99"/>
      <c r="J85" s="100"/>
      <c r="K85" s="314">
        <v>0.05</v>
      </c>
      <c r="L85" s="854">
        <f>N78*K85</f>
        <v>39.759845104906326</v>
      </c>
      <c r="M85" s="855"/>
      <c r="N85" s="57"/>
    </row>
    <row r="86" spans="1:14" ht="15.75" thickBot="1">
      <c r="B86" s="817" t="s">
        <v>1037</v>
      </c>
      <c r="C86" s="818"/>
      <c r="D86" s="818"/>
      <c r="E86" s="818"/>
      <c r="F86" s="818"/>
      <c r="G86" s="818"/>
      <c r="H86" s="818"/>
      <c r="I86" s="818"/>
      <c r="J86" s="818"/>
      <c r="K86" s="818"/>
      <c r="L86" s="818"/>
      <c r="M86" s="819"/>
      <c r="N86" s="58">
        <f>L83+L84+L85</f>
        <v>238.55907062943797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1033.7559727275643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29.25"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75" thickBot="1">
      <c r="B119" s="428" t="s">
        <v>2327</v>
      </c>
      <c r="C119" s="429"/>
      <c r="D119" s="429"/>
      <c r="E119" s="268"/>
      <c r="F119" s="268"/>
      <c r="G119" s="268"/>
      <c r="H119" s="268"/>
      <c r="I119" s="268"/>
      <c r="J119" s="969"/>
      <c r="K119" s="969"/>
      <c r="L119" s="969"/>
      <c r="M119" s="969"/>
      <c r="N119" s="970"/>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41.25" customHeight="1" thickBot="1">
      <c r="A31" t="s">
        <v>1929</v>
      </c>
      <c r="B31" s="86" t="s">
        <v>1711</v>
      </c>
      <c r="C31" s="959" t="s">
        <v>2147</v>
      </c>
      <c r="D31" s="960"/>
      <c r="E31" s="960"/>
      <c r="F31" s="960"/>
      <c r="G31" s="960"/>
      <c r="H31" s="960"/>
      <c r="I31" s="960"/>
      <c r="J31" s="960"/>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67"/>
      <c r="F40" s="867"/>
      <c r="G40" s="867"/>
      <c r="H40" s="868"/>
      <c r="I40" s="42"/>
      <c r="J40" s="43"/>
      <c r="K40" s="278"/>
      <c r="L40" s="285"/>
      <c r="M40" s="286"/>
      <c r="N40" s="281"/>
    </row>
    <row r="41" spans="1:14">
      <c r="B41" s="329"/>
      <c r="C41" s="330"/>
      <c r="D41" s="330"/>
      <c r="E41" s="330"/>
      <c r="F41" s="332"/>
      <c r="G41" s="332"/>
      <c r="H41" s="131"/>
      <c r="I41" s="42"/>
      <c r="J41" s="43"/>
      <c r="K41" s="283"/>
      <c r="L41" s="285"/>
      <c r="M41" s="286"/>
      <c r="N41" s="287"/>
    </row>
    <row r="42" spans="1:14">
      <c r="B42" s="874"/>
      <c r="C42" s="875"/>
      <c r="D42" s="875"/>
      <c r="E42" s="44"/>
      <c r="F42" s="45"/>
      <c r="G42" s="45"/>
      <c r="H42" s="46"/>
      <c r="I42" s="42"/>
      <c r="J42" s="43"/>
      <c r="K42" s="288"/>
      <c r="L42" s="285"/>
      <c r="M42" s="410"/>
      <c r="N42" s="353"/>
    </row>
    <row r="43" spans="1:14" ht="15.75" thickBot="1">
      <c r="B43" s="866"/>
      <c r="C43" s="867"/>
      <c r="D43" s="867"/>
      <c r="E43" s="867"/>
      <c r="F43" s="867"/>
      <c r="G43" s="867"/>
      <c r="H43" s="868"/>
      <c r="I43" s="876"/>
      <c r="J43" s="877"/>
      <c r="K43" s="47"/>
      <c r="L43" s="878"/>
      <c r="M43" s="879"/>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472.30132482509799</v>
      </c>
      <c r="N49" s="281">
        <f>K49*M49</f>
        <v>472.30132482509799</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9"/>
      <c r="C53" s="900"/>
      <c r="D53" s="900"/>
      <c r="E53" s="900"/>
      <c r="F53" s="900"/>
      <c r="G53" s="900"/>
      <c r="H53" s="900"/>
      <c r="I53" s="870"/>
      <c r="J53" s="48"/>
      <c r="K53" s="50"/>
      <c r="L53" s="901"/>
      <c r="M53" s="902"/>
      <c r="N53" s="51"/>
    </row>
    <row r="54" spans="1:14" ht="15.75" thickBot="1">
      <c r="B54" s="817" t="s">
        <v>1037</v>
      </c>
      <c r="C54" s="818"/>
      <c r="D54" s="818"/>
      <c r="E54" s="818"/>
      <c r="F54" s="818"/>
      <c r="G54" s="818"/>
      <c r="H54" s="818"/>
      <c r="I54" s="818"/>
      <c r="J54" s="818"/>
      <c r="K54" s="818"/>
      <c r="L54" s="818"/>
      <c r="M54" s="819"/>
      <c r="N54" s="403">
        <f>SUM(N49:N53)</f>
        <v>472.30132482509799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2:15" ht="15.7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3"/>
      <c r="C75" s="894"/>
      <c r="D75" s="894"/>
      <c r="E75" s="894"/>
      <c r="F75" s="894"/>
      <c r="G75" s="894"/>
      <c r="H75" s="894"/>
      <c r="I75" s="132"/>
      <c r="J75" s="132"/>
      <c r="K75" s="132"/>
      <c r="L75" s="907"/>
      <c r="M75" s="907"/>
      <c r="N75" s="51"/>
    </row>
    <row r="76" spans="2:15" ht="15.75" thickBot="1">
      <c r="B76" s="906" t="s">
        <v>1037</v>
      </c>
      <c r="C76" s="860"/>
      <c r="D76" s="860"/>
      <c r="E76" s="860"/>
      <c r="F76" s="860"/>
      <c r="G76" s="860"/>
      <c r="H76" s="860"/>
      <c r="I76" s="860"/>
      <c r="J76" s="860"/>
      <c r="K76" s="860"/>
      <c r="L76" s="860"/>
      <c r="M76" s="861"/>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472.30132482509799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94.460264965019604</v>
      </c>
      <c r="M83" s="853"/>
      <c r="N83" s="57"/>
    </row>
    <row r="84" spans="1:14">
      <c r="B84" s="95" t="s">
        <v>1057</v>
      </c>
      <c r="C84" s="96"/>
      <c r="D84" s="96"/>
      <c r="E84" s="96"/>
      <c r="F84" s="96"/>
      <c r="G84" s="96"/>
      <c r="H84" s="96"/>
      <c r="I84" s="93"/>
      <c r="J84" s="94"/>
      <c r="K84" s="313">
        <v>0.05</v>
      </c>
      <c r="L84" s="852">
        <f>N78*K84</f>
        <v>23.615066241254901</v>
      </c>
      <c r="M84" s="853"/>
      <c r="N84" s="57"/>
    </row>
    <row r="85" spans="1:14" ht="15.75" thickBot="1">
      <c r="B85" s="97" t="s">
        <v>1058</v>
      </c>
      <c r="C85" s="98"/>
      <c r="D85" s="98"/>
      <c r="E85" s="98"/>
      <c r="F85" s="98"/>
      <c r="G85" s="98"/>
      <c r="H85" s="98"/>
      <c r="I85" s="99"/>
      <c r="J85" s="100"/>
      <c r="K85" s="314">
        <v>0.05</v>
      </c>
      <c r="L85" s="854">
        <f>N78*K85</f>
        <v>23.615066241254901</v>
      </c>
      <c r="M85" s="855"/>
      <c r="N85" s="57"/>
    </row>
    <row r="86" spans="1:14" ht="15.75" thickBot="1">
      <c r="B86" s="817" t="s">
        <v>1037</v>
      </c>
      <c r="C86" s="818"/>
      <c r="D86" s="818"/>
      <c r="E86" s="818"/>
      <c r="F86" s="818"/>
      <c r="G86" s="818"/>
      <c r="H86" s="818"/>
      <c r="I86" s="818"/>
      <c r="J86" s="818"/>
      <c r="K86" s="818"/>
      <c r="L86" s="818"/>
      <c r="M86" s="819"/>
      <c r="N86" s="58">
        <f>L83+L84+L85</f>
        <v>141.69039744752942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613.99172227262738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29.25"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75" thickBot="1">
      <c r="B119" s="428" t="s">
        <v>2327</v>
      </c>
      <c r="C119" s="429"/>
      <c r="D119" s="429"/>
      <c r="E119" s="268"/>
      <c r="F119" s="268"/>
      <c r="G119" s="268"/>
      <c r="H119" s="268"/>
      <c r="I119" s="268"/>
      <c r="J119" s="969"/>
      <c r="K119" s="969"/>
      <c r="L119" s="969"/>
      <c r="M119" s="969"/>
      <c r="N119" s="970"/>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43" zoomScale="78" zoomScaleNormal="78" workbookViewId="0">
      <selection activeCell="L57" sqref="L57:M57"/>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2921.8267950249096</v>
      </c>
      <c r="L36" s="279"/>
      <c r="M36" s="280">
        <v>30</v>
      </c>
      <c r="N36" s="281">
        <f>K36/M36</f>
        <v>97.394226500830328</v>
      </c>
    </row>
    <row r="37" spans="1:14">
      <c r="A37" t="s">
        <v>363</v>
      </c>
      <c r="B37" s="866" t="str">
        <f>VLOOKUP(A37,EQUIPOS!A7:D154,3,FALSE)</f>
        <v>Vibrador de concreto, Motor de 3 hp a 18.000 rpm Mangueras de 4 mt</v>
      </c>
      <c r="C37" s="867"/>
      <c r="D37" s="867"/>
      <c r="E37" s="867"/>
      <c r="F37" s="867"/>
      <c r="G37" s="867"/>
      <c r="H37" s="868"/>
      <c r="I37" s="276"/>
      <c r="J37" s="277"/>
      <c r="K37" s="278">
        <f>VLOOKUP(A37,EQUIPOS!A7:D164,4,FALSE)</f>
        <v>8150.1362764427577</v>
      </c>
      <c r="L37" s="279"/>
      <c r="M37" s="280">
        <v>30</v>
      </c>
      <c r="N37" s="281">
        <f>K37/M37</f>
        <v>271.67120921475856</v>
      </c>
    </row>
    <row r="38" spans="1:14">
      <c r="A38" t="s">
        <v>228</v>
      </c>
      <c r="B38" s="866" t="str">
        <f>VLOOKUP(A38,EQUIPOS!A8:D154,3,FALSE)</f>
        <v xml:space="preserve">Formaleta metálica (concreto hidráulico)
</v>
      </c>
      <c r="C38" s="867"/>
      <c r="D38" s="867"/>
      <c r="E38" s="867"/>
      <c r="F38" s="867"/>
      <c r="G38" s="867"/>
      <c r="H38" s="868"/>
      <c r="I38" s="869"/>
      <c r="J38" s="870"/>
      <c r="K38" s="278">
        <f>VLOOKUP(A38,EQUIPOS!A8:D165,4,FALSE)</f>
        <v>4213.1635371641596</v>
      </c>
      <c r="L38" s="871">
        <v>0.33329999999999999</v>
      </c>
      <c r="M38" s="872"/>
      <c r="N38" s="281">
        <f>K38/L38</f>
        <v>12640.754686961176</v>
      </c>
    </row>
    <row r="39" spans="1:14">
      <c r="B39" s="866"/>
      <c r="C39" s="867"/>
      <c r="D39" s="867"/>
      <c r="E39" s="867"/>
      <c r="F39" s="867"/>
      <c r="G39" s="867"/>
      <c r="H39" s="868"/>
      <c r="I39" s="42"/>
      <c r="J39" s="43"/>
      <c r="K39" s="278"/>
      <c r="L39" s="285"/>
      <c r="M39" s="286"/>
      <c r="N39" s="281"/>
    </row>
    <row r="40" spans="1:14">
      <c r="B40" s="329"/>
      <c r="C40" s="330"/>
      <c r="D40" s="330"/>
      <c r="E40" s="332"/>
      <c r="F40" s="332"/>
      <c r="G40" s="332"/>
      <c r="H40" s="131"/>
      <c r="I40" s="42"/>
      <c r="J40" s="43"/>
      <c r="K40" s="283"/>
      <c r="L40" s="285"/>
      <c r="M40" s="286"/>
      <c r="N40" s="287"/>
    </row>
    <row r="41" spans="1:14">
      <c r="B41" s="874" t="s">
        <v>1036</v>
      </c>
      <c r="C41" s="875"/>
      <c r="D41" s="875"/>
      <c r="E41" s="44"/>
      <c r="F41" s="45"/>
      <c r="G41" s="45"/>
      <c r="H41" s="46"/>
      <c r="I41" s="42"/>
      <c r="J41" s="43"/>
      <c r="K41" s="288"/>
      <c r="L41" s="285"/>
      <c r="M41" s="410">
        <v>0.1</v>
      </c>
      <c r="N41" s="353">
        <f>N72*M41</f>
        <v>212.78002169208332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13222.600144368849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379988.47040038643</v>
      </c>
      <c r="N48" s="281">
        <f>K48*M48</f>
        <v>383788.3551043903</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899"/>
      <c r="C51" s="900"/>
      <c r="D51" s="900"/>
      <c r="E51" s="900"/>
      <c r="F51" s="900"/>
      <c r="G51" s="900"/>
      <c r="H51" s="900"/>
      <c r="I51" s="870"/>
      <c r="J51" s="48"/>
      <c r="K51" s="50"/>
      <c r="L51" s="901"/>
      <c r="M51" s="902"/>
      <c r="N51" s="51"/>
    </row>
    <row r="52" spans="1:14" ht="15.75" thickBot="1">
      <c r="B52" s="817" t="s">
        <v>1037</v>
      </c>
      <c r="C52" s="818"/>
      <c r="D52" s="818"/>
      <c r="E52" s="818"/>
      <c r="F52" s="818"/>
      <c r="G52" s="818"/>
      <c r="H52" s="818"/>
      <c r="I52" s="818"/>
      <c r="J52" s="818"/>
      <c r="K52" s="818"/>
      <c r="L52" s="818"/>
      <c r="M52" s="819"/>
      <c r="N52" s="403">
        <f>SUM(N48:N51)</f>
        <v>383788.3551043903</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903" t="s">
        <v>1045</v>
      </c>
      <c r="M56" s="882"/>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4">
        <f>VLOOKUP(A57,TRANSPORTE!A5:D117,4,FALSE)</f>
        <v>1144.9770471204192</v>
      </c>
      <c r="M57" s="905"/>
      <c r="N57" s="296">
        <f>K57*L57</f>
        <v>1156.4268175916234</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95"/>
      <c r="M61" s="896"/>
      <c r="N61" s="133"/>
    </row>
    <row r="62" spans="1:14" ht="15.75" thickBot="1">
      <c r="B62" s="906" t="s">
        <v>1037</v>
      </c>
      <c r="C62" s="860"/>
      <c r="D62" s="860"/>
      <c r="E62" s="860"/>
      <c r="F62" s="860"/>
      <c r="G62" s="860"/>
      <c r="H62" s="860"/>
      <c r="I62" s="860"/>
      <c r="J62" s="860"/>
      <c r="K62" s="860"/>
      <c r="L62" s="860"/>
      <c r="M62" s="861"/>
      <c r="N62" s="110">
        <f>SUM(N57:N61)</f>
        <v>1156.4268175916234</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6" t="s">
        <v>1047</v>
      </c>
      <c r="C66" s="857"/>
      <c r="D66" s="857"/>
      <c r="E66" s="857"/>
      <c r="F66" s="857"/>
      <c r="G66" s="857"/>
      <c r="H66" s="857"/>
      <c r="I66" s="79" t="s">
        <v>1048</v>
      </c>
      <c r="J66" s="81" t="s">
        <v>1494</v>
      </c>
      <c r="K66" s="80" t="s">
        <v>1050</v>
      </c>
      <c r="L66" s="858" t="s">
        <v>1034</v>
      </c>
      <c r="M66" s="859"/>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93"/>
      <c r="C71" s="894"/>
      <c r="D71" s="894"/>
      <c r="E71" s="894"/>
      <c r="F71" s="894"/>
      <c r="G71" s="894"/>
      <c r="H71" s="894"/>
      <c r="I71" s="132"/>
      <c r="J71" s="132"/>
      <c r="K71" s="132"/>
      <c r="L71" s="907"/>
      <c r="M71" s="907"/>
      <c r="N71" s="51"/>
    </row>
    <row r="72" spans="1:15" ht="15.75" thickBot="1">
      <c r="B72" s="906" t="s">
        <v>1037</v>
      </c>
      <c r="C72" s="860"/>
      <c r="D72" s="860"/>
      <c r="E72" s="860"/>
      <c r="F72" s="860"/>
      <c r="G72" s="860"/>
      <c r="H72" s="860"/>
      <c r="I72" s="860"/>
      <c r="J72" s="860"/>
      <c r="K72" s="860"/>
      <c r="L72" s="860"/>
      <c r="M72" s="861"/>
      <c r="N72" s="310">
        <f>SUM(N67:N71)</f>
        <v>2127.800216920833</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N43+N52+N62+N72</f>
        <v>400295.18228327163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2" t="s">
        <v>1053</v>
      </c>
      <c r="C78" s="863"/>
      <c r="D78" s="863"/>
      <c r="E78" s="863"/>
      <c r="F78" s="863"/>
      <c r="G78" s="863"/>
      <c r="H78" s="863"/>
      <c r="I78" s="323"/>
      <c r="J78" s="343"/>
      <c r="K78" s="311" t="s">
        <v>1054</v>
      </c>
      <c r="L78" s="864" t="s">
        <v>1055</v>
      </c>
      <c r="M78" s="865"/>
      <c r="N78" s="312"/>
    </row>
    <row r="79" spans="1:15">
      <c r="B79" s="850" t="s">
        <v>1056</v>
      </c>
      <c r="C79" s="851"/>
      <c r="D79" s="851"/>
      <c r="E79" s="851"/>
      <c r="F79" s="851"/>
      <c r="G79" s="851"/>
      <c r="H79" s="851"/>
      <c r="I79" s="93"/>
      <c r="J79" s="94"/>
      <c r="K79" s="313">
        <v>0.2</v>
      </c>
      <c r="L79" s="852">
        <f>N74*K79</f>
        <v>80059.036456654329</v>
      </c>
      <c r="M79" s="853"/>
      <c r="N79" s="57"/>
    </row>
    <row r="80" spans="1:15">
      <c r="B80" s="95" t="s">
        <v>1057</v>
      </c>
      <c r="C80" s="96"/>
      <c r="D80" s="96"/>
      <c r="E80" s="96"/>
      <c r="F80" s="96"/>
      <c r="G80" s="96"/>
      <c r="H80" s="96"/>
      <c r="I80" s="93"/>
      <c r="J80" s="94"/>
      <c r="K80" s="313">
        <v>0.05</v>
      </c>
      <c r="L80" s="852">
        <f>N74*K80</f>
        <v>20014.759114163582</v>
      </c>
      <c r="M80" s="853"/>
      <c r="N80" s="57"/>
    </row>
    <row r="81" spans="1:14" ht="15.75" thickBot="1">
      <c r="B81" s="97" t="s">
        <v>1058</v>
      </c>
      <c r="C81" s="98"/>
      <c r="D81" s="98"/>
      <c r="E81" s="98"/>
      <c r="F81" s="98"/>
      <c r="G81" s="98"/>
      <c r="H81" s="98"/>
      <c r="I81" s="99"/>
      <c r="J81" s="100"/>
      <c r="K81" s="314">
        <v>0.05</v>
      </c>
      <c r="L81" s="854">
        <f>N74*K81</f>
        <v>20014.759114163582</v>
      </c>
      <c r="M81" s="855"/>
      <c r="N81" s="57"/>
    </row>
    <row r="82" spans="1:14" ht="15.75" thickBot="1">
      <c r="B82" s="817" t="s">
        <v>1037</v>
      </c>
      <c r="C82" s="818"/>
      <c r="D82" s="818"/>
      <c r="E82" s="818"/>
      <c r="F82" s="818"/>
      <c r="G82" s="818"/>
      <c r="H82" s="818"/>
      <c r="I82" s="818"/>
      <c r="J82" s="818"/>
      <c r="K82" s="818"/>
      <c r="L82" s="818"/>
      <c r="M82" s="819"/>
      <c r="N82" s="58">
        <f>L79+L80+L81</f>
        <v>120088.55468498149</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520383.7369682531</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1" t="s">
        <v>2324</v>
      </c>
      <c r="C101" s="962"/>
      <c r="D101" s="962"/>
      <c r="E101" s="962"/>
      <c r="F101" s="962"/>
      <c r="G101" s="962"/>
      <c r="H101" s="962"/>
      <c r="I101" s="962"/>
      <c r="J101" s="962"/>
      <c r="K101" s="962"/>
      <c r="L101" s="962"/>
      <c r="M101" s="962"/>
      <c r="N101" s="963"/>
    </row>
    <row r="102" spans="2:14" ht="15" customHeight="1">
      <c r="B102" s="961"/>
      <c r="C102" s="962"/>
      <c r="D102" s="962"/>
      <c r="E102" s="962"/>
      <c r="F102" s="962"/>
      <c r="G102" s="962"/>
      <c r="H102" s="962"/>
      <c r="I102" s="962"/>
      <c r="J102" s="962"/>
      <c r="K102" s="962"/>
      <c r="L102" s="962"/>
      <c r="M102" s="962"/>
      <c r="N102" s="963"/>
    </row>
    <row r="103" spans="2:14" ht="30" customHeight="1">
      <c r="B103" s="964" t="s">
        <v>2325</v>
      </c>
      <c r="C103" s="965"/>
      <c r="D103" s="965"/>
      <c r="E103" s="965"/>
      <c r="F103" s="965"/>
      <c r="G103" s="965"/>
      <c r="H103" s="965"/>
      <c r="I103" s="965"/>
      <c r="J103" s="965"/>
      <c r="K103" s="965"/>
      <c r="L103" s="965"/>
      <c r="M103" s="965"/>
      <c r="N103" s="966"/>
    </row>
    <row r="104" spans="2:14">
      <c r="B104" s="964"/>
      <c r="C104" s="965"/>
      <c r="D104" s="965"/>
      <c r="E104" s="965"/>
      <c r="F104" s="965"/>
      <c r="G104" s="965"/>
      <c r="H104" s="965"/>
      <c r="I104" s="965"/>
      <c r="J104" s="965"/>
      <c r="K104" s="965"/>
      <c r="L104" s="965"/>
      <c r="M104" s="965"/>
      <c r="N104" s="966"/>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7"/>
      <c r="K114" s="967"/>
      <c r="L114" s="967"/>
      <c r="M114" s="967"/>
      <c r="N114" s="968"/>
    </row>
    <row r="115" spans="2:14" ht="15.75" thickBot="1">
      <c r="B115" s="428" t="s">
        <v>2327</v>
      </c>
      <c r="C115" s="429"/>
      <c r="D115" s="429"/>
      <c r="E115" s="268"/>
      <c r="F115" s="268"/>
      <c r="G115" s="268"/>
      <c r="H115" s="268"/>
      <c r="I115" s="268"/>
      <c r="J115" s="969"/>
      <c r="K115" s="969"/>
      <c r="L115" s="969"/>
      <c r="M115" s="969"/>
      <c r="N115" s="970"/>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6910.8857644050586</v>
      </c>
      <c r="L36" s="279"/>
      <c r="M36" s="280">
        <v>37.5</v>
      </c>
      <c r="N36" s="281">
        <f>K36/M36</f>
        <v>184.29028705080157</v>
      </c>
    </row>
    <row r="37" spans="1:14">
      <c r="B37" s="866"/>
      <c r="C37" s="867"/>
      <c r="D37" s="867"/>
      <c r="E37" s="873"/>
      <c r="F37" s="867"/>
      <c r="G37" s="867"/>
      <c r="H37" s="868"/>
      <c r="I37" s="42"/>
      <c r="J37" s="43"/>
      <c r="K37" s="283"/>
      <c r="L37" s="285"/>
      <c r="M37" s="286"/>
      <c r="N37" s="287"/>
    </row>
    <row r="38" spans="1:14">
      <c r="B38" s="874" t="s">
        <v>1036</v>
      </c>
      <c r="C38" s="875"/>
      <c r="D38" s="875"/>
      <c r="E38" s="44"/>
      <c r="F38" s="45"/>
      <c r="G38" s="45"/>
      <c r="H38" s="46"/>
      <c r="I38" s="42"/>
      <c r="J38" s="43"/>
      <c r="K38" s="288"/>
      <c r="L38" s="285"/>
      <c r="M38" s="478">
        <v>0.1</v>
      </c>
      <c r="N38" s="353">
        <f>N72*M38</f>
        <v>1021.344104122</v>
      </c>
    </row>
    <row r="39" spans="1:14" ht="15.75" thickBot="1">
      <c r="B39" s="866"/>
      <c r="C39" s="867"/>
      <c r="D39" s="867"/>
      <c r="E39" s="867"/>
      <c r="F39" s="867"/>
      <c r="G39" s="867"/>
      <c r="H39" s="868"/>
      <c r="I39" s="876"/>
      <c r="J39" s="877"/>
      <c r="K39" s="47"/>
      <c r="L39" s="878"/>
      <c r="M39" s="879"/>
      <c r="N39" s="111"/>
    </row>
    <row r="40" spans="1:14" ht="15.75" thickBot="1">
      <c r="B40" s="817" t="s">
        <v>1037</v>
      </c>
      <c r="C40" s="818"/>
      <c r="D40" s="818"/>
      <c r="E40" s="818"/>
      <c r="F40" s="818"/>
      <c r="G40" s="818"/>
      <c r="H40" s="818"/>
      <c r="I40" s="818"/>
      <c r="J40" s="818"/>
      <c r="K40" s="818"/>
      <c r="L40" s="818"/>
      <c r="M40" s="819"/>
      <c r="N40" s="403">
        <f>SUM(N36:N39)</f>
        <v>1205.6343911728015</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2" t="s">
        <v>1028</v>
      </c>
      <c r="C44" s="863"/>
      <c r="D44" s="863"/>
      <c r="E44" s="863"/>
      <c r="F44" s="863"/>
      <c r="G44" s="863"/>
      <c r="H44" s="863"/>
      <c r="I44" s="897"/>
      <c r="J44" s="324" t="s">
        <v>1029</v>
      </c>
      <c r="K44" s="91" t="s">
        <v>1030</v>
      </c>
      <c r="L44" s="898" t="s">
        <v>1039</v>
      </c>
      <c r="M44" s="897"/>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51407.225219637112</v>
      </c>
      <c r="N45" s="281">
        <f>K45*M45</f>
        <v>52949.441976226226</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48693.255179749125</v>
      </c>
      <c r="N46" s="281">
        <f>K46*M46</f>
        <v>486.93255179749127</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39704.789097561916</v>
      </c>
      <c r="N47" s="281">
        <f>K47*M47</f>
        <v>1985.2394548780958</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340410.71996836981</v>
      </c>
      <c r="N48" s="281">
        <f>K48*M48</f>
        <v>3404.1071996836981</v>
      </c>
    </row>
    <row r="49" spans="1:14" ht="15.75" thickBot="1">
      <c r="B49" s="318"/>
      <c r="C49" s="319"/>
      <c r="D49" s="319"/>
      <c r="E49" s="319"/>
      <c r="F49" s="319"/>
      <c r="G49" s="319"/>
      <c r="H49" s="319"/>
      <c r="I49" s="319"/>
      <c r="J49" s="132"/>
      <c r="K49" s="132"/>
      <c r="L49" s="334"/>
      <c r="M49" s="333"/>
      <c r="N49" s="133"/>
    </row>
    <row r="50" spans="1:14" ht="15.75" thickBot="1">
      <c r="B50" s="817" t="s">
        <v>1037</v>
      </c>
      <c r="C50" s="818"/>
      <c r="D50" s="818"/>
      <c r="E50" s="818"/>
      <c r="F50" s="818"/>
      <c r="G50" s="818"/>
      <c r="H50" s="818"/>
      <c r="I50" s="818"/>
      <c r="J50" s="818"/>
      <c r="K50" s="818"/>
      <c r="L50" s="818"/>
      <c r="M50" s="819"/>
      <c r="N50" s="403">
        <f>SUM(N45:N49)</f>
        <v>58825.721182585512</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903" t="s">
        <v>1045</v>
      </c>
      <c r="M54" s="882"/>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4">
        <f>VLOOKUP(A55,TRANSPORTE!A5:D117,4,FALSE)</f>
        <v>1042.9486206086387</v>
      </c>
      <c r="M55" s="905"/>
      <c r="N55" s="296">
        <f>K55*L55</f>
        <v>959.5127309599477</v>
      </c>
    </row>
    <row r="56" spans="1:14">
      <c r="A56" t="s">
        <v>1311</v>
      </c>
      <c r="B56" s="52" t="str">
        <f>VLOOKUP(A56,TRANSPORTE!A6:D117,3,FALSE)</f>
        <v>Transporte de Arena</v>
      </c>
      <c r="C56" s="53"/>
      <c r="D56" s="53"/>
      <c r="E56" s="53"/>
      <c r="F56" s="53"/>
      <c r="G56" s="53"/>
      <c r="H56" s="320" t="s">
        <v>1552</v>
      </c>
      <c r="I56" s="288">
        <v>0.01</v>
      </c>
      <c r="J56" s="295">
        <v>1</v>
      </c>
      <c r="K56" s="288">
        <f>I56*J56</f>
        <v>0.01</v>
      </c>
      <c r="L56" s="904">
        <f>VLOOKUP(A56,TRANSPORTE!A6:D117,4,FALSE)</f>
        <v>917.51769390706806</v>
      </c>
      <c r="M56" s="905"/>
      <c r="N56" s="296">
        <f>K56*L56</f>
        <v>9.1751769390706812</v>
      </c>
    </row>
    <row r="57" spans="1:14">
      <c r="A57" t="s">
        <v>1311</v>
      </c>
      <c r="B57" s="52" t="str">
        <f>VLOOKUP(A57,TRANSPORTE!A6:D117,3,FALSE)</f>
        <v>Transporte de Arena</v>
      </c>
      <c r="C57" s="53"/>
      <c r="D57" s="53"/>
      <c r="E57" s="53"/>
      <c r="F57" s="53"/>
      <c r="G57" s="53"/>
      <c r="H57" s="320" t="s">
        <v>1552</v>
      </c>
      <c r="I57" s="288">
        <v>0.05</v>
      </c>
      <c r="J57" s="295">
        <v>1</v>
      </c>
      <c r="K57" s="288">
        <f>I57*J57</f>
        <v>0.05</v>
      </c>
      <c r="L57" s="904">
        <f>VLOOKUP(A57,TRANSPORTE!A6:D118,4,FALSE)</f>
        <v>917.51769390706806</v>
      </c>
      <c r="M57" s="905"/>
      <c r="N57" s="296">
        <f>K57*L57</f>
        <v>45.875884695353406</v>
      </c>
    </row>
    <row r="58" spans="1:14">
      <c r="B58" s="52"/>
      <c r="C58" s="53"/>
      <c r="D58" s="53"/>
      <c r="E58" s="53"/>
      <c r="F58" s="53"/>
      <c r="G58" s="53"/>
      <c r="H58" s="320"/>
      <c r="I58" s="288"/>
      <c r="J58" s="295"/>
      <c r="K58" s="288"/>
      <c r="L58" s="904"/>
      <c r="M58" s="905"/>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95"/>
      <c r="M60" s="896"/>
      <c r="N60" s="133"/>
    </row>
    <row r="61" spans="1:14" ht="15.75" thickBot="1">
      <c r="B61" s="906" t="s">
        <v>1037</v>
      </c>
      <c r="C61" s="860"/>
      <c r="D61" s="860"/>
      <c r="E61" s="860"/>
      <c r="F61" s="860"/>
      <c r="G61" s="860"/>
      <c r="H61" s="860"/>
      <c r="I61" s="860"/>
      <c r="J61" s="860"/>
      <c r="K61" s="860"/>
      <c r="L61" s="860"/>
      <c r="M61" s="861"/>
      <c r="N61" s="110">
        <f>N55+N56+N57+N58+N59</f>
        <v>1014.5637925943718</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6" t="s">
        <v>1047</v>
      </c>
      <c r="C65" s="857"/>
      <c r="D65" s="857"/>
      <c r="E65" s="857"/>
      <c r="F65" s="857"/>
      <c r="G65" s="857"/>
      <c r="H65" s="857"/>
      <c r="I65" s="79" t="s">
        <v>1048</v>
      </c>
      <c r="J65" s="81" t="s">
        <v>1494</v>
      </c>
      <c r="K65" s="80" t="s">
        <v>1050</v>
      </c>
      <c r="L65" s="858" t="s">
        <v>1034</v>
      </c>
      <c r="M65" s="859"/>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93"/>
      <c r="C71" s="894"/>
      <c r="D71" s="894"/>
      <c r="E71" s="894"/>
      <c r="F71" s="894"/>
      <c r="G71" s="894"/>
      <c r="H71" s="894"/>
      <c r="I71" s="132"/>
      <c r="J71" s="132"/>
      <c r="K71" s="132"/>
      <c r="L71" s="907"/>
      <c r="M71" s="907"/>
      <c r="N71" s="51"/>
    </row>
    <row r="72" spans="1:15" ht="15.75" thickBot="1">
      <c r="B72" s="906" t="s">
        <v>1037</v>
      </c>
      <c r="C72" s="860"/>
      <c r="D72" s="860"/>
      <c r="E72" s="860"/>
      <c r="F72" s="860"/>
      <c r="G72" s="860"/>
      <c r="H72" s="860"/>
      <c r="I72" s="860"/>
      <c r="J72" s="860"/>
      <c r="K72" s="860"/>
      <c r="L72" s="860"/>
      <c r="M72" s="861"/>
      <c r="N72" s="310">
        <f>SUM(N66:N71)</f>
        <v>10213.44104122</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N40+N50+N61+N72</f>
        <v>71259.360407572691</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2" t="s">
        <v>1053</v>
      </c>
      <c r="C78" s="863"/>
      <c r="D78" s="863"/>
      <c r="E78" s="863"/>
      <c r="F78" s="863"/>
      <c r="G78" s="863"/>
      <c r="H78" s="863"/>
      <c r="I78" s="323"/>
      <c r="J78" s="343"/>
      <c r="K78" s="311" t="s">
        <v>1054</v>
      </c>
      <c r="L78" s="864" t="s">
        <v>1055</v>
      </c>
      <c r="M78" s="865"/>
      <c r="N78" s="312"/>
    </row>
    <row r="79" spans="1:15">
      <c r="B79" s="850" t="s">
        <v>1056</v>
      </c>
      <c r="C79" s="851"/>
      <c r="D79" s="851"/>
      <c r="E79" s="851"/>
      <c r="F79" s="851"/>
      <c r="G79" s="851"/>
      <c r="H79" s="851"/>
      <c r="I79" s="93"/>
      <c r="J79" s="94"/>
      <c r="K79" s="313">
        <v>0.2</v>
      </c>
      <c r="L79" s="852">
        <f>N74*K79</f>
        <v>14251.872081514539</v>
      </c>
      <c r="M79" s="853"/>
      <c r="N79" s="57"/>
    </row>
    <row r="80" spans="1:15">
      <c r="B80" s="95" t="s">
        <v>1057</v>
      </c>
      <c r="C80" s="96"/>
      <c r="D80" s="96"/>
      <c r="E80" s="96"/>
      <c r="F80" s="96"/>
      <c r="G80" s="96"/>
      <c r="H80" s="96"/>
      <c r="I80" s="93"/>
      <c r="J80" s="94"/>
      <c r="K80" s="313">
        <v>0.05</v>
      </c>
      <c r="L80" s="852">
        <f>N74*K80</f>
        <v>3562.9680203786347</v>
      </c>
      <c r="M80" s="853"/>
      <c r="N80" s="57"/>
    </row>
    <row r="81" spans="1:14" ht="15.75" thickBot="1">
      <c r="B81" s="97" t="s">
        <v>1058</v>
      </c>
      <c r="C81" s="98"/>
      <c r="D81" s="98"/>
      <c r="E81" s="98"/>
      <c r="F81" s="98"/>
      <c r="G81" s="98"/>
      <c r="H81" s="98"/>
      <c r="I81" s="99"/>
      <c r="J81" s="100"/>
      <c r="K81" s="314">
        <v>0.05</v>
      </c>
      <c r="L81" s="854">
        <f>N74*K81</f>
        <v>3562.9680203786347</v>
      </c>
      <c r="M81" s="855"/>
      <c r="N81" s="57"/>
    </row>
    <row r="82" spans="1:14" ht="15.75" thickBot="1">
      <c r="B82" s="817" t="s">
        <v>1037</v>
      </c>
      <c r="C82" s="818"/>
      <c r="D82" s="818"/>
      <c r="E82" s="818"/>
      <c r="F82" s="818"/>
      <c r="G82" s="818"/>
      <c r="H82" s="818"/>
      <c r="I82" s="818"/>
      <c r="J82" s="818"/>
      <c r="K82" s="818"/>
      <c r="L82" s="818"/>
      <c r="M82" s="819"/>
      <c r="N82" s="58">
        <f>L79+L80+L81</f>
        <v>21377.808122271806</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92637.168529844494</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1" t="s">
        <v>2324</v>
      </c>
      <c r="C101" s="962"/>
      <c r="D101" s="962"/>
      <c r="E101" s="962"/>
      <c r="F101" s="962"/>
      <c r="G101" s="962"/>
      <c r="H101" s="962"/>
      <c r="I101" s="962"/>
      <c r="J101" s="962"/>
      <c r="K101" s="962"/>
      <c r="L101" s="962"/>
      <c r="M101" s="962"/>
      <c r="N101" s="963"/>
    </row>
    <row r="102" spans="2:14" ht="15" customHeight="1">
      <c r="B102" s="961"/>
      <c r="C102" s="962"/>
      <c r="D102" s="962"/>
      <c r="E102" s="962"/>
      <c r="F102" s="962"/>
      <c r="G102" s="962"/>
      <c r="H102" s="962"/>
      <c r="I102" s="962"/>
      <c r="J102" s="962"/>
      <c r="K102" s="962"/>
      <c r="L102" s="962"/>
      <c r="M102" s="962"/>
      <c r="N102" s="963"/>
    </row>
    <row r="103" spans="2:14" ht="30" customHeight="1">
      <c r="B103" s="964" t="s">
        <v>2325</v>
      </c>
      <c r="C103" s="965"/>
      <c r="D103" s="965"/>
      <c r="E103" s="965"/>
      <c r="F103" s="965"/>
      <c r="G103" s="965"/>
      <c r="H103" s="965"/>
      <c r="I103" s="965"/>
      <c r="J103" s="965"/>
      <c r="K103" s="965"/>
      <c r="L103" s="965"/>
      <c r="M103" s="965"/>
      <c r="N103" s="966"/>
    </row>
    <row r="104" spans="2:14">
      <c r="B104" s="964"/>
      <c r="C104" s="965"/>
      <c r="D104" s="965"/>
      <c r="E104" s="965"/>
      <c r="F104" s="965"/>
      <c r="G104" s="965"/>
      <c r="H104" s="965"/>
      <c r="I104" s="965"/>
      <c r="J104" s="965"/>
      <c r="K104" s="965"/>
      <c r="L104" s="965"/>
      <c r="M104" s="965"/>
      <c r="N104" s="966"/>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7"/>
      <c r="K114" s="967"/>
      <c r="L114" s="967"/>
      <c r="M114" s="967"/>
      <c r="N114" s="968"/>
    </row>
    <row r="115" spans="2:14" ht="15.75" thickBot="1">
      <c r="B115" s="428" t="s">
        <v>2327</v>
      </c>
      <c r="C115" s="429"/>
      <c r="D115" s="429"/>
      <c r="E115" s="268"/>
      <c r="F115" s="268"/>
      <c r="G115" s="268"/>
      <c r="H115" s="268"/>
      <c r="I115" s="268"/>
      <c r="J115" s="969"/>
      <c r="K115" s="969"/>
      <c r="L115" s="969"/>
      <c r="M115" s="969"/>
      <c r="N115" s="970"/>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180</v>
      </c>
      <c r="B36" s="866" t="str">
        <f>VLOOKUP(A36,EQUIPOS!A6:D154,3,FALSE)</f>
        <v>Compresor 120 HP, con martillo.</v>
      </c>
      <c r="C36" s="867"/>
      <c r="D36" s="867"/>
      <c r="E36" s="867"/>
      <c r="F36" s="867"/>
      <c r="G36" s="867"/>
      <c r="H36" s="868"/>
      <c r="I36" s="276"/>
      <c r="J36" s="277"/>
      <c r="K36" s="278">
        <f>VLOOKUP(A36,EQUIPOS!A6:D163,4,FALSE)</f>
        <v>64473.9949394703</v>
      </c>
      <c r="L36" s="279"/>
      <c r="M36" s="280">
        <v>35</v>
      </c>
      <c r="N36" s="281">
        <f>K36/M36</f>
        <v>1842.1141411277229</v>
      </c>
    </row>
    <row r="37" spans="1:14">
      <c r="A37" s="119" t="s">
        <v>312</v>
      </c>
      <c r="B37" s="866" t="str">
        <f>VLOOKUP(A37,EQUIPOS!A7:D154,3,FALSE)</f>
        <v>Retroexcavadora sobre oruga, potencia 138 HP, balde de 1,5 m3.</v>
      </c>
      <c r="C37" s="867"/>
      <c r="D37" s="867"/>
      <c r="E37" s="867"/>
      <c r="F37" s="867"/>
      <c r="G37" s="867"/>
      <c r="H37" s="868"/>
      <c r="I37" s="430"/>
      <c r="J37" s="431"/>
      <c r="K37" s="278">
        <f>VLOOKUP(A37,EQUIPOS!A7:D164,4,FALSE)</f>
        <v>193305.332332733</v>
      </c>
      <c r="L37" s="344"/>
      <c r="M37" s="345">
        <v>35</v>
      </c>
      <c r="N37" s="281">
        <f>K37/M37</f>
        <v>5523.0094952209429</v>
      </c>
    </row>
    <row r="38" spans="1:14">
      <c r="A38" s="119"/>
      <c r="B38" s="329"/>
      <c r="C38" s="330"/>
      <c r="D38" s="330"/>
      <c r="E38" s="332"/>
      <c r="F38" s="330"/>
      <c r="G38" s="330"/>
      <c r="H38" s="331"/>
      <c r="I38" s="337"/>
      <c r="J38" s="339"/>
      <c r="K38" s="278"/>
      <c r="L38" s="432"/>
      <c r="M38" s="433"/>
      <c r="N38" s="281"/>
    </row>
    <row r="39" spans="1:14">
      <c r="B39" s="866"/>
      <c r="C39" s="867"/>
      <c r="D39" s="867"/>
      <c r="E39" s="873"/>
      <c r="F39" s="867"/>
      <c r="G39" s="867"/>
      <c r="H39" s="868"/>
      <c r="I39" s="42"/>
      <c r="J39" s="43"/>
      <c r="K39" s="283"/>
      <c r="L39" s="285"/>
      <c r="M39" s="286"/>
      <c r="N39" s="287"/>
    </row>
    <row r="40" spans="1:14">
      <c r="B40" s="874" t="s">
        <v>1036</v>
      </c>
      <c r="C40" s="875"/>
      <c r="D40" s="875"/>
      <c r="E40" s="44"/>
      <c r="F40" s="45"/>
      <c r="G40" s="45"/>
      <c r="H40" s="46"/>
      <c r="I40" s="42"/>
      <c r="J40" s="43"/>
      <c r="K40" s="288"/>
      <c r="L40" s="285"/>
      <c r="M40" s="410">
        <v>0.01</v>
      </c>
      <c r="N40" s="353">
        <f>N73*M40</f>
        <v>7.2953150294428575</v>
      </c>
    </row>
    <row r="41" spans="1:14" ht="15.75" thickBot="1">
      <c r="B41" s="866"/>
      <c r="C41" s="867"/>
      <c r="D41" s="867"/>
      <c r="E41" s="867"/>
      <c r="F41" s="867"/>
      <c r="G41" s="867"/>
      <c r="H41" s="868"/>
      <c r="I41" s="876"/>
      <c r="J41" s="877"/>
      <c r="K41" s="47"/>
      <c r="L41" s="878"/>
      <c r="M41" s="879"/>
      <c r="N41" s="111"/>
    </row>
    <row r="42" spans="1:14" ht="15.75" thickBot="1">
      <c r="B42" s="817" t="s">
        <v>1037</v>
      </c>
      <c r="C42" s="818"/>
      <c r="D42" s="818"/>
      <c r="E42" s="818"/>
      <c r="F42" s="818"/>
      <c r="G42" s="818"/>
      <c r="H42" s="818"/>
      <c r="I42" s="818"/>
      <c r="J42" s="818"/>
      <c r="K42" s="818"/>
      <c r="L42" s="818"/>
      <c r="M42" s="819"/>
      <c r="N42" s="403">
        <f>SUM(N36:N41)</f>
        <v>7372.4189513781084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4173.3713080953912</v>
      </c>
      <c r="N47" s="281">
        <f>K47*M47</f>
        <v>5425.3827005240091</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17" t="s">
        <v>1037</v>
      </c>
      <c r="C51" s="818"/>
      <c r="D51" s="818"/>
      <c r="E51" s="818"/>
      <c r="F51" s="818"/>
      <c r="G51" s="818"/>
      <c r="H51" s="818"/>
      <c r="I51" s="818"/>
      <c r="J51" s="818"/>
      <c r="K51" s="818"/>
      <c r="L51" s="818"/>
      <c r="M51" s="819"/>
      <c r="N51" s="403">
        <f>SUM(N47:N50)</f>
        <v>5425.3827005240091</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903" t="s">
        <v>1045</v>
      </c>
      <c r="M55" s="882"/>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4">
        <f>VLOOKUP(A56,TRANSPORTE!A5:D117,4,FALSE)</f>
        <v>986.26769390706806</v>
      </c>
      <c r="M56" s="905"/>
      <c r="N56" s="296">
        <f>K56*L56</f>
        <v>1282.1480020791885</v>
      </c>
    </row>
    <row r="57" spans="1:14">
      <c r="B57" s="52"/>
      <c r="C57" s="53"/>
      <c r="D57" s="53"/>
      <c r="E57" s="53"/>
      <c r="F57" s="53"/>
      <c r="G57" s="53"/>
      <c r="H57" s="320"/>
      <c r="I57" s="288"/>
      <c r="J57" s="295"/>
      <c r="K57" s="288"/>
      <c r="L57" s="904"/>
      <c r="M57" s="905"/>
      <c r="N57" s="296"/>
    </row>
    <row r="58" spans="1:14">
      <c r="B58" s="52"/>
      <c r="C58" s="53"/>
      <c r="D58" s="53"/>
      <c r="E58" s="53"/>
      <c r="F58" s="53"/>
      <c r="G58" s="53"/>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95"/>
      <c r="M61" s="896"/>
      <c r="N61" s="133"/>
    </row>
    <row r="62" spans="1:14" ht="15.75" thickBot="1">
      <c r="B62" s="906" t="s">
        <v>1037</v>
      </c>
      <c r="C62" s="860"/>
      <c r="D62" s="860"/>
      <c r="E62" s="860"/>
      <c r="F62" s="860"/>
      <c r="G62" s="860"/>
      <c r="H62" s="860"/>
      <c r="I62" s="860"/>
      <c r="J62" s="860"/>
      <c r="K62" s="860"/>
      <c r="L62" s="860"/>
      <c r="M62" s="861"/>
      <c r="N62" s="110">
        <f>N56+N57+N58+N59+N60</f>
        <v>1282.1480020791885</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6" t="s">
        <v>1047</v>
      </c>
      <c r="C66" s="857"/>
      <c r="D66" s="857"/>
      <c r="E66" s="857"/>
      <c r="F66" s="857"/>
      <c r="G66" s="857"/>
      <c r="H66" s="857"/>
      <c r="I66" s="79" t="s">
        <v>1048</v>
      </c>
      <c r="J66" s="81" t="s">
        <v>1494</v>
      </c>
      <c r="K66" s="80" t="s">
        <v>1050</v>
      </c>
      <c r="L66" s="858" t="s">
        <v>1034</v>
      </c>
      <c r="M66" s="859"/>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93"/>
      <c r="C72" s="894"/>
      <c r="D72" s="894"/>
      <c r="E72" s="894"/>
      <c r="F72" s="894"/>
      <c r="G72" s="894"/>
      <c r="H72" s="894"/>
      <c r="I72" s="132"/>
      <c r="J72" s="132"/>
      <c r="K72" s="132"/>
      <c r="L72" s="907"/>
      <c r="M72" s="907"/>
      <c r="N72" s="51"/>
    </row>
    <row r="73" spans="1:15" ht="15.75" thickBot="1">
      <c r="B73" s="906" t="s">
        <v>1037</v>
      </c>
      <c r="C73" s="860"/>
      <c r="D73" s="860"/>
      <c r="E73" s="860"/>
      <c r="F73" s="860"/>
      <c r="G73" s="860"/>
      <c r="H73" s="860"/>
      <c r="I73" s="860"/>
      <c r="J73" s="860"/>
      <c r="K73" s="860"/>
      <c r="L73" s="860"/>
      <c r="M73" s="861"/>
      <c r="N73" s="310">
        <f>SUM(N67:N72)</f>
        <v>729.53150294428576</v>
      </c>
    </row>
    <row r="74" spans="1:15" ht="15.75" thickBot="1">
      <c r="B74" s="39"/>
      <c r="C74" s="40"/>
      <c r="D74" s="40"/>
      <c r="E74" s="40"/>
      <c r="F74" s="40"/>
      <c r="G74" s="40"/>
      <c r="H74" s="40"/>
      <c r="I74" s="40"/>
      <c r="J74" s="40"/>
      <c r="K74" s="40"/>
      <c r="L74" s="40"/>
      <c r="M74" s="40"/>
      <c r="N74" s="41"/>
    </row>
    <row r="75" spans="1:15" ht="15.75" thickBot="1">
      <c r="B75" s="817" t="s">
        <v>1051</v>
      </c>
      <c r="C75" s="818"/>
      <c r="D75" s="818"/>
      <c r="E75" s="818"/>
      <c r="F75" s="818"/>
      <c r="G75" s="818"/>
      <c r="H75" s="818"/>
      <c r="I75" s="818"/>
      <c r="J75" s="818"/>
      <c r="K75" s="818"/>
      <c r="L75" s="818"/>
      <c r="M75" s="819"/>
      <c r="N75" s="105">
        <f>N42+N51+N62+N73</f>
        <v>14809.481156925593</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2" t="s">
        <v>1053</v>
      </c>
      <c r="C79" s="863"/>
      <c r="D79" s="863"/>
      <c r="E79" s="863"/>
      <c r="F79" s="863"/>
      <c r="G79" s="863"/>
      <c r="H79" s="863"/>
      <c r="I79" s="323"/>
      <c r="J79" s="343"/>
      <c r="K79" s="311" t="s">
        <v>1054</v>
      </c>
      <c r="L79" s="864" t="s">
        <v>1055</v>
      </c>
      <c r="M79" s="865"/>
      <c r="N79" s="312"/>
    </row>
    <row r="80" spans="1:15">
      <c r="B80" s="850" t="s">
        <v>1056</v>
      </c>
      <c r="C80" s="851"/>
      <c r="D80" s="851"/>
      <c r="E80" s="851"/>
      <c r="F80" s="851"/>
      <c r="G80" s="851"/>
      <c r="H80" s="851"/>
      <c r="I80" s="93"/>
      <c r="J80" s="94"/>
      <c r="K80" s="313">
        <v>0.2</v>
      </c>
      <c r="L80" s="852">
        <f>N75*K80</f>
        <v>2961.8962313851189</v>
      </c>
      <c r="M80" s="853"/>
      <c r="N80" s="57"/>
    </row>
    <row r="81" spans="1:14">
      <c r="B81" s="95" t="s">
        <v>1057</v>
      </c>
      <c r="C81" s="96"/>
      <c r="D81" s="96"/>
      <c r="E81" s="96"/>
      <c r="F81" s="96"/>
      <c r="G81" s="96"/>
      <c r="H81" s="96"/>
      <c r="I81" s="93"/>
      <c r="J81" s="94"/>
      <c r="K81" s="313">
        <v>0.05</v>
      </c>
      <c r="L81" s="852">
        <f>N75*K81</f>
        <v>740.47405784627972</v>
      </c>
      <c r="M81" s="853"/>
      <c r="N81" s="57"/>
    </row>
    <row r="82" spans="1:14" ht="15.75" thickBot="1">
      <c r="B82" s="97" t="s">
        <v>1058</v>
      </c>
      <c r="C82" s="98"/>
      <c r="D82" s="98"/>
      <c r="E82" s="98"/>
      <c r="F82" s="98"/>
      <c r="G82" s="98"/>
      <c r="H82" s="98"/>
      <c r="I82" s="99"/>
      <c r="J82" s="100"/>
      <c r="K82" s="314">
        <v>0.05</v>
      </c>
      <c r="L82" s="854">
        <f>N75*K82</f>
        <v>740.47405784627972</v>
      </c>
      <c r="M82" s="855"/>
      <c r="N82" s="57"/>
    </row>
    <row r="83" spans="1:14" ht="15.75" thickBot="1">
      <c r="B83" s="817" t="s">
        <v>1037</v>
      </c>
      <c r="C83" s="818"/>
      <c r="D83" s="818"/>
      <c r="E83" s="818"/>
      <c r="F83" s="818"/>
      <c r="G83" s="818"/>
      <c r="H83" s="818"/>
      <c r="I83" s="818"/>
      <c r="J83" s="818"/>
      <c r="K83" s="818"/>
      <c r="L83" s="818"/>
      <c r="M83" s="819"/>
      <c r="N83" s="58">
        <f>L80+L81+L82</f>
        <v>4442.8443470776783</v>
      </c>
    </row>
    <row r="84" spans="1:14" ht="15.75" thickBot="1">
      <c r="B84" s="39"/>
      <c r="C84" s="40"/>
      <c r="D84" s="40"/>
      <c r="E84" s="40"/>
      <c r="F84" s="40"/>
      <c r="G84" s="40"/>
      <c r="H84" s="40"/>
      <c r="I84" s="40"/>
      <c r="J84" s="40"/>
      <c r="K84" s="40"/>
      <c r="L84" s="40"/>
      <c r="M84" s="40"/>
      <c r="N84" s="41"/>
    </row>
    <row r="85" spans="1:14" ht="15.75" thickBot="1">
      <c r="A85" t="s">
        <v>2122</v>
      </c>
      <c r="B85" s="817" t="s">
        <v>1059</v>
      </c>
      <c r="C85" s="818"/>
      <c r="D85" s="818"/>
      <c r="E85" s="818"/>
      <c r="F85" s="818"/>
      <c r="G85" s="818"/>
      <c r="H85" s="818"/>
      <c r="I85" s="818"/>
      <c r="J85" s="818"/>
      <c r="K85" s="818"/>
      <c r="L85" s="818"/>
      <c r="M85" s="819"/>
      <c r="N85" s="196">
        <f>N75+N83</f>
        <v>19252.325504003271</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1" t="s">
        <v>2324</v>
      </c>
      <c r="C102" s="962"/>
      <c r="D102" s="962"/>
      <c r="E102" s="962"/>
      <c r="F102" s="962"/>
      <c r="G102" s="962"/>
      <c r="H102" s="962"/>
      <c r="I102" s="962"/>
      <c r="J102" s="962"/>
      <c r="K102" s="962"/>
      <c r="L102" s="962"/>
      <c r="M102" s="962"/>
      <c r="N102" s="963"/>
    </row>
    <row r="103" spans="2:14" ht="15" customHeight="1">
      <c r="B103" s="961"/>
      <c r="C103" s="962"/>
      <c r="D103" s="962"/>
      <c r="E103" s="962"/>
      <c r="F103" s="962"/>
      <c r="G103" s="962"/>
      <c r="H103" s="962"/>
      <c r="I103" s="962"/>
      <c r="J103" s="962"/>
      <c r="K103" s="962"/>
      <c r="L103" s="962"/>
      <c r="M103" s="962"/>
      <c r="N103" s="963"/>
    </row>
    <row r="104" spans="2:14" ht="30" customHeight="1">
      <c r="B104" s="964" t="s">
        <v>2325</v>
      </c>
      <c r="C104" s="965"/>
      <c r="D104" s="965"/>
      <c r="E104" s="965"/>
      <c r="F104" s="965"/>
      <c r="G104" s="965"/>
      <c r="H104" s="965"/>
      <c r="I104" s="965"/>
      <c r="J104" s="965"/>
      <c r="K104" s="965"/>
      <c r="L104" s="965"/>
      <c r="M104" s="965"/>
      <c r="N104" s="966"/>
    </row>
    <row r="105" spans="2:14">
      <c r="B105" s="964"/>
      <c r="C105" s="965"/>
      <c r="D105" s="965"/>
      <c r="E105" s="965"/>
      <c r="F105" s="965"/>
      <c r="G105" s="965"/>
      <c r="H105" s="965"/>
      <c r="I105" s="965"/>
      <c r="J105" s="965"/>
      <c r="K105" s="965"/>
      <c r="L105" s="965"/>
      <c r="M105" s="965"/>
      <c r="N105" s="966"/>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7"/>
      <c r="K115" s="967"/>
      <c r="L115" s="967"/>
      <c r="M115" s="967"/>
      <c r="N115" s="968"/>
    </row>
    <row r="116" spans="2:14" ht="15.75" thickBot="1">
      <c r="B116" s="428" t="s">
        <v>2327</v>
      </c>
      <c r="C116" s="429"/>
      <c r="D116" s="429"/>
      <c r="E116" s="268"/>
      <c r="F116" s="268"/>
      <c r="G116" s="268"/>
      <c r="H116" s="268"/>
      <c r="I116" s="268"/>
      <c r="J116" s="969"/>
      <c r="K116" s="969"/>
      <c r="L116" s="969"/>
      <c r="M116" s="969"/>
      <c r="N116" s="970"/>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topLeftCell="A49" zoomScale="77" zoomScaleNormal="77" workbookViewId="0">
      <selection activeCell="M51" sqref="M51"/>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180</v>
      </c>
      <c r="B36" s="866" t="str">
        <f>VLOOKUP(A36,EQUIPOS!A6:D154,3,FALSE)</f>
        <v>Compresor 120 HP, con martillo.</v>
      </c>
      <c r="C36" s="867"/>
      <c r="D36" s="867"/>
      <c r="E36" s="867"/>
      <c r="F36" s="867"/>
      <c r="G36" s="867"/>
      <c r="H36" s="868"/>
      <c r="I36" s="276"/>
      <c r="J36" s="277"/>
      <c r="K36" s="278">
        <f>VLOOKUP(A36,EQUIPOS!A6:D163,4,FALSE)</f>
        <v>64473.9949394703</v>
      </c>
      <c r="L36" s="279"/>
      <c r="M36" s="280">
        <v>2.5</v>
      </c>
      <c r="N36" s="281">
        <f>K36/M36</f>
        <v>25789.597975788121</v>
      </c>
    </row>
    <row r="37" spans="1:14">
      <c r="A37" s="119" t="s">
        <v>129</v>
      </c>
      <c r="B37" s="866" t="str">
        <f>VLOOKUP(A37,EQUIPOS!A7:D154,3,FALSE)</f>
        <v xml:space="preserve">Buldozer, Potencia al volante de 140 HP, motor de 2200 RPM, longitud de hoja 4,80m. </v>
      </c>
      <c r="C37" s="867"/>
      <c r="D37" s="867"/>
      <c r="E37" s="867"/>
      <c r="F37" s="867"/>
      <c r="G37" s="867"/>
      <c r="H37" s="868"/>
      <c r="I37" s="430"/>
      <c r="J37" s="431"/>
      <c r="K37" s="278">
        <f>VLOOKUP(A37,EQUIPOS!A7:D164,4,FALSE)</f>
        <v>157391.23637828312</v>
      </c>
      <c r="L37" s="344"/>
      <c r="M37" s="345">
        <v>100</v>
      </c>
      <c r="N37" s="281">
        <f>K37/M37</f>
        <v>1573.9123637828313</v>
      </c>
    </row>
    <row r="38" spans="1:14">
      <c r="A38" s="119" t="s">
        <v>312</v>
      </c>
      <c r="B38" s="866" t="str">
        <f>VLOOKUP(A38,EQUIPOS!A8:D154,3,FALSE)</f>
        <v>Retroexcavadora sobre oruga, potencia 138 HP, balde de 1,5 m3.</v>
      </c>
      <c r="C38" s="867"/>
      <c r="D38" s="867"/>
      <c r="E38" s="867"/>
      <c r="F38" s="867"/>
      <c r="G38" s="867"/>
      <c r="H38" s="868"/>
      <c r="I38" s="337"/>
      <c r="J38" s="339"/>
      <c r="K38" s="278">
        <f>VLOOKUP(A38,EQUIPOS!A8:D165,4,FALSE)</f>
        <v>193305.332332733</v>
      </c>
      <c r="L38" s="432"/>
      <c r="M38" s="433">
        <v>16</v>
      </c>
      <c r="N38" s="281">
        <f>K38/M38</f>
        <v>12081.583270795812</v>
      </c>
    </row>
    <row r="39" spans="1:14">
      <c r="B39" s="866"/>
      <c r="C39" s="867"/>
      <c r="D39" s="867"/>
      <c r="E39" s="873"/>
      <c r="F39" s="867"/>
      <c r="G39" s="867"/>
      <c r="H39" s="868"/>
      <c r="I39" s="42"/>
      <c r="J39" s="43"/>
      <c r="K39" s="283"/>
      <c r="L39" s="285"/>
      <c r="M39" s="286"/>
      <c r="N39" s="287"/>
    </row>
    <row r="40" spans="1:14">
      <c r="B40" s="874" t="s">
        <v>1036</v>
      </c>
      <c r="C40" s="875"/>
      <c r="D40" s="875"/>
      <c r="E40" s="44"/>
      <c r="F40" s="45"/>
      <c r="G40" s="45"/>
      <c r="H40" s="46"/>
      <c r="I40" s="42"/>
      <c r="J40" s="43"/>
      <c r="K40" s="288"/>
      <c r="L40" s="285"/>
      <c r="M40" s="410">
        <v>0.01</v>
      </c>
      <c r="N40" s="353">
        <f>N76*M40</f>
        <v>23.937752440359372</v>
      </c>
    </row>
    <row r="41" spans="1:14" ht="15.75" thickBot="1">
      <c r="B41" s="866"/>
      <c r="C41" s="867"/>
      <c r="D41" s="867"/>
      <c r="E41" s="867"/>
      <c r="F41" s="867"/>
      <c r="G41" s="867"/>
      <c r="H41" s="868"/>
      <c r="I41" s="876"/>
      <c r="J41" s="877"/>
      <c r="K41" s="47"/>
      <c r="L41" s="878"/>
      <c r="M41" s="879"/>
      <c r="N41" s="111"/>
    </row>
    <row r="42" spans="1:14" ht="15.75" thickBot="1">
      <c r="B42" s="817" t="s">
        <v>1037</v>
      </c>
      <c r="C42" s="818"/>
      <c r="D42" s="818"/>
      <c r="E42" s="818"/>
      <c r="F42" s="818"/>
      <c r="G42" s="818"/>
      <c r="H42" s="818"/>
      <c r="I42" s="818"/>
      <c r="J42" s="818"/>
      <c r="K42" s="818"/>
      <c r="L42" s="818"/>
      <c r="M42" s="819"/>
      <c r="N42" s="403">
        <f>SUM(N36:N41)</f>
        <v>39469.031362807124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4842.9210300059931</v>
      </c>
      <c r="N47" s="281">
        <f>K47*M47</f>
        <v>1452.8763090017978</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87911.524540028724</v>
      </c>
      <c r="N48" s="281">
        <f t="shared" ref="N48:N53" si="0">K48*M48</f>
        <v>263734.57362008619</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9490.073588009669</v>
      </c>
      <c r="N49" s="281">
        <f t="shared" si="0"/>
        <v>2372.5183970024173</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1121.867379614617</v>
      </c>
      <c r="N50" s="281">
        <f t="shared" si="0"/>
        <v>1121.867379614617</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1343.7418710787249</v>
      </c>
      <c r="N51" s="281">
        <f t="shared" si="0"/>
        <v>1343.7418710787249</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3725.9519074308437</v>
      </c>
      <c r="N52" s="281">
        <f t="shared" si="0"/>
        <v>1706.4859736033266</v>
      </c>
    </row>
    <row r="53" spans="1:14" ht="15.7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4173.3713080953912</v>
      </c>
      <c r="N53" s="281">
        <f t="shared" si="0"/>
        <v>5425.3827005240091</v>
      </c>
    </row>
    <row r="54" spans="1:14" ht="15.75" thickBot="1">
      <c r="B54" s="817" t="s">
        <v>1037</v>
      </c>
      <c r="C54" s="818"/>
      <c r="D54" s="818"/>
      <c r="E54" s="818"/>
      <c r="F54" s="818"/>
      <c r="G54" s="818"/>
      <c r="H54" s="818"/>
      <c r="I54" s="818"/>
      <c r="J54" s="818"/>
      <c r="K54" s="818"/>
      <c r="L54" s="818"/>
      <c r="M54" s="819"/>
      <c r="N54" s="403">
        <f>SUM(N47:N53)</f>
        <v>277157.4462509111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4">
        <f>VLOOKUP(A59,TRANSPORTE!A5:D117,4,FALSE)</f>
        <v>986.26769390706806</v>
      </c>
      <c r="M59" s="905"/>
      <c r="N59" s="296">
        <f>K59*L59</f>
        <v>1282.1480020791885</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1282.1480020791885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817" t="s">
        <v>1037</v>
      </c>
      <c r="C76" s="818"/>
      <c r="D76" s="818"/>
      <c r="E76" s="818"/>
      <c r="F76" s="818"/>
      <c r="G76" s="818"/>
      <c r="H76" s="818"/>
      <c r="I76" s="860"/>
      <c r="J76" s="860"/>
      <c r="K76" s="860"/>
      <c r="L76" s="860"/>
      <c r="M76" s="861"/>
      <c r="N76" s="310">
        <f>SUM(N70:N75)</f>
        <v>2393.7752440359372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320302.40085983335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64060.480171966672</v>
      </c>
      <c r="M83" s="853"/>
      <c r="N83" s="57"/>
    </row>
    <row r="84" spans="1:14">
      <c r="B84" s="95" t="s">
        <v>1057</v>
      </c>
      <c r="C84" s="96"/>
      <c r="D84" s="96"/>
      <c r="E84" s="96"/>
      <c r="F84" s="96"/>
      <c r="G84" s="96"/>
      <c r="H84" s="96"/>
      <c r="I84" s="93"/>
      <c r="J84" s="94"/>
      <c r="K84" s="313">
        <v>0.05</v>
      </c>
      <c r="L84" s="852">
        <f>N78*K84</f>
        <v>16015.120042991668</v>
      </c>
      <c r="M84" s="853"/>
      <c r="N84" s="57"/>
    </row>
    <row r="85" spans="1:14" ht="15.75" thickBot="1">
      <c r="B85" s="97" t="s">
        <v>1058</v>
      </c>
      <c r="C85" s="98"/>
      <c r="D85" s="98"/>
      <c r="E85" s="98"/>
      <c r="F85" s="98"/>
      <c r="G85" s="98"/>
      <c r="H85" s="98"/>
      <c r="I85" s="99"/>
      <c r="J85" s="100"/>
      <c r="K85" s="314">
        <v>0.05</v>
      </c>
      <c r="L85" s="854">
        <f>N78*K85</f>
        <v>16015.120042991668</v>
      </c>
      <c r="M85" s="855"/>
      <c r="N85" s="57"/>
    </row>
    <row r="86" spans="1:14" ht="15.75" thickBot="1">
      <c r="B86" s="817" t="s">
        <v>1037</v>
      </c>
      <c r="C86" s="818"/>
      <c r="D86" s="818"/>
      <c r="E86" s="818"/>
      <c r="F86" s="818"/>
      <c r="G86" s="818"/>
      <c r="H86" s="818"/>
      <c r="I86" s="818"/>
      <c r="J86" s="818"/>
      <c r="K86" s="818"/>
      <c r="L86" s="818"/>
      <c r="M86" s="819"/>
      <c r="N86" s="58">
        <f>L83+L84+L85</f>
        <v>96090.720257950001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416393.12111778336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75" thickBot="1">
      <c r="B119" s="428" t="s">
        <v>2327</v>
      </c>
      <c r="C119" s="429"/>
      <c r="D119" s="429"/>
      <c r="E119" s="268"/>
      <c r="F119" s="268"/>
      <c r="G119" s="268"/>
      <c r="H119" s="268"/>
      <c r="I119" s="268"/>
      <c r="J119" s="969"/>
      <c r="K119" s="969"/>
      <c r="L119" s="969"/>
      <c r="M119" s="969"/>
      <c r="N119" s="970"/>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52"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180</v>
      </c>
      <c r="B36" s="866" t="str">
        <f>VLOOKUP(A36,EQUIPOS!A6:D154,3,FALSE)</f>
        <v>Compresor 120 HP, con martillo.</v>
      </c>
      <c r="C36" s="867"/>
      <c r="D36" s="867"/>
      <c r="E36" s="867"/>
      <c r="F36" s="867"/>
      <c r="G36" s="867"/>
      <c r="H36" s="868"/>
      <c r="I36" s="276"/>
      <c r="J36" s="277"/>
      <c r="K36" s="278">
        <f>VLOOKUP(A36,EQUIPOS!A6:D163,4,FALSE)</f>
        <v>64473.9949394703</v>
      </c>
      <c r="L36" s="279"/>
      <c r="M36" s="345">
        <v>2.5</v>
      </c>
      <c r="N36" s="281">
        <f>K36/M36</f>
        <v>25789.597975788121</v>
      </c>
    </row>
    <row r="37" spans="1:14">
      <c r="A37" s="119" t="s">
        <v>129</v>
      </c>
      <c r="B37" s="866" t="str">
        <f>VLOOKUP(A37,EQUIPOS!A7:D154,3,FALSE)</f>
        <v xml:space="preserve">Buldozer, Potencia al volante de 140 HP, motor de 2200 RPM, longitud de hoja 4,80m. </v>
      </c>
      <c r="C37" s="867"/>
      <c r="D37" s="867"/>
      <c r="E37" s="867"/>
      <c r="F37" s="867"/>
      <c r="G37" s="867"/>
      <c r="H37" s="868"/>
      <c r="I37" s="430"/>
      <c r="J37" s="431"/>
      <c r="K37" s="278">
        <f>VLOOKUP(A37,EQUIPOS!A7:D164,4,FALSE)</f>
        <v>157391.23637828312</v>
      </c>
      <c r="L37" s="344"/>
      <c r="M37" s="345">
        <v>100</v>
      </c>
      <c r="N37" s="281">
        <f>K37/M37</f>
        <v>1573.9123637828313</v>
      </c>
    </row>
    <row r="38" spans="1:14">
      <c r="A38" s="119" t="s">
        <v>261</v>
      </c>
      <c r="B38" s="866" t="str">
        <f>VLOOKUP(A38,EQUIPOS!A8:D154,3,FALSE)</f>
        <v xml:space="preserve">Motobomba 3 PULGADAS (incluye operario)
</v>
      </c>
      <c r="C38" s="867"/>
      <c r="D38" s="867"/>
      <c r="E38" s="867"/>
      <c r="F38" s="867"/>
      <c r="G38" s="867"/>
      <c r="H38" s="868"/>
      <c r="I38" s="337"/>
      <c r="J38" s="339"/>
      <c r="K38" s="278">
        <f>VLOOKUP(A38,EQUIPOS!A8:D165,4,FALSE)</f>
        <v>7482.9349261557873</v>
      </c>
      <c r="L38" s="432"/>
      <c r="M38" s="433">
        <v>8</v>
      </c>
      <c r="N38" s="281">
        <f>K38/M38</f>
        <v>935.36686576947341</v>
      </c>
    </row>
    <row r="39" spans="1:14">
      <c r="A39" t="s">
        <v>312</v>
      </c>
      <c r="B39" s="866" t="str">
        <f>VLOOKUP(A39,EQUIPOS!A9:D154,3,FALSE)</f>
        <v>Retroexcavadora sobre oruga, potencia 138 HP, balde de 1,5 m3.</v>
      </c>
      <c r="C39" s="867"/>
      <c r="D39" s="867"/>
      <c r="E39" s="867"/>
      <c r="F39" s="867"/>
      <c r="G39" s="867"/>
      <c r="H39" s="868"/>
      <c r="I39" s="42"/>
      <c r="J39" s="43"/>
      <c r="K39" s="278">
        <f>VLOOKUP(A39,EQUIPOS!A9:D166,4,FALSE)</f>
        <v>193305.332332733</v>
      </c>
      <c r="L39" s="285"/>
      <c r="M39" s="345">
        <v>8</v>
      </c>
      <c r="N39" s="281">
        <f>K39/M39</f>
        <v>24163.166541591625</v>
      </c>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N78*M41</f>
        <v>204.2688208244</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52666.312567756446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4842.9210300059931</v>
      </c>
      <c r="N48" s="281">
        <f>K48*M48</f>
        <v>1452.8763090017978</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87911.524540028724</v>
      </c>
      <c r="N49" s="281">
        <f t="shared" ref="N49:N54" si="0">K49*M49</f>
        <v>263734.57362008619</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9490.073588009669</v>
      </c>
      <c r="N50" s="281">
        <f t="shared" si="0"/>
        <v>2372.5183970024173</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1121.867379614617</v>
      </c>
      <c r="N51" s="281">
        <f t="shared" si="0"/>
        <v>1121.867379614617</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1343.7418710787249</v>
      </c>
      <c r="N52" s="281">
        <f t="shared" si="0"/>
        <v>1343.7418710787249</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3725.9519074308437</v>
      </c>
      <c r="N53" s="281">
        <f>K53*M53</f>
        <v>1706.4859736033266</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4173.3713080953912</v>
      </c>
      <c r="N54" s="281">
        <f t="shared" si="0"/>
        <v>5425.3827005240091</v>
      </c>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277157.4462509111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3" t="s">
        <v>1045</v>
      </c>
      <c r="M60" s="882"/>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4">
        <f>VLOOKUP(A61,TRANSPORTE!A5:D117,4,FALSE)</f>
        <v>986.26769390706806</v>
      </c>
      <c r="M61" s="905"/>
      <c r="N61" s="296">
        <f>K61*L61</f>
        <v>1282.1480020791885</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5"/>
      <c r="M66" s="896"/>
      <c r="N66" s="133"/>
    </row>
    <row r="67" spans="1:15" ht="15.75" thickBot="1">
      <c r="B67" s="906" t="s">
        <v>1037</v>
      </c>
      <c r="C67" s="860"/>
      <c r="D67" s="860"/>
      <c r="E67" s="860"/>
      <c r="F67" s="860"/>
      <c r="G67" s="860"/>
      <c r="H67" s="860"/>
      <c r="I67" s="860"/>
      <c r="J67" s="860"/>
      <c r="K67" s="860"/>
      <c r="L67" s="860"/>
      <c r="M67" s="861"/>
      <c r="N67" s="110">
        <f>N61+N62+N63+N64+N65</f>
        <v>1282.1480020791885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6" t="s">
        <v>1047</v>
      </c>
      <c r="C71" s="857"/>
      <c r="D71" s="857"/>
      <c r="E71" s="857"/>
      <c r="F71" s="857"/>
      <c r="G71" s="857"/>
      <c r="H71" s="857"/>
      <c r="I71" s="79" t="s">
        <v>1048</v>
      </c>
      <c r="J71" s="81" t="s">
        <v>1494</v>
      </c>
      <c r="K71" s="80" t="s">
        <v>1050</v>
      </c>
      <c r="L71" s="858" t="s">
        <v>1034</v>
      </c>
      <c r="M71" s="859"/>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3"/>
      <c r="C77" s="894"/>
      <c r="D77" s="894"/>
      <c r="E77" s="894"/>
      <c r="F77" s="894"/>
      <c r="G77" s="894"/>
      <c r="H77" s="894"/>
      <c r="I77" s="132"/>
      <c r="J77" s="132"/>
      <c r="K77" s="132"/>
      <c r="L77" s="907"/>
      <c r="M77" s="907"/>
      <c r="N77" s="51"/>
    </row>
    <row r="78" spans="1:15" ht="15.75" thickBot="1">
      <c r="B78" s="906" t="s">
        <v>1037</v>
      </c>
      <c r="C78" s="860"/>
      <c r="D78" s="860"/>
      <c r="E78" s="860"/>
      <c r="F78" s="860"/>
      <c r="G78" s="860"/>
      <c r="H78" s="860"/>
      <c r="I78" s="860"/>
      <c r="J78" s="860"/>
      <c r="K78" s="860"/>
      <c r="L78" s="860"/>
      <c r="M78" s="861"/>
      <c r="N78" s="310">
        <f>SUM(N72:N77)</f>
        <v>20426.882082439999</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351532.78890318674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70306.557780637348</v>
      </c>
      <c r="M85" s="853"/>
      <c r="N85" s="57"/>
    </row>
    <row r="86" spans="1:14">
      <c r="B86" s="95" t="s">
        <v>1057</v>
      </c>
      <c r="C86" s="96"/>
      <c r="D86" s="96"/>
      <c r="E86" s="96"/>
      <c r="F86" s="96"/>
      <c r="G86" s="96"/>
      <c r="H86" s="96"/>
      <c r="I86" s="93"/>
      <c r="J86" s="94"/>
      <c r="K86" s="313">
        <v>0.05</v>
      </c>
      <c r="L86" s="852">
        <f>N80*K86</f>
        <v>17576.639445159337</v>
      </c>
      <c r="M86" s="853"/>
      <c r="N86" s="57"/>
    </row>
    <row r="87" spans="1:14" ht="15.75" thickBot="1">
      <c r="B87" s="97" t="s">
        <v>1058</v>
      </c>
      <c r="C87" s="98"/>
      <c r="D87" s="98"/>
      <c r="E87" s="98"/>
      <c r="F87" s="98"/>
      <c r="G87" s="98"/>
      <c r="H87" s="98"/>
      <c r="I87" s="99"/>
      <c r="J87" s="100"/>
      <c r="K87" s="314">
        <v>0.05</v>
      </c>
      <c r="L87" s="854">
        <f>N80*K87</f>
        <v>17576.639445159337</v>
      </c>
      <c r="M87" s="855"/>
      <c r="N87" s="57"/>
    </row>
    <row r="88" spans="1:14" ht="15.75" thickBot="1">
      <c r="B88" s="817" t="s">
        <v>1037</v>
      </c>
      <c r="C88" s="818"/>
      <c r="D88" s="818"/>
      <c r="E88" s="818"/>
      <c r="F88" s="818"/>
      <c r="G88" s="818"/>
      <c r="H88" s="818"/>
      <c r="I88" s="818"/>
      <c r="J88" s="818"/>
      <c r="K88" s="818"/>
      <c r="L88" s="818"/>
      <c r="M88" s="819"/>
      <c r="N88" s="58">
        <f>L85+L86+L87</f>
        <v>105459.83667095602</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456992.62557414279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75" thickBot="1">
      <c r="B121" s="428" t="s">
        <v>2327</v>
      </c>
      <c r="C121" s="429"/>
      <c r="D121" s="429"/>
      <c r="E121" s="268"/>
      <c r="F121" s="268"/>
      <c r="G121" s="268"/>
      <c r="H121" s="268"/>
      <c r="I121" s="268"/>
      <c r="J121" s="969"/>
      <c r="K121" s="969"/>
      <c r="L121" s="969"/>
      <c r="M121" s="969"/>
      <c r="N121" s="970"/>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2.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157391.23637828312</v>
      </c>
      <c r="L36" s="279"/>
      <c r="M36" s="345">
        <v>100</v>
      </c>
      <c r="N36" s="281">
        <f>K36/M36</f>
        <v>1573.9123637828313</v>
      </c>
    </row>
    <row r="37" spans="1:14">
      <c r="A37" s="119" t="s">
        <v>312</v>
      </c>
      <c r="B37" s="866" t="str">
        <f>VLOOKUP(A37,EQUIPOS!A7:D154,3,FALSE)</f>
        <v>Retroexcavadora sobre oruga, potencia 138 HP, balde de 1,5 m3.</v>
      </c>
      <c r="C37" s="867"/>
      <c r="D37" s="867"/>
      <c r="E37" s="867"/>
      <c r="F37" s="867"/>
      <c r="G37" s="867"/>
      <c r="H37" s="868"/>
      <c r="I37" s="430"/>
      <c r="J37" s="431"/>
      <c r="K37" s="278">
        <f>VLOOKUP(A37,EQUIPOS!A7:D164,4,FALSE)</f>
        <v>193305.332332733</v>
      </c>
      <c r="L37" s="344"/>
      <c r="M37" s="345">
        <v>35</v>
      </c>
      <c r="N37" s="281">
        <f>K37/M37</f>
        <v>5523.0094952209429</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7.2953150294428575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7104.2171740332169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4173.3713080953912</v>
      </c>
      <c r="N48" s="281">
        <f>K48*M48</f>
        <v>5425.3827005240091</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17" t="s">
        <v>1037</v>
      </c>
      <c r="C55" s="818"/>
      <c r="D55" s="818"/>
      <c r="E55" s="818"/>
      <c r="F55" s="818"/>
      <c r="G55" s="818"/>
      <c r="H55" s="818"/>
      <c r="I55" s="818"/>
      <c r="J55" s="818"/>
      <c r="K55" s="818"/>
      <c r="L55" s="818"/>
      <c r="M55" s="819"/>
      <c r="N55" s="403">
        <f>SUM(N48:N54)</f>
        <v>5425.3827005240091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4">
        <f>VLOOKUP(A60,TRANSPORTE!A5:D117,4,FALSE)</f>
        <v>986.26769390706806</v>
      </c>
      <c r="M60" s="905"/>
      <c r="N60" s="296">
        <f>K60*L60</f>
        <v>1282.1480020791885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1282.1480020791885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729.53150294428576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14541.279379580699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2908.2558759161402</v>
      </c>
      <c r="M84" s="853"/>
      <c r="N84" s="57"/>
    </row>
    <row r="85" spans="1:14">
      <c r="B85" s="95" t="s">
        <v>1057</v>
      </c>
      <c r="C85" s="96"/>
      <c r="D85" s="96"/>
      <c r="E85" s="96"/>
      <c r="F85" s="96"/>
      <c r="G85" s="96"/>
      <c r="H85" s="96"/>
      <c r="I85" s="93"/>
      <c r="J85" s="94"/>
      <c r="K85" s="313">
        <v>0.05</v>
      </c>
      <c r="L85" s="852">
        <f>N79*K85</f>
        <v>727.06396897903505</v>
      </c>
      <c r="M85" s="853"/>
      <c r="N85" s="57"/>
    </row>
    <row r="86" spans="1:14" ht="15.75" thickBot="1">
      <c r="B86" s="97" t="s">
        <v>1058</v>
      </c>
      <c r="C86" s="98"/>
      <c r="D86" s="98"/>
      <c r="E86" s="98"/>
      <c r="F86" s="98"/>
      <c r="G86" s="98"/>
      <c r="H86" s="98"/>
      <c r="I86" s="99"/>
      <c r="J86" s="100"/>
      <c r="K86" s="314">
        <v>0.05</v>
      </c>
      <c r="L86" s="854">
        <f>N79*K86</f>
        <v>727.06396897903505</v>
      </c>
      <c r="M86" s="855"/>
      <c r="N86" s="57"/>
    </row>
    <row r="87" spans="1:14" ht="15.75" thickBot="1">
      <c r="B87" s="817" t="s">
        <v>1037</v>
      </c>
      <c r="C87" s="818"/>
      <c r="D87" s="818"/>
      <c r="E87" s="818"/>
      <c r="F87" s="818"/>
      <c r="G87" s="818"/>
      <c r="H87" s="818"/>
      <c r="I87" s="818"/>
      <c r="J87" s="818"/>
      <c r="K87" s="818"/>
      <c r="L87" s="818"/>
      <c r="M87" s="819"/>
      <c r="N87" s="58">
        <f>L84+L85+L86</f>
        <v>4362.3838138742103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18903.663193454908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7.75" customHeight="1" thickBot="1">
      <c r="B29" s="77" t="s">
        <v>1027</v>
      </c>
      <c r="C29" s="796" t="s">
        <v>1028</v>
      </c>
      <c r="D29" s="797"/>
      <c r="E29" s="797"/>
      <c r="F29" s="797"/>
      <c r="G29" s="797"/>
      <c r="H29" s="797"/>
      <c r="I29" s="797"/>
      <c r="J29" s="78"/>
      <c r="K29" s="351" t="s">
        <v>2321</v>
      </c>
      <c r="L29" s="793" t="s">
        <v>1029</v>
      </c>
      <c r="M29" s="794"/>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887" t="s">
        <v>1028</v>
      </c>
      <c r="C34" s="888"/>
      <c r="D34" s="888"/>
      <c r="E34" s="888"/>
      <c r="F34" s="888"/>
      <c r="G34" s="888"/>
      <c r="H34" s="889"/>
      <c r="I34" s="890" t="s">
        <v>1032</v>
      </c>
      <c r="J34" s="891"/>
      <c r="K34" s="75" t="s">
        <v>1033</v>
      </c>
      <c r="L34" s="892" t="s">
        <v>1034</v>
      </c>
      <c r="M34" s="889"/>
      <c r="N34" s="76" t="s">
        <v>1035</v>
      </c>
    </row>
    <row r="35" spans="1:14">
      <c r="A35" s="119" t="s">
        <v>263</v>
      </c>
      <c r="B35" s="866" t="str">
        <f>VLOOKUP(A35,EQUIPOS!A6:D154,3,FALSE)</f>
        <v xml:space="preserve">Motobomba 4 pulgadas
</v>
      </c>
      <c r="C35" s="867"/>
      <c r="D35" s="867"/>
      <c r="E35" s="867"/>
      <c r="F35" s="867"/>
      <c r="G35" s="867"/>
      <c r="H35" s="868"/>
      <c r="I35" s="276"/>
      <c r="J35" s="277"/>
      <c r="K35" s="278">
        <f>VLOOKUP(A35,EQUIPOS!A6:D163,4,FALSE)</f>
        <v>7471.8277359504709</v>
      </c>
      <c r="L35" s="279"/>
      <c r="M35" s="345">
        <v>21</v>
      </c>
      <c r="N35" s="281">
        <f>K35/M35</f>
        <v>355.80132075954623</v>
      </c>
    </row>
    <row r="36" spans="1:14">
      <c r="A36" s="119" t="s">
        <v>129</v>
      </c>
      <c r="B36" s="866" t="str">
        <f>VLOOKUP(A36,EQUIPOS!A7:D154,3,FALSE)</f>
        <v xml:space="preserve">Buldozer, Potencia al volante de 140 HP, motor de 2200 RPM, longitud de hoja 4,80m. </v>
      </c>
      <c r="C36" s="867"/>
      <c r="D36" s="867"/>
      <c r="E36" s="867"/>
      <c r="F36" s="867"/>
      <c r="G36" s="867"/>
      <c r="H36" s="868"/>
      <c r="I36" s="430"/>
      <c r="J36" s="431"/>
      <c r="K36" s="278">
        <f>VLOOKUP(A36,EQUIPOS!A7:D164,4,FALSE)</f>
        <v>157391.23637828312</v>
      </c>
      <c r="L36" s="344"/>
      <c r="M36" s="345">
        <v>100</v>
      </c>
      <c r="N36" s="281">
        <f>K36/M36</f>
        <v>1573.9123637828313</v>
      </c>
    </row>
    <row r="37" spans="1:14">
      <c r="A37" s="119" t="s">
        <v>312</v>
      </c>
      <c r="B37" s="866" t="str">
        <f>VLOOKUP(A37,EQUIPOS!A8:D154,3,FALSE)</f>
        <v>Retroexcavadora sobre oruga, potencia 138 HP, balde de 1,5 m3.</v>
      </c>
      <c r="C37" s="867"/>
      <c r="D37" s="867"/>
      <c r="E37" s="867"/>
      <c r="F37" s="867"/>
      <c r="G37" s="867"/>
      <c r="H37" s="868"/>
      <c r="I37" s="337"/>
      <c r="J37" s="339"/>
      <c r="K37" s="278">
        <f>VLOOKUP(A37,EQUIPOS!A8:D165,4,FALSE)</f>
        <v>193305.332332733</v>
      </c>
      <c r="L37" s="432"/>
      <c r="M37" s="433">
        <v>21</v>
      </c>
      <c r="N37" s="281">
        <f>K37/M37</f>
        <v>9205.0158253682384</v>
      </c>
    </row>
    <row r="38" spans="1:14">
      <c r="B38" s="866"/>
      <c r="C38" s="867"/>
      <c r="D38" s="867"/>
      <c r="E38" s="867"/>
      <c r="F38" s="867"/>
      <c r="G38" s="867"/>
      <c r="H38" s="868"/>
      <c r="I38" s="42"/>
      <c r="J38" s="43"/>
      <c r="K38" s="278"/>
      <c r="L38" s="285"/>
      <c r="M38" s="345"/>
      <c r="N38" s="281"/>
    </row>
    <row r="39" spans="1:14">
      <c r="B39" s="329"/>
      <c r="C39" s="330"/>
      <c r="D39" s="330"/>
      <c r="E39" s="330"/>
      <c r="F39" s="332"/>
      <c r="G39" s="332"/>
      <c r="H39" s="131"/>
      <c r="I39" s="42"/>
      <c r="J39" s="43"/>
      <c r="K39" s="278"/>
      <c r="L39" s="285"/>
      <c r="M39" s="286"/>
      <c r="N39" s="282"/>
    </row>
    <row r="40" spans="1:14">
      <c r="B40" s="874" t="s">
        <v>1036</v>
      </c>
      <c r="C40" s="875"/>
      <c r="D40" s="875"/>
      <c r="E40" s="44"/>
      <c r="F40" s="45"/>
      <c r="G40" s="45"/>
      <c r="H40" s="46"/>
      <c r="I40" s="42"/>
      <c r="J40" s="43"/>
      <c r="K40" s="288"/>
      <c r="L40" s="285"/>
      <c r="M40" s="410">
        <v>0.01</v>
      </c>
      <c r="N40" s="353">
        <f>N76*M40</f>
        <v>12.158858382404762</v>
      </c>
    </row>
    <row r="41" spans="1:14" ht="15.75" thickBot="1">
      <c r="B41" s="866"/>
      <c r="C41" s="867"/>
      <c r="D41" s="867"/>
      <c r="E41" s="867"/>
      <c r="F41" s="867"/>
      <c r="G41" s="867"/>
      <c r="H41" s="868"/>
      <c r="I41" s="876"/>
      <c r="J41" s="877"/>
      <c r="K41" s="47"/>
      <c r="L41" s="878"/>
      <c r="M41" s="879"/>
      <c r="N41" s="111"/>
    </row>
    <row r="42" spans="1:14" ht="15.75" thickBot="1">
      <c r="B42" s="817" t="s">
        <v>1037</v>
      </c>
      <c r="C42" s="818"/>
      <c r="D42" s="818"/>
      <c r="E42" s="818"/>
      <c r="F42" s="818"/>
      <c r="G42" s="818"/>
      <c r="H42" s="818"/>
      <c r="I42" s="818"/>
      <c r="J42" s="818"/>
      <c r="K42" s="818"/>
      <c r="L42" s="818"/>
      <c r="M42" s="819"/>
      <c r="N42" s="403">
        <f>SUM(N35:N41)</f>
        <v>11146.888368293021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4173.3713080953912</v>
      </c>
      <c r="N47" s="281">
        <f>K47*M47</f>
        <v>5425.3827005240091</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5425.3827005240091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4">
        <f>VLOOKUP(A59,TRANSPORTE!A5:D117,4,FALSE)</f>
        <v>986.26769390706806</v>
      </c>
      <c r="M59" s="905"/>
      <c r="N59" s="296">
        <f>K59*L59</f>
        <v>1282.1480020791885</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1282.1480020791885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133"/>
    </row>
    <row r="76" spans="1:15" ht="15.75" thickBot="1">
      <c r="B76" s="906" t="s">
        <v>1037</v>
      </c>
      <c r="C76" s="860"/>
      <c r="D76" s="860"/>
      <c r="E76" s="860"/>
      <c r="F76" s="860"/>
      <c r="G76" s="860"/>
      <c r="H76" s="860"/>
      <c r="I76" s="860"/>
      <c r="J76" s="860"/>
      <c r="K76" s="860"/>
      <c r="L76" s="860"/>
      <c r="M76" s="861"/>
      <c r="N76" s="469">
        <f>SUM(N70:N75)</f>
        <v>1215.8858382404762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19070.304909136696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3814.0609818273392</v>
      </c>
      <c r="M83" s="853"/>
      <c r="N83" s="57"/>
    </row>
    <row r="84" spans="1:14">
      <c r="B84" s="95" t="s">
        <v>1057</v>
      </c>
      <c r="C84" s="96"/>
      <c r="D84" s="96"/>
      <c r="E84" s="96"/>
      <c r="F84" s="96"/>
      <c r="G84" s="96"/>
      <c r="H84" s="96"/>
      <c r="I84" s="93"/>
      <c r="J84" s="94"/>
      <c r="K84" s="313">
        <v>0.05</v>
      </c>
      <c r="L84" s="852">
        <f>N78*K84</f>
        <v>953.5152454568348</v>
      </c>
      <c r="M84" s="853"/>
      <c r="N84" s="57"/>
    </row>
    <row r="85" spans="1:14" ht="15.75" thickBot="1">
      <c r="B85" s="97" t="s">
        <v>1058</v>
      </c>
      <c r="C85" s="98"/>
      <c r="D85" s="98"/>
      <c r="E85" s="98"/>
      <c r="F85" s="98"/>
      <c r="G85" s="98"/>
      <c r="H85" s="98"/>
      <c r="I85" s="99"/>
      <c r="J85" s="100"/>
      <c r="K85" s="314">
        <v>0.05</v>
      </c>
      <c r="L85" s="854">
        <f>N78*K85</f>
        <v>953.5152454568348</v>
      </c>
      <c r="M85" s="855"/>
      <c r="N85" s="57"/>
    </row>
    <row r="86" spans="1:14" ht="15.75" thickBot="1">
      <c r="B86" s="817" t="s">
        <v>1037</v>
      </c>
      <c r="C86" s="818"/>
      <c r="D86" s="818"/>
      <c r="E86" s="818"/>
      <c r="F86" s="818"/>
      <c r="G86" s="818"/>
      <c r="H86" s="818"/>
      <c r="I86" s="818"/>
      <c r="J86" s="818"/>
      <c r="K86" s="818"/>
      <c r="L86" s="818"/>
      <c r="M86" s="819"/>
      <c r="N86" s="58">
        <f>L83+L84+L85</f>
        <v>5721.0914727410091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24791.396381877705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29.25"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75" thickBot="1">
      <c r="B119" s="428" t="s">
        <v>2327</v>
      </c>
      <c r="C119" s="429"/>
      <c r="D119" s="429"/>
      <c r="E119" s="268"/>
      <c r="F119" s="268"/>
      <c r="G119" s="268"/>
      <c r="H119" s="268"/>
      <c r="I119" s="268"/>
      <c r="J119" s="969"/>
      <c r="K119" s="969"/>
      <c r="L119" s="969"/>
      <c r="M119" s="969"/>
      <c r="N119" s="970"/>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11258.060758547239</v>
      </c>
      <c r="L36" s="279"/>
      <c r="M36" s="345">
        <v>2.5</v>
      </c>
      <c r="N36" s="281">
        <f>K36/M36</f>
        <v>4503.2243034188959</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383.00403904575001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4886.2283424646457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23781.370442044208</v>
      </c>
      <c r="N48" s="281">
        <f>K48*M48</f>
        <v>30915.781574657471</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53.560638235090963</v>
      </c>
      <c r="N49" s="281">
        <f>K49*M49</f>
        <v>1606.8191470527288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32522.600721710198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917.51769390706806</v>
      </c>
      <c r="M60" s="905"/>
      <c r="N60" s="296">
        <f>K60*L60</f>
        <v>1192.7730020791885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1192.7730020791885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46261.682847169031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9252.3365694338063</v>
      </c>
      <c r="M84" s="853"/>
      <c r="N84" s="57"/>
    </row>
    <row r="85" spans="1:14">
      <c r="B85" s="95" t="s">
        <v>1057</v>
      </c>
      <c r="C85" s="96"/>
      <c r="D85" s="96"/>
      <c r="E85" s="96"/>
      <c r="F85" s="96"/>
      <c r="G85" s="96"/>
      <c r="H85" s="96"/>
      <c r="I85" s="93"/>
      <c r="J85" s="94"/>
      <c r="K85" s="313">
        <v>0.05</v>
      </c>
      <c r="L85" s="852">
        <f>N79*K85</f>
        <v>2313.0841423584516</v>
      </c>
      <c r="M85" s="853"/>
      <c r="N85" s="57"/>
    </row>
    <row r="86" spans="1:14" ht="15.75" thickBot="1">
      <c r="B86" s="97" t="s">
        <v>1058</v>
      </c>
      <c r="C86" s="98"/>
      <c r="D86" s="98"/>
      <c r="E86" s="98"/>
      <c r="F86" s="98"/>
      <c r="G86" s="98"/>
      <c r="H86" s="98"/>
      <c r="I86" s="99"/>
      <c r="J86" s="100"/>
      <c r="K86" s="314">
        <v>0.05</v>
      </c>
      <c r="L86" s="854">
        <f>N79*K86</f>
        <v>2313.0841423584516</v>
      </c>
      <c r="M86" s="855"/>
      <c r="N86" s="57"/>
    </row>
    <row r="87" spans="1:14" ht="15.75" thickBot="1">
      <c r="B87" s="817" t="s">
        <v>1037</v>
      </c>
      <c r="C87" s="818"/>
      <c r="D87" s="818"/>
      <c r="E87" s="818"/>
      <c r="F87" s="818"/>
      <c r="G87" s="818"/>
      <c r="H87" s="818"/>
      <c r="I87" s="818"/>
      <c r="J87" s="818"/>
      <c r="K87" s="818"/>
      <c r="L87" s="818"/>
      <c r="M87" s="819"/>
      <c r="N87" s="58">
        <f>L84+L85+L86</f>
        <v>13878.504854150709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60140.187701319737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11258.060758547239</v>
      </c>
      <c r="L36" s="279"/>
      <c r="M36" s="345">
        <v>2.5</v>
      </c>
      <c r="N36" s="281">
        <f>K36/M36</f>
        <v>4503.2243034188959</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383.00403904575001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4886.2283424646457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25958.757648456594</v>
      </c>
      <c r="N48" s="281">
        <f>K48*M48</f>
        <v>33746.384942993573</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53.560638235090963</v>
      </c>
      <c r="N49" s="281">
        <f>K49*M49</f>
        <v>1606.8191470527288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35353.204090046303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917.51769390706806</v>
      </c>
      <c r="M60" s="905"/>
      <c r="N60" s="296">
        <f>K60*L60</f>
        <v>1192.7730020791885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51"/>
    </row>
    <row r="66" spans="1:15" ht="15.75" thickBot="1">
      <c r="B66" s="906" t="s">
        <v>1037</v>
      </c>
      <c r="C66" s="860"/>
      <c r="D66" s="860"/>
      <c r="E66" s="860"/>
      <c r="F66" s="860"/>
      <c r="G66" s="860"/>
      <c r="H66" s="860"/>
      <c r="I66" s="860"/>
      <c r="J66" s="860"/>
      <c r="K66" s="860"/>
      <c r="L66" s="860"/>
      <c r="M66" s="861"/>
      <c r="N66" s="110">
        <f>N60+N61+N62+N63+N64</f>
        <v>1192.7730020791885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49092.286215505133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9818.4572431010274</v>
      </c>
      <c r="M84" s="853"/>
      <c r="N84" s="57"/>
    </row>
    <row r="85" spans="1:14">
      <c r="B85" s="95" t="s">
        <v>1057</v>
      </c>
      <c r="C85" s="96"/>
      <c r="D85" s="96"/>
      <c r="E85" s="96"/>
      <c r="F85" s="96"/>
      <c r="G85" s="96"/>
      <c r="H85" s="96"/>
      <c r="I85" s="93"/>
      <c r="J85" s="94"/>
      <c r="K85" s="313">
        <v>0.05</v>
      </c>
      <c r="L85" s="852">
        <f>N79*K85</f>
        <v>2454.6143107752569</v>
      </c>
      <c r="M85" s="853"/>
      <c r="N85" s="57"/>
    </row>
    <row r="86" spans="1:14" ht="15.75" thickBot="1">
      <c r="B86" s="97" t="s">
        <v>1058</v>
      </c>
      <c r="C86" s="98"/>
      <c r="D86" s="98"/>
      <c r="E86" s="98"/>
      <c r="F86" s="98"/>
      <c r="G86" s="98"/>
      <c r="H86" s="98"/>
      <c r="I86" s="99"/>
      <c r="J86" s="100"/>
      <c r="K86" s="314">
        <v>0.05</v>
      </c>
      <c r="L86" s="854">
        <f>N79*K86</f>
        <v>2454.6143107752569</v>
      </c>
      <c r="M86" s="855"/>
      <c r="N86" s="57"/>
    </row>
    <row r="87" spans="1:14" ht="15.75" thickBot="1">
      <c r="B87" s="817" t="s">
        <v>1037</v>
      </c>
      <c r="C87" s="818"/>
      <c r="D87" s="818"/>
      <c r="E87" s="818"/>
      <c r="F87" s="818"/>
      <c r="G87" s="818"/>
      <c r="H87" s="818"/>
      <c r="I87" s="818"/>
      <c r="J87" s="818"/>
      <c r="K87" s="818"/>
      <c r="L87" s="818"/>
      <c r="M87" s="819"/>
      <c r="N87" s="58">
        <f>L84+L85+L86</f>
        <v>14727.685864651543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63819.972080156673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11258.060758547239</v>
      </c>
      <c r="L36" s="279"/>
      <c r="M36" s="345">
        <v>2.5</v>
      </c>
      <c r="N36" s="281">
        <f>K36/M36</f>
        <v>4503.2243034188959</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383.00403904575001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4886.2283424646457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32216.833840493491</v>
      </c>
      <c r="N48" s="281">
        <f>K48*M48</f>
        <v>41881.883992641538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53.560638235090963</v>
      </c>
      <c r="N49" s="281">
        <f>K49*M49</f>
        <v>1606.8191470527288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43488.703139694269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917.51769390706806</v>
      </c>
      <c r="M60" s="905"/>
      <c r="N60" s="296">
        <f>K60*L60</f>
        <v>1192.7730020791885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1192.7730020791885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57227.785265153099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11445.557053030621</v>
      </c>
      <c r="M84" s="853"/>
      <c r="N84" s="57"/>
    </row>
    <row r="85" spans="1:14">
      <c r="B85" s="95" t="s">
        <v>1057</v>
      </c>
      <c r="C85" s="96"/>
      <c r="D85" s="96"/>
      <c r="E85" s="96"/>
      <c r="F85" s="96"/>
      <c r="G85" s="96"/>
      <c r="H85" s="96"/>
      <c r="I85" s="93"/>
      <c r="J85" s="94"/>
      <c r="K85" s="313">
        <v>0.05</v>
      </c>
      <c r="L85" s="852">
        <f>N79*K85</f>
        <v>2861.3892632576553</v>
      </c>
      <c r="M85" s="853"/>
      <c r="N85" s="57"/>
    </row>
    <row r="86" spans="1:14" ht="15.75" thickBot="1">
      <c r="B86" s="97" t="s">
        <v>1058</v>
      </c>
      <c r="C86" s="98"/>
      <c r="D86" s="98"/>
      <c r="E86" s="98"/>
      <c r="F86" s="98"/>
      <c r="G86" s="98"/>
      <c r="H86" s="98"/>
      <c r="I86" s="99"/>
      <c r="J86" s="100"/>
      <c r="K86" s="314">
        <v>0.05</v>
      </c>
      <c r="L86" s="854">
        <f>N79*K86</f>
        <v>2861.3892632576553</v>
      </c>
      <c r="M86" s="855"/>
      <c r="N86" s="57"/>
    </row>
    <row r="87" spans="1:14" ht="15.75" thickBot="1">
      <c r="B87" s="817" t="s">
        <v>1037</v>
      </c>
      <c r="C87" s="818"/>
      <c r="D87" s="818"/>
      <c r="E87" s="818"/>
      <c r="F87" s="818"/>
      <c r="G87" s="818"/>
      <c r="H87" s="818"/>
      <c r="I87" s="818"/>
      <c r="J87" s="818"/>
      <c r="K87" s="818"/>
      <c r="L87" s="818"/>
      <c r="M87" s="819"/>
      <c r="N87" s="58">
        <f>L84+L85+L86</f>
        <v>17168.335579545932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74396.120844699035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11258.060758547239</v>
      </c>
      <c r="L36" s="279"/>
      <c r="M36" s="345">
        <v>2.5</v>
      </c>
      <c r="N36" s="281">
        <f>K36/M36</f>
        <v>4503.2243034188959</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383.00403904575001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4886.2283424646457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35983.864286757955</v>
      </c>
      <c r="N48" s="281">
        <f>K48*M48</f>
        <v>46779.023572785343</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53.560638235090963</v>
      </c>
      <c r="N49" s="281">
        <f>K49*M49</f>
        <v>1606.8191470527288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48385.842719838074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917.51769390706806</v>
      </c>
      <c r="M60" s="905"/>
      <c r="N60" s="296">
        <f>K60*L60</f>
        <v>1192.7730020791885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1192.7730020791885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62124.924845296904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12424.984969059382</v>
      </c>
      <c r="M84" s="853"/>
      <c r="N84" s="57"/>
    </row>
    <row r="85" spans="1:14">
      <c r="B85" s="95" t="s">
        <v>1057</v>
      </c>
      <c r="C85" s="96"/>
      <c r="D85" s="96"/>
      <c r="E85" s="96"/>
      <c r="F85" s="96"/>
      <c r="G85" s="96"/>
      <c r="H85" s="96"/>
      <c r="I85" s="93"/>
      <c r="J85" s="94"/>
      <c r="K85" s="313">
        <v>0.05</v>
      </c>
      <c r="L85" s="852">
        <f>N79*K85</f>
        <v>3106.2462422648455</v>
      </c>
      <c r="M85" s="853"/>
      <c r="N85" s="57"/>
    </row>
    <row r="86" spans="1:14" ht="15.75" thickBot="1">
      <c r="B86" s="97" t="s">
        <v>1058</v>
      </c>
      <c r="C86" s="98"/>
      <c r="D86" s="98"/>
      <c r="E86" s="98"/>
      <c r="F86" s="98"/>
      <c r="G86" s="98"/>
      <c r="H86" s="98"/>
      <c r="I86" s="99"/>
      <c r="J86" s="100"/>
      <c r="K86" s="314">
        <v>0.05</v>
      </c>
      <c r="L86" s="854">
        <f>N79*K86</f>
        <v>3106.2462422648455</v>
      </c>
      <c r="M86" s="855"/>
      <c r="N86" s="57"/>
    </row>
    <row r="87" spans="1:14" ht="15.75" thickBot="1">
      <c r="B87" s="817" t="s">
        <v>1037</v>
      </c>
      <c r="C87" s="818"/>
      <c r="D87" s="818"/>
      <c r="E87" s="818"/>
      <c r="F87" s="818"/>
      <c r="G87" s="818"/>
      <c r="H87" s="818"/>
      <c r="I87" s="818"/>
      <c r="J87" s="818"/>
      <c r="K87" s="818"/>
      <c r="L87" s="818"/>
      <c r="M87" s="819"/>
      <c r="N87" s="58">
        <f>L84+L85+L86</f>
        <v>18637.477453589072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80762.40229888598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c r="B36" s="866"/>
      <c r="C36" s="867"/>
      <c r="D36" s="867"/>
      <c r="E36" s="867"/>
      <c r="F36" s="867"/>
      <c r="G36" s="867"/>
      <c r="H36" s="868"/>
      <c r="I36" s="276"/>
      <c r="J36" s="277"/>
      <c r="K36" s="278"/>
      <c r="L36" s="279"/>
      <c r="M36" s="345"/>
      <c r="N36" s="281"/>
      <c r="P36" s="112"/>
    </row>
    <row r="37" spans="1:16">
      <c r="A37" s="119"/>
      <c r="B37" s="866"/>
      <c r="C37" s="867"/>
      <c r="D37" s="867"/>
      <c r="E37" s="867"/>
      <c r="F37" s="867"/>
      <c r="G37" s="867"/>
      <c r="H37" s="868"/>
      <c r="I37" s="430"/>
      <c r="J37" s="431"/>
      <c r="K37" s="278"/>
      <c r="L37" s="344"/>
      <c r="M37" s="345"/>
      <c r="N37" s="281"/>
      <c r="P37" s="109"/>
    </row>
    <row r="38" spans="1:16">
      <c r="A38" s="119"/>
      <c r="B38" s="866"/>
      <c r="C38" s="867"/>
      <c r="D38" s="867"/>
      <c r="E38" s="867"/>
      <c r="F38" s="867"/>
      <c r="G38" s="867"/>
      <c r="H38" s="868"/>
      <c r="I38" s="337"/>
      <c r="J38" s="339"/>
      <c r="K38" s="278"/>
      <c r="L38" s="432"/>
      <c r="M38" s="433"/>
      <c r="N38" s="281"/>
      <c r="P38" s="112"/>
    </row>
    <row r="39" spans="1:16">
      <c r="B39" s="866"/>
      <c r="C39" s="867"/>
      <c r="D39" s="867"/>
      <c r="E39" s="867"/>
      <c r="F39" s="867"/>
      <c r="G39" s="867"/>
      <c r="H39" s="868"/>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4" t="s">
        <v>1036</v>
      </c>
      <c r="C41" s="875"/>
      <c r="D41" s="875"/>
      <c r="E41" s="44"/>
      <c r="F41" s="45"/>
      <c r="G41" s="45"/>
      <c r="H41" s="46"/>
      <c r="I41" s="42"/>
      <c r="J41" s="43"/>
      <c r="K41" s="288"/>
      <c r="L41" s="285"/>
      <c r="M41" s="410">
        <v>0.05</v>
      </c>
      <c r="N41" s="353">
        <f>N77*M41</f>
        <v>383.00403904575001</v>
      </c>
      <c r="P41" s="112"/>
    </row>
    <row r="42" spans="1:16" ht="15.75" thickBot="1">
      <c r="B42" s="866"/>
      <c r="C42" s="867"/>
      <c r="D42" s="867"/>
      <c r="E42" s="867"/>
      <c r="F42" s="867"/>
      <c r="G42" s="867"/>
      <c r="H42" s="868"/>
      <c r="I42" s="876"/>
      <c r="J42" s="877"/>
      <c r="K42" s="47"/>
      <c r="L42" s="878"/>
      <c r="M42" s="879"/>
      <c r="N42" s="111"/>
    </row>
    <row r="43" spans="1:16" ht="15.75" thickBot="1">
      <c r="B43" s="817" t="s">
        <v>1037</v>
      </c>
      <c r="C43" s="818"/>
      <c r="D43" s="818"/>
      <c r="E43" s="818"/>
      <c r="F43" s="818"/>
      <c r="G43" s="818"/>
      <c r="H43" s="818"/>
      <c r="I43" s="818"/>
      <c r="J43" s="818"/>
      <c r="K43" s="818"/>
      <c r="L43" s="818"/>
      <c r="M43" s="819"/>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2" t="s">
        <v>1028</v>
      </c>
      <c r="C47" s="863"/>
      <c r="D47" s="863"/>
      <c r="E47" s="863"/>
      <c r="F47" s="863"/>
      <c r="G47" s="863"/>
      <c r="H47" s="863"/>
      <c r="I47" s="897"/>
      <c r="J47" s="324" t="s">
        <v>1029</v>
      </c>
      <c r="K47" s="91" t="s">
        <v>1030</v>
      </c>
      <c r="L47" s="898" t="s">
        <v>1039</v>
      </c>
      <c r="M47" s="897"/>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36757.666822509869</v>
      </c>
      <c r="N48" s="281">
        <f>K48*M48</f>
        <v>47784.966869262833</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47784.966869262833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917.51769390706806</v>
      </c>
      <c r="M60" s="905"/>
      <c r="N60" s="296">
        <f>K60*L60</f>
        <v>1192.7730020791885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1192.7730020791885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57020.824691302769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11404.164938260554</v>
      </c>
      <c r="M84" s="853"/>
      <c r="N84" s="57"/>
    </row>
    <row r="85" spans="1:14">
      <c r="B85" s="95" t="s">
        <v>1057</v>
      </c>
      <c r="C85" s="96"/>
      <c r="D85" s="96"/>
      <c r="E85" s="96"/>
      <c r="F85" s="96"/>
      <c r="G85" s="96"/>
      <c r="H85" s="96"/>
      <c r="I85" s="93"/>
      <c r="J85" s="94"/>
      <c r="K85" s="313">
        <v>0.05</v>
      </c>
      <c r="L85" s="852">
        <f>N79*K85</f>
        <v>2851.0412345651384</v>
      </c>
      <c r="M85" s="853"/>
      <c r="N85" s="57"/>
    </row>
    <row r="86" spans="1:14" ht="15.75" thickBot="1">
      <c r="B86" s="97" t="s">
        <v>1058</v>
      </c>
      <c r="C86" s="98"/>
      <c r="D86" s="98"/>
      <c r="E86" s="98"/>
      <c r="F86" s="98"/>
      <c r="G86" s="98"/>
      <c r="H86" s="98"/>
      <c r="I86" s="99"/>
      <c r="J86" s="100"/>
      <c r="K86" s="314">
        <v>0.05</v>
      </c>
      <c r="L86" s="854">
        <f>N79*K86</f>
        <v>2851.0412345651384</v>
      </c>
      <c r="M86" s="855"/>
      <c r="N86" s="57"/>
    </row>
    <row r="87" spans="1:14" ht="15.75" thickBot="1">
      <c r="B87" s="817" t="s">
        <v>1037</v>
      </c>
      <c r="C87" s="818"/>
      <c r="D87" s="818"/>
      <c r="E87" s="818"/>
      <c r="F87" s="818"/>
      <c r="G87" s="818"/>
      <c r="H87" s="818"/>
      <c r="I87" s="818"/>
      <c r="J87" s="818"/>
      <c r="K87" s="818"/>
      <c r="L87" s="818"/>
      <c r="M87" s="819"/>
      <c r="N87" s="58">
        <f>L84+L85+L86</f>
        <v>17106.247407390831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74127.072098693607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c r="B36" s="866"/>
      <c r="C36" s="867"/>
      <c r="D36" s="867"/>
      <c r="E36" s="867"/>
      <c r="F36" s="867"/>
      <c r="G36" s="867"/>
      <c r="H36" s="868"/>
      <c r="I36" s="276"/>
      <c r="J36" s="277"/>
      <c r="K36" s="278"/>
      <c r="L36" s="279"/>
      <c r="M36" s="345"/>
      <c r="N36" s="281"/>
      <c r="P36" s="112"/>
    </row>
    <row r="37" spans="1:16">
      <c r="A37" s="119"/>
      <c r="B37" s="866"/>
      <c r="C37" s="867"/>
      <c r="D37" s="867"/>
      <c r="E37" s="867"/>
      <c r="F37" s="867"/>
      <c r="G37" s="867"/>
      <c r="H37" s="868"/>
      <c r="I37" s="430"/>
      <c r="J37" s="431"/>
      <c r="K37" s="278"/>
      <c r="L37" s="344"/>
      <c r="M37" s="345"/>
      <c r="N37" s="281"/>
      <c r="P37" s="109"/>
    </row>
    <row r="38" spans="1:16">
      <c r="A38" s="119"/>
      <c r="B38" s="866"/>
      <c r="C38" s="867"/>
      <c r="D38" s="867"/>
      <c r="E38" s="867"/>
      <c r="F38" s="867"/>
      <c r="G38" s="867"/>
      <c r="H38" s="868"/>
      <c r="I38" s="337"/>
      <c r="J38" s="339"/>
      <c r="K38" s="278"/>
      <c r="L38" s="432"/>
      <c r="M38" s="433"/>
      <c r="N38" s="281"/>
      <c r="P38" s="112"/>
    </row>
    <row r="39" spans="1:16">
      <c r="B39" s="866"/>
      <c r="C39" s="867"/>
      <c r="D39" s="867"/>
      <c r="E39" s="867"/>
      <c r="F39" s="867"/>
      <c r="G39" s="867"/>
      <c r="H39" s="868"/>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4" t="s">
        <v>1036</v>
      </c>
      <c r="C41" s="875"/>
      <c r="D41" s="875"/>
      <c r="E41" s="44"/>
      <c r="F41" s="45"/>
      <c r="G41" s="45"/>
      <c r="H41" s="46"/>
      <c r="I41" s="42"/>
      <c r="J41" s="43"/>
      <c r="K41" s="288"/>
      <c r="L41" s="285"/>
      <c r="M41" s="410">
        <v>0.05</v>
      </c>
      <c r="N41" s="353">
        <f>N77*M41</f>
        <v>383.00403904575001</v>
      </c>
      <c r="P41" s="112"/>
    </row>
    <row r="42" spans="1:16" ht="15.75" thickBot="1">
      <c r="B42" s="866"/>
      <c r="C42" s="867"/>
      <c r="D42" s="867"/>
      <c r="E42" s="867"/>
      <c r="F42" s="867"/>
      <c r="G42" s="867"/>
      <c r="H42" s="868"/>
      <c r="I42" s="876"/>
      <c r="J42" s="877"/>
      <c r="K42" s="47"/>
      <c r="L42" s="878"/>
      <c r="M42" s="879"/>
      <c r="N42" s="111"/>
    </row>
    <row r="43" spans="1:16" ht="15.75" thickBot="1">
      <c r="B43" s="817" t="s">
        <v>1037</v>
      </c>
      <c r="C43" s="818"/>
      <c r="D43" s="818"/>
      <c r="E43" s="818"/>
      <c r="F43" s="818"/>
      <c r="G43" s="818"/>
      <c r="H43" s="818"/>
      <c r="I43" s="818"/>
      <c r="J43" s="818"/>
      <c r="K43" s="818"/>
      <c r="L43" s="818"/>
      <c r="M43" s="819"/>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2" t="s">
        <v>1028</v>
      </c>
      <c r="C47" s="863"/>
      <c r="D47" s="863"/>
      <c r="E47" s="863"/>
      <c r="F47" s="863"/>
      <c r="G47" s="863"/>
      <c r="H47" s="863"/>
      <c r="I47" s="897"/>
      <c r="J47" s="324" t="s">
        <v>1029</v>
      </c>
      <c r="K47" s="91" t="s">
        <v>1030</v>
      </c>
      <c r="L47" s="898" t="s">
        <v>1039</v>
      </c>
      <c r="M47" s="897"/>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42454.525261988048</v>
      </c>
      <c r="N48" s="281">
        <f>K48*M48</f>
        <v>55190.882840584462</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55190.882840584462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917.51769390706806</v>
      </c>
      <c r="M60" s="905"/>
      <c r="N60" s="296">
        <f>K60*L60</f>
        <v>1192.7730020791885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1192.7730020791885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64426.740662624397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12885.348132524879</v>
      </c>
      <c r="M84" s="853"/>
      <c r="N84" s="57"/>
    </row>
    <row r="85" spans="1:14">
      <c r="B85" s="95" t="s">
        <v>1057</v>
      </c>
      <c r="C85" s="96"/>
      <c r="D85" s="96"/>
      <c r="E85" s="96"/>
      <c r="F85" s="96"/>
      <c r="G85" s="96"/>
      <c r="H85" s="96"/>
      <c r="I85" s="93"/>
      <c r="J85" s="94"/>
      <c r="K85" s="313">
        <v>0.05</v>
      </c>
      <c r="L85" s="852">
        <f>N79*K85</f>
        <v>3221.3370331312199</v>
      </c>
      <c r="M85" s="853"/>
      <c r="N85" s="57"/>
    </row>
    <row r="86" spans="1:14" ht="15.75" thickBot="1">
      <c r="B86" s="97" t="s">
        <v>1058</v>
      </c>
      <c r="C86" s="98"/>
      <c r="D86" s="98"/>
      <c r="E86" s="98"/>
      <c r="F86" s="98"/>
      <c r="G86" s="98"/>
      <c r="H86" s="98"/>
      <c r="I86" s="99"/>
      <c r="J86" s="100"/>
      <c r="K86" s="314">
        <v>0.05</v>
      </c>
      <c r="L86" s="854">
        <f>N79*K86</f>
        <v>3221.3370331312199</v>
      </c>
      <c r="M86" s="855"/>
      <c r="N86" s="57"/>
    </row>
    <row r="87" spans="1:14" ht="15.75" thickBot="1">
      <c r="B87" s="817" t="s">
        <v>1037</v>
      </c>
      <c r="C87" s="818"/>
      <c r="D87" s="818"/>
      <c r="E87" s="818"/>
      <c r="F87" s="818"/>
      <c r="G87" s="818"/>
      <c r="H87" s="818"/>
      <c r="I87" s="818"/>
      <c r="J87" s="818"/>
      <c r="K87" s="818"/>
      <c r="L87" s="818"/>
      <c r="M87" s="819"/>
      <c r="N87" s="58">
        <f>L84+L85+L86</f>
        <v>19328.022198787319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83754.762861411713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c r="B36" s="866"/>
      <c r="C36" s="867"/>
      <c r="D36" s="867"/>
      <c r="E36" s="867"/>
      <c r="F36" s="867"/>
      <c r="G36" s="867"/>
      <c r="H36" s="868"/>
      <c r="I36" s="276"/>
      <c r="J36" s="277"/>
      <c r="K36" s="278"/>
      <c r="L36" s="279"/>
      <c r="M36" s="345"/>
      <c r="N36" s="281"/>
      <c r="P36" s="112"/>
    </row>
    <row r="37" spans="1:16">
      <c r="A37" s="119"/>
      <c r="B37" s="866"/>
      <c r="C37" s="867"/>
      <c r="D37" s="867"/>
      <c r="E37" s="867"/>
      <c r="F37" s="867"/>
      <c r="G37" s="867"/>
      <c r="H37" s="868"/>
      <c r="I37" s="430"/>
      <c r="J37" s="431"/>
      <c r="K37" s="278"/>
      <c r="L37" s="344"/>
      <c r="M37" s="345"/>
      <c r="N37" s="281"/>
      <c r="P37" s="109"/>
    </row>
    <row r="38" spans="1:16">
      <c r="A38" s="119"/>
      <c r="B38" s="866"/>
      <c r="C38" s="867"/>
      <c r="D38" s="867"/>
      <c r="E38" s="867"/>
      <c r="F38" s="867"/>
      <c r="G38" s="867"/>
      <c r="H38" s="868"/>
      <c r="I38" s="337"/>
      <c r="J38" s="339"/>
      <c r="K38" s="278"/>
      <c r="L38" s="432"/>
      <c r="M38" s="433"/>
      <c r="N38" s="281"/>
      <c r="P38" s="112"/>
    </row>
    <row r="39" spans="1:16">
      <c r="B39" s="866"/>
      <c r="C39" s="867"/>
      <c r="D39" s="867"/>
      <c r="E39" s="867"/>
      <c r="F39" s="867"/>
      <c r="G39" s="867"/>
      <c r="H39" s="868"/>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4" t="s">
        <v>1036</v>
      </c>
      <c r="C41" s="875"/>
      <c r="D41" s="875"/>
      <c r="E41" s="44"/>
      <c r="F41" s="45"/>
      <c r="G41" s="45"/>
      <c r="H41" s="46"/>
      <c r="I41" s="42"/>
      <c r="J41" s="43"/>
      <c r="K41" s="288"/>
      <c r="L41" s="285"/>
      <c r="M41" s="410">
        <v>0.05</v>
      </c>
      <c r="N41" s="353">
        <f>N77*M41</f>
        <v>255.33602603049999</v>
      </c>
      <c r="P41" s="112"/>
    </row>
    <row r="42" spans="1:16" ht="15.75" thickBot="1">
      <c r="B42" s="866"/>
      <c r="C42" s="867"/>
      <c r="D42" s="867"/>
      <c r="E42" s="867"/>
      <c r="F42" s="867"/>
      <c r="G42" s="867"/>
      <c r="H42" s="868"/>
      <c r="I42" s="876"/>
      <c r="J42" s="877"/>
      <c r="K42" s="47"/>
      <c r="L42" s="878"/>
      <c r="M42" s="879"/>
      <c r="N42" s="111"/>
    </row>
    <row r="43" spans="1:16" ht="15.75" thickBot="1">
      <c r="B43" s="817" t="s">
        <v>1037</v>
      </c>
      <c r="C43" s="818"/>
      <c r="D43" s="818"/>
      <c r="E43" s="818"/>
      <c r="F43" s="818"/>
      <c r="G43" s="818"/>
      <c r="H43" s="818"/>
      <c r="I43" s="818"/>
      <c r="J43" s="818"/>
      <c r="K43" s="818"/>
      <c r="L43" s="818"/>
      <c r="M43" s="819"/>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2" t="s">
        <v>1028</v>
      </c>
      <c r="C47" s="863"/>
      <c r="D47" s="863"/>
      <c r="E47" s="863"/>
      <c r="F47" s="863"/>
      <c r="G47" s="863"/>
      <c r="H47" s="863"/>
      <c r="I47" s="897"/>
      <c r="J47" s="324" t="s">
        <v>1029</v>
      </c>
      <c r="K47" s="91" t="s">
        <v>1030</v>
      </c>
      <c r="L47" s="898" t="s">
        <v>1039</v>
      </c>
      <c r="M47" s="897"/>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42884.404086568931</v>
      </c>
      <c r="N48" s="281">
        <f>K48*M48</f>
        <v>55749.725312539609</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55749.725312539609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917.51769390706806</v>
      </c>
      <c r="M60" s="905"/>
      <c r="N60" s="296">
        <f>K60*L60</f>
        <v>1192.7730020791885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1192.7730020791885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5106.7205206099998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62304.55486125929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12460.910972251859</v>
      </c>
      <c r="M84" s="853"/>
      <c r="N84" s="57"/>
    </row>
    <row r="85" spans="1:14">
      <c r="B85" s="95" t="s">
        <v>1057</v>
      </c>
      <c r="C85" s="96"/>
      <c r="D85" s="96"/>
      <c r="E85" s="96"/>
      <c r="F85" s="96"/>
      <c r="G85" s="96"/>
      <c r="H85" s="96"/>
      <c r="I85" s="93"/>
      <c r="J85" s="94"/>
      <c r="K85" s="313">
        <v>0.05</v>
      </c>
      <c r="L85" s="852">
        <f>N79*K85</f>
        <v>3115.2277430629647</v>
      </c>
      <c r="M85" s="853"/>
      <c r="N85" s="57"/>
    </row>
    <row r="86" spans="1:14" ht="15.75" thickBot="1">
      <c r="B86" s="97" t="s">
        <v>1058</v>
      </c>
      <c r="C86" s="98"/>
      <c r="D86" s="98"/>
      <c r="E86" s="98"/>
      <c r="F86" s="98"/>
      <c r="G86" s="98"/>
      <c r="H86" s="98"/>
      <c r="I86" s="99"/>
      <c r="J86" s="100"/>
      <c r="K86" s="314">
        <v>0.05</v>
      </c>
      <c r="L86" s="854">
        <f>N79*K86</f>
        <v>3115.2277430629647</v>
      </c>
      <c r="M86" s="855"/>
      <c r="N86" s="57"/>
    </row>
    <row r="87" spans="1:14" ht="15.75" thickBot="1">
      <c r="B87" s="817" t="s">
        <v>1037</v>
      </c>
      <c r="C87" s="818"/>
      <c r="D87" s="818"/>
      <c r="E87" s="818"/>
      <c r="F87" s="818"/>
      <c r="G87" s="818"/>
      <c r="H87" s="818"/>
      <c r="I87" s="818"/>
      <c r="J87" s="818"/>
      <c r="K87" s="818"/>
      <c r="L87" s="818"/>
      <c r="M87" s="819"/>
      <c r="N87" s="58">
        <f>L84+L85+L86</f>
        <v>18691.36645837779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80995.921319637084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228</v>
      </c>
      <c r="B36" s="866" t="str">
        <f>VLOOKUP(A36,EQUIPOS!A6:D154,3,FALSE)</f>
        <v xml:space="preserve">Formaleta metálica (concreto hidráulico)
</v>
      </c>
      <c r="C36" s="867"/>
      <c r="D36" s="867"/>
      <c r="E36" s="867"/>
      <c r="F36" s="867"/>
      <c r="G36" s="867"/>
      <c r="H36" s="868"/>
      <c r="I36" s="276"/>
      <c r="J36" s="277"/>
      <c r="K36" s="278">
        <f>VLOOKUP(A36,EQUIPOS!A6:D163,4,FALSE)</f>
        <v>4213.1635371641596</v>
      </c>
      <c r="L36" s="279"/>
      <c r="M36" s="280">
        <v>2</v>
      </c>
      <c r="N36" s="281">
        <f>K36/M36</f>
        <v>2106.5817685820798</v>
      </c>
    </row>
    <row r="37" spans="1:14">
      <c r="A37" s="119" t="s">
        <v>282</v>
      </c>
      <c r="B37" s="866" t="str">
        <f>VLOOKUP(A37,EQUIPOS!A7:D154,3,FALSE)</f>
        <v>Piloteadora potencia 250KW, RPM 1800, fuerza elevadora 200KN</v>
      </c>
      <c r="C37" s="867"/>
      <c r="D37" s="867"/>
      <c r="E37" s="867"/>
      <c r="F37" s="867"/>
      <c r="G37" s="867"/>
      <c r="H37" s="868"/>
      <c r="I37" s="430"/>
      <c r="J37" s="431"/>
      <c r="K37" s="278">
        <f>VLOOKUP(A37,EQUIPOS!A7:D164,4,FALSE)</f>
        <v>574829.01456839032</v>
      </c>
      <c r="L37" s="344"/>
      <c r="M37" s="345">
        <v>4</v>
      </c>
      <c r="N37" s="281">
        <f>K37/M37</f>
        <v>143707.25364209758</v>
      </c>
    </row>
    <row r="38" spans="1:14">
      <c r="A38" s="119" t="s">
        <v>363</v>
      </c>
      <c r="B38" s="866" t="str">
        <f>VLOOKUP(A38,EQUIPOS!A8:D154,3,FALSE)</f>
        <v>Vibrador de concreto, Motor de 3 hp a 18.000 rpm Mangueras de 4 mt</v>
      </c>
      <c r="C38" s="867"/>
      <c r="D38" s="867"/>
      <c r="E38" s="867"/>
      <c r="F38" s="867"/>
      <c r="G38" s="867"/>
      <c r="H38" s="868"/>
      <c r="I38" s="337"/>
      <c r="J38" s="339"/>
      <c r="K38" s="278">
        <f>VLOOKUP(A38,EQUIPOS!A8:D165,4,FALSE)</f>
        <v>8150.1362764427577</v>
      </c>
      <c r="L38" s="432"/>
      <c r="M38" s="433">
        <v>2</v>
      </c>
      <c r="N38" s="281">
        <f>K38/M38</f>
        <v>4075.0681382213788</v>
      </c>
    </row>
    <row r="39" spans="1:14">
      <c r="B39" s="866"/>
      <c r="C39" s="867"/>
      <c r="D39" s="867"/>
      <c r="E39" s="873"/>
      <c r="F39" s="867"/>
      <c r="G39" s="867"/>
      <c r="H39" s="868"/>
      <c r="I39" s="42"/>
      <c r="J39" s="43"/>
      <c r="K39" s="283"/>
      <c r="L39" s="285"/>
      <c r="M39" s="286"/>
      <c r="N39" s="287"/>
    </row>
    <row r="40" spans="1:14">
      <c r="B40" s="874" t="s">
        <v>1036</v>
      </c>
      <c r="C40" s="875"/>
      <c r="D40" s="875"/>
      <c r="E40" s="44"/>
      <c r="F40" s="45"/>
      <c r="G40" s="45"/>
      <c r="H40" s="46"/>
      <c r="I40" s="42"/>
      <c r="J40" s="43"/>
      <c r="K40" s="288"/>
      <c r="L40" s="285"/>
      <c r="M40" s="410">
        <v>0.1</v>
      </c>
      <c r="N40" s="353">
        <f>N76*M40</f>
        <v>1174.5457360179728</v>
      </c>
    </row>
    <row r="41" spans="1:14" ht="15.75" thickBot="1">
      <c r="B41" s="866"/>
      <c r="C41" s="867"/>
      <c r="D41" s="867"/>
      <c r="E41" s="867"/>
      <c r="F41" s="867"/>
      <c r="G41" s="867"/>
      <c r="H41" s="868"/>
      <c r="I41" s="876"/>
      <c r="J41" s="877"/>
      <c r="K41" s="47"/>
      <c r="L41" s="878"/>
      <c r="M41" s="879"/>
      <c r="N41" s="111"/>
    </row>
    <row r="42" spans="1:14" ht="15.75" thickBot="1">
      <c r="B42" s="817" t="s">
        <v>1037</v>
      </c>
      <c r="C42" s="818"/>
      <c r="D42" s="818"/>
      <c r="E42" s="818"/>
      <c r="F42" s="818"/>
      <c r="G42" s="818"/>
      <c r="H42" s="818"/>
      <c r="I42" s="818"/>
      <c r="J42" s="818"/>
      <c r="K42" s="818"/>
      <c r="L42" s="818"/>
      <c r="M42" s="819"/>
      <c r="N42" s="403">
        <f>SUM(N36:N41)</f>
        <v>151063.44928491901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2939.9673810760514</v>
      </c>
      <c r="N47" s="281">
        <f>K47*M47</f>
        <v>34912.760120968516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5371.9180237359242</v>
      </c>
      <c r="N48" s="281">
        <f>K48*M48</f>
        <v>2685.9590118679621</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4290.0595746063709</v>
      </c>
      <c r="N49" s="281">
        <f>K49*M49</f>
        <v>2145.0297873031855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357193.80115329492</v>
      </c>
      <c r="N50" s="281">
        <f>K50*M50</f>
        <v>47130.611707662203</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86874.360627801871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4">
        <f>VLOOKUP(A59,TRANSPORTE!A5:D117,4,FALSE)</f>
        <v>80933.579057591662</v>
      </c>
      <c r="M59" s="905"/>
      <c r="N59" s="296">
        <f>K59*L59</f>
        <v>4046.6789528795834</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4046.6789528795834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11745.457360179727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253729.94622578018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50745.989245156037</v>
      </c>
      <c r="M83" s="853"/>
      <c r="N83" s="57"/>
    </row>
    <row r="84" spans="1:14">
      <c r="B84" s="95" t="s">
        <v>1057</v>
      </c>
      <c r="C84" s="96"/>
      <c r="D84" s="96"/>
      <c r="E84" s="96"/>
      <c r="F84" s="96"/>
      <c r="G84" s="96"/>
      <c r="H84" s="96"/>
      <c r="I84" s="93"/>
      <c r="J84" s="94"/>
      <c r="K84" s="313">
        <v>0.05</v>
      </c>
      <c r="L84" s="852">
        <f>N78*K84</f>
        <v>12686.497311289009</v>
      </c>
      <c r="M84" s="853"/>
      <c r="N84" s="57"/>
    </row>
    <row r="85" spans="1:14" ht="15.75" thickBot="1">
      <c r="B85" s="97" t="s">
        <v>1058</v>
      </c>
      <c r="C85" s="98"/>
      <c r="D85" s="98"/>
      <c r="E85" s="98"/>
      <c r="F85" s="98"/>
      <c r="G85" s="98"/>
      <c r="H85" s="98"/>
      <c r="I85" s="99"/>
      <c r="J85" s="100"/>
      <c r="K85" s="314">
        <v>0.05</v>
      </c>
      <c r="L85" s="854">
        <f>N78*K85</f>
        <v>12686.497311289009</v>
      </c>
      <c r="M85" s="855"/>
      <c r="N85" s="57"/>
    </row>
    <row r="86" spans="1:14" ht="15.75" thickBot="1">
      <c r="B86" s="817" t="s">
        <v>1037</v>
      </c>
      <c r="C86" s="818"/>
      <c r="D86" s="818"/>
      <c r="E86" s="818"/>
      <c r="F86" s="818"/>
      <c r="G86" s="818"/>
      <c r="H86" s="818"/>
      <c r="I86" s="818"/>
      <c r="J86" s="818"/>
      <c r="K86" s="818"/>
      <c r="L86" s="818"/>
      <c r="M86" s="819"/>
      <c r="N86" s="58">
        <f>L83+L84+L85</f>
        <v>76118.983867734059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329848.93009351427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15" customHeight="1">
      <c r="B107" s="964" t="s">
        <v>2325</v>
      </c>
      <c r="C107" s="965"/>
      <c r="D107" s="965"/>
      <c r="E107" s="965"/>
      <c r="F107" s="965"/>
      <c r="G107" s="965"/>
      <c r="H107" s="965"/>
      <c r="I107" s="965"/>
      <c r="J107" s="965"/>
      <c r="K107" s="965"/>
      <c r="L107" s="965"/>
      <c r="M107" s="965"/>
      <c r="N107" s="966"/>
    </row>
    <row r="108" spans="2:14" ht="30.75" customHeight="1">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75" thickBot="1">
      <c r="B119" s="428" t="s">
        <v>2327</v>
      </c>
      <c r="C119" s="429"/>
      <c r="D119" s="429"/>
      <c r="E119" s="268"/>
      <c r="F119" s="268"/>
      <c r="G119" s="268"/>
      <c r="H119" s="268"/>
      <c r="I119" s="268"/>
      <c r="J119" s="969"/>
      <c r="K119" s="969"/>
      <c r="L119" s="969"/>
      <c r="M119" s="969"/>
      <c r="N119" s="970"/>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228</v>
      </c>
      <c r="B36" s="866" t="str">
        <f>VLOOKUP(A36,EQUIPOS!A6:D154,3,FALSE)</f>
        <v xml:space="preserve">Formaleta metálica (concreto hidráulico)
</v>
      </c>
      <c r="C36" s="867"/>
      <c r="D36" s="867"/>
      <c r="E36" s="867"/>
      <c r="F36" s="867"/>
      <c r="G36" s="867"/>
      <c r="H36" s="868"/>
      <c r="I36" s="276"/>
      <c r="J36" s="277"/>
      <c r="K36" s="278">
        <f>VLOOKUP(A36,EQUIPOS!A6:D163,4,FALSE)</f>
        <v>4213.1635371641596</v>
      </c>
      <c r="L36" s="279"/>
      <c r="M36" s="280">
        <v>2</v>
      </c>
      <c r="N36" s="281">
        <f>K36/M36</f>
        <v>2106.5817685820798</v>
      </c>
    </row>
    <row r="37" spans="1:14">
      <c r="A37" s="119" t="s">
        <v>282</v>
      </c>
      <c r="B37" s="866" t="str">
        <f>VLOOKUP(A37,EQUIPOS!A7:D154,3,FALSE)</f>
        <v>Piloteadora potencia 250KW, RPM 1800, fuerza elevadora 200KN</v>
      </c>
      <c r="C37" s="867"/>
      <c r="D37" s="867"/>
      <c r="E37" s="867"/>
      <c r="F37" s="867"/>
      <c r="G37" s="867"/>
      <c r="H37" s="868"/>
      <c r="I37" s="430"/>
      <c r="J37" s="431"/>
      <c r="K37" s="278">
        <f>VLOOKUP(A37,EQUIPOS!A7:D164,4,FALSE)</f>
        <v>574829.01456839032</v>
      </c>
      <c r="L37" s="344"/>
      <c r="M37" s="345">
        <v>4</v>
      </c>
      <c r="N37" s="281">
        <f>K37/M37</f>
        <v>143707.25364209758</v>
      </c>
    </row>
    <row r="38" spans="1:14">
      <c r="A38" s="119" t="s">
        <v>363</v>
      </c>
      <c r="B38" s="866" t="str">
        <f>VLOOKUP(A38,EQUIPOS!A8:D154,3,FALSE)</f>
        <v>Vibrador de concreto, Motor de 3 hp a 18.000 rpm Mangueras de 4 mt</v>
      </c>
      <c r="C38" s="867"/>
      <c r="D38" s="867"/>
      <c r="E38" s="867"/>
      <c r="F38" s="867"/>
      <c r="G38" s="867"/>
      <c r="H38" s="868"/>
      <c r="I38" s="337"/>
      <c r="J38" s="339"/>
      <c r="K38" s="278">
        <f>VLOOKUP(A38,EQUIPOS!A8:D165,4,FALSE)</f>
        <v>8150.1362764427577</v>
      </c>
      <c r="L38" s="432"/>
      <c r="M38" s="433">
        <v>2</v>
      </c>
      <c r="N38" s="281">
        <f>K38/M38</f>
        <v>4075.0681382213788</v>
      </c>
    </row>
    <row r="39" spans="1:14">
      <c r="B39" s="866"/>
      <c r="C39" s="867"/>
      <c r="D39" s="867"/>
      <c r="E39" s="873"/>
      <c r="F39" s="867"/>
      <c r="G39" s="867"/>
      <c r="H39" s="868"/>
      <c r="I39" s="42"/>
      <c r="J39" s="43"/>
      <c r="K39" s="283"/>
      <c r="L39" s="285"/>
      <c r="M39" s="286"/>
      <c r="N39" s="287"/>
    </row>
    <row r="40" spans="1:14">
      <c r="B40" s="874" t="s">
        <v>1036</v>
      </c>
      <c r="C40" s="875"/>
      <c r="D40" s="875"/>
      <c r="E40" s="44"/>
      <c r="F40" s="45"/>
      <c r="G40" s="45"/>
      <c r="H40" s="46"/>
      <c r="I40" s="42"/>
      <c r="J40" s="43"/>
      <c r="K40" s="288"/>
      <c r="L40" s="285"/>
      <c r="M40" s="410">
        <v>0.1</v>
      </c>
      <c r="N40" s="353">
        <f>N76*M40</f>
        <v>1174.5457360179728</v>
      </c>
    </row>
    <row r="41" spans="1:14" ht="15.75" thickBot="1">
      <c r="B41" s="866"/>
      <c r="C41" s="867"/>
      <c r="D41" s="867"/>
      <c r="E41" s="867"/>
      <c r="F41" s="867"/>
      <c r="G41" s="867"/>
      <c r="H41" s="868"/>
      <c r="I41" s="876"/>
      <c r="J41" s="877"/>
      <c r="K41" s="47"/>
      <c r="L41" s="878"/>
      <c r="M41" s="879"/>
      <c r="N41" s="111"/>
    </row>
    <row r="42" spans="1:14" ht="15.75" thickBot="1">
      <c r="B42" s="817" t="s">
        <v>1037</v>
      </c>
      <c r="C42" s="818"/>
      <c r="D42" s="818"/>
      <c r="E42" s="818"/>
      <c r="F42" s="818"/>
      <c r="G42" s="818"/>
      <c r="H42" s="818"/>
      <c r="I42" s="818"/>
      <c r="J42" s="818"/>
      <c r="K42" s="818"/>
      <c r="L42" s="818"/>
      <c r="M42" s="819"/>
      <c r="N42" s="403">
        <f>SUM(N36:N41)</f>
        <v>151063.44928491901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2939.9673810760514</v>
      </c>
      <c r="N47" s="281">
        <f>K47*M47</f>
        <v>34912.760120968516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5371.9180237359242</v>
      </c>
      <c r="N48" s="281">
        <f>K48*M48</f>
        <v>2685.9590118679621</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4290.0595746063709</v>
      </c>
      <c r="N49" s="281">
        <f>K49*M49</f>
        <v>2145.0297873031855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357193.80115329492</v>
      </c>
      <c r="N50" s="281">
        <f>K50*M50</f>
        <v>47130.611707662203</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86874.360627801871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4">
        <f>VLOOKUP(A59,TRANSPORTE!A5:D117,4,FALSE)</f>
        <v>80933.579057591662</v>
      </c>
      <c r="M59" s="905"/>
      <c r="N59" s="296">
        <f>K59*L59</f>
        <v>4046.6789528795834</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5"/>
      <c r="M64" s="896"/>
      <c r="N64" s="133"/>
    </row>
    <row r="65" spans="1:15" ht="15.75" thickBot="1">
      <c r="B65" s="906" t="s">
        <v>1037</v>
      </c>
      <c r="C65" s="860"/>
      <c r="D65" s="860"/>
      <c r="E65" s="860"/>
      <c r="F65" s="860"/>
      <c r="G65" s="860"/>
      <c r="H65" s="860"/>
      <c r="I65" s="860"/>
      <c r="J65" s="860"/>
      <c r="K65" s="860"/>
      <c r="L65" s="860"/>
      <c r="M65" s="861"/>
      <c r="N65" s="110">
        <f>N59+N60+N61+N62+N63</f>
        <v>4046.6789528795834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859"/>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93"/>
      <c r="C75" s="894"/>
      <c r="D75" s="894"/>
      <c r="E75" s="894"/>
      <c r="F75" s="894"/>
      <c r="G75" s="894"/>
      <c r="H75" s="894"/>
      <c r="I75" s="132"/>
      <c r="J75" s="132"/>
      <c r="K75" s="132"/>
      <c r="L75" s="907"/>
      <c r="M75" s="907"/>
      <c r="N75" s="51"/>
    </row>
    <row r="76" spans="1:15" ht="15.75" thickBot="1">
      <c r="B76" s="906" t="s">
        <v>1037</v>
      </c>
      <c r="C76" s="860"/>
      <c r="D76" s="860"/>
      <c r="E76" s="860"/>
      <c r="F76" s="860"/>
      <c r="G76" s="860"/>
      <c r="H76" s="860"/>
      <c r="I76" s="860"/>
      <c r="J76" s="860"/>
      <c r="K76" s="860"/>
      <c r="L76" s="860"/>
      <c r="M76" s="861"/>
      <c r="N76" s="310">
        <f>SUM(N70:N75)</f>
        <v>11745.457360179727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253729.94622578018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50745.989245156037</v>
      </c>
      <c r="M83" s="853"/>
      <c r="N83" s="57"/>
    </row>
    <row r="84" spans="1:14">
      <c r="B84" s="95" t="s">
        <v>1057</v>
      </c>
      <c r="C84" s="96"/>
      <c r="D84" s="96"/>
      <c r="E84" s="96"/>
      <c r="F84" s="96"/>
      <c r="G84" s="96"/>
      <c r="H84" s="96"/>
      <c r="I84" s="93"/>
      <c r="J84" s="94"/>
      <c r="K84" s="313">
        <v>0.05</v>
      </c>
      <c r="L84" s="852">
        <f>N78*K84</f>
        <v>12686.497311289009</v>
      </c>
      <c r="M84" s="853"/>
      <c r="N84" s="57"/>
    </row>
    <row r="85" spans="1:14" ht="15.75" thickBot="1">
      <c r="B85" s="97" t="s">
        <v>1058</v>
      </c>
      <c r="C85" s="98"/>
      <c r="D85" s="98"/>
      <c r="E85" s="98"/>
      <c r="F85" s="98"/>
      <c r="G85" s="98"/>
      <c r="H85" s="98"/>
      <c r="I85" s="99"/>
      <c r="J85" s="100"/>
      <c r="K85" s="314">
        <v>0.05</v>
      </c>
      <c r="L85" s="854">
        <f>N78*K85</f>
        <v>12686.497311289009</v>
      </c>
      <c r="M85" s="855"/>
      <c r="N85" s="57"/>
    </row>
    <row r="86" spans="1:14" ht="15.75" thickBot="1">
      <c r="B86" s="817" t="s">
        <v>1037</v>
      </c>
      <c r="C86" s="818"/>
      <c r="D86" s="818"/>
      <c r="E86" s="818"/>
      <c r="F86" s="818"/>
      <c r="G86" s="818"/>
      <c r="H86" s="818"/>
      <c r="I86" s="818"/>
      <c r="J86" s="818"/>
      <c r="K86" s="818"/>
      <c r="L86" s="818"/>
      <c r="M86" s="819"/>
      <c r="N86" s="58">
        <f>L83+L84+L85</f>
        <v>76118.983867734059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329848.93009351427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75" thickBot="1">
      <c r="B119" s="428" t="s">
        <v>2327</v>
      </c>
      <c r="C119" s="429"/>
      <c r="D119" s="429"/>
      <c r="E119" s="268"/>
      <c r="F119" s="268"/>
      <c r="G119" s="268"/>
      <c r="H119" s="268"/>
      <c r="I119" s="268"/>
      <c r="J119" s="969"/>
      <c r="K119" s="969"/>
      <c r="L119" s="969"/>
      <c r="M119" s="969"/>
      <c r="N119" s="970"/>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64" zoomScale="77" zoomScaleNormal="77" workbookViewId="0">
      <selection activeCell="L65" sqref="L65:M65"/>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243</v>
      </c>
      <c r="B36" s="866" t="str">
        <f>VLOOKUP(A36,EQUIPOS!A6:D154,3,FALSE)</f>
        <v>Grúa 10 ton</v>
      </c>
      <c r="C36" s="867"/>
      <c r="D36" s="867"/>
      <c r="E36" s="867"/>
      <c r="F36" s="867"/>
      <c r="G36" s="867"/>
      <c r="H36" s="868"/>
      <c r="I36" s="276"/>
      <c r="J36" s="277"/>
      <c r="K36" s="278">
        <f>VLOOKUP(A36,EQUIPOS!A6:D163,4,FALSE)</f>
        <v>132392.23953714516</v>
      </c>
      <c r="L36" s="279"/>
      <c r="M36" s="280">
        <v>0.158</v>
      </c>
      <c r="N36" s="281">
        <f t="shared" ref="N36:N44" si="0">K36/M36</f>
        <v>837925.5666907921</v>
      </c>
    </row>
    <row r="37" spans="1:14">
      <c r="A37" s="119" t="s">
        <v>121</v>
      </c>
      <c r="B37" s="866" t="str">
        <f>VLOOKUP(A37,EQUIPOS!A7:D154,3,FALSE)</f>
        <v>Bomba eléctrica para accionar la celda</v>
      </c>
      <c r="C37" s="867"/>
      <c r="D37" s="867"/>
      <c r="E37" s="867"/>
      <c r="F37" s="867"/>
      <c r="G37" s="867"/>
      <c r="H37" s="868"/>
      <c r="I37" s="430"/>
      <c r="J37" s="431"/>
      <c r="K37" s="278">
        <f>VLOOKUP(A37,EQUIPOS!A7:D164,4,FALSE)</f>
        <v>71726.452260303558</v>
      </c>
      <c r="L37" s="344"/>
      <c r="M37" s="345">
        <v>0.158</v>
      </c>
      <c r="N37" s="281">
        <f t="shared" si="0"/>
        <v>453964.88772344025</v>
      </c>
    </row>
    <row r="38" spans="1:14">
      <c r="A38" s="119" t="s">
        <v>217</v>
      </c>
      <c r="B38" s="866" t="str">
        <f>VLOOKUP(A38,EQUIPOS!A8:D154,3,FALSE)</f>
        <v>Equipo de soldadura y de acetileno (incluye soldadura)</v>
      </c>
      <c r="C38" s="867"/>
      <c r="D38" s="867"/>
      <c r="E38" s="867"/>
      <c r="F38" s="867"/>
      <c r="G38" s="867"/>
      <c r="H38" s="868"/>
      <c r="I38" s="430"/>
      <c r="J38" s="431"/>
      <c r="K38" s="447">
        <f>VLOOKUP(A38,EQUIPOS!A8:D165,4,FALSE)</f>
        <v>46004.360056167992</v>
      </c>
      <c r="L38" s="344"/>
      <c r="M38" s="345">
        <v>0.158</v>
      </c>
      <c r="N38" s="281">
        <f t="shared" si="0"/>
        <v>291166.8357985316</v>
      </c>
    </row>
    <row r="39" spans="1:14">
      <c r="A39" s="119" t="s">
        <v>255</v>
      </c>
      <c r="B39" s="866" t="str">
        <f>VLOOKUP(A39,EQUIPOS!A9:D154,3,FALSE)</f>
        <v>Manómetro cable de acero para bajar la celda</v>
      </c>
      <c r="C39" s="867"/>
      <c r="D39" s="867"/>
      <c r="E39" s="867"/>
      <c r="F39" s="867"/>
      <c r="G39" s="867"/>
      <c r="H39" s="868"/>
      <c r="I39" s="430"/>
      <c r="J39" s="431"/>
      <c r="K39" s="447">
        <f>VLOOKUP(A39,EQUIPOS!A9:D166,4,FALSE)</f>
        <v>1144293.6181809115</v>
      </c>
      <c r="L39" s="344"/>
      <c r="M39" s="345">
        <v>0.158</v>
      </c>
      <c r="N39" s="281">
        <f t="shared" si="0"/>
        <v>7242364.6720310859</v>
      </c>
    </row>
    <row r="40" spans="1:14">
      <c r="A40" s="119" t="s">
        <v>1732</v>
      </c>
      <c r="B40" s="866" t="str">
        <f>VLOOKUP(A40,EQUIPOS!A10:D154,3,FALSE)</f>
        <v xml:space="preserve">Retroexcavadora sobre llantas 
</v>
      </c>
      <c r="C40" s="867"/>
      <c r="D40" s="867"/>
      <c r="E40" s="867"/>
      <c r="F40" s="867"/>
      <c r="G40" s="867"/>
      <c r="H40" s="868"/>
      <c r="I40" s="430"/>
      <c r="J40" s="431"/>
      <c r="K40" s="447">
        <f>VLOOKUP(A40,EQUIPOS!A10:D167,4,FALSE)</f>
        <v>119971.39362460986</v>
      </c>
      <c r="L40" s="344"/>
      <c r="M40" s="345">
        <v>0.158</v>
      </c>
      <c r="N40" s="281">
        <f t="shared" si="0"/>
        <v>759312.61787727755</v>
      </c>
    </row>
    <row r="41" spans="1:14">
      <c r="A41" s="119" t="s">
        <v>115</v>
      </c>
      <c r="B41" s="866" t="str">
        <f>VLOOKUP(A41,EQUIPOS!A6:D154,3,FALSE)</f>
        <v>Andamiaje para Aplicar la Carga (Equipos Sustituto de la Tara)</v>
      </c>
      <c r="C41" s="867"/>
      <c r="D41" s="867"/>
      <c r="E41" s="867"/>
      <c r="F41" s="867"/>
      <c r="G41" s="867"/>
      <c r="H41" s="868"/>
      <c r="I41" s="430"/>
      <c r="J41" s="431"/>
      <c r="K41" s="447">
        <f>VLOOKUP(A41,EQUIPOS!A6:D154,4,FALSE)</f>
        <v>68165.601271766209</v>
      </c>
      <c r="L41" s="344"/>
      <c r="M41" s="345">
        <v>0.158</v>
      </c>
      <c r="N41" s="281">
        <f t="shared" si="0"/>
        <v>431427.85615041904</v>
      </c>
    </row>
    <row r="42" spans="1:14">
      <c r="A42" s="119" t="s">
        <v>224</v>
      </c>
      <c r="B42" s="866" t="str">
        <f>VLOOKUP(A42,EQUIPOS!A12:D156,3,FALSE)</f>
        <v>Equipo de Medición (Deformimetros Eléctricos, Mecánicos, Celdas de Carga,  Etc.)</v>
      </c>
      <c r="C42" s="867"/>
      <c r="D42" s="867"/>
      <c r="E42" s="867"/>
      <c r="F42" s="867"/>
      <c r="G42" s="867"/>
      <c r="H42" s="868"/>
      <c r="I42" s="337"/>
      <c r="J42" s="339"/>
      <c r="K42" s="447">
        <f>VLOOKUP(A42,EQUIPOS!A12:D169,4,FALSE)</f>
        <v>153277.26024840504</v>
      </c>
      <c r="L42" s="432"/>
      <c r="M42" s="433">
        <v>0.158</v>
      </c>
      <c r="N42" s="281">
        <f t="shared" si="0"/>
        <v>970109.24207851291</v>
      </c>
    </row>
    <row r="43" spans="1:14">
      <c r="A43" t="s">
        <v>335</v>
      </c>
      <c r="B43" s="866" t="str">
        <f>VLOOKUP(A43,EQUIPOS!A13:D157,3,FALSE)</f>
        <v>Tara (Recebo, Agua, Etc.)</v>
      </c>
      <c r="C43" s="867"/>
      <c r="D43" s="867"/>
      <c r="E43" s="867"/>
      <c r="F43" s="867"/>
      <c r="G43" s="867"/>
      <c r="H43" s="868"/>
      <c r="I43" s="42"/>
      <c r="J43" s="43"/>
      <c r="K43" s="447">
        <f>VLOOKUP(A43,EQUIPOS!A13:D170,4,FALSE)</f>
        <v>228055.20882202333</v>
      </c>
      <c r="L43" s="285"/>
      <c r="M43" s="286">
        <v>2.8000000000000001E-2</v>
      </c>
      <c r="N43" s="281">
        <f t="shared" si="0"/>
        <v>8144828.8865008326</v>
      </c>
    </row>
    <row r="44" spans="1:14">
      <c r="A44" t="s">
        <v>216</v>
      </c>
      <c r="B44" s="866" t="str">
        <f>VLOOKUP(A44,EQUIPOS!A14:D158,3,FALSE)</f>
        <v xml:space="preserve">Equipo de topografía Teodolito electrónico con abertura de anteojo de 42 mm. Aumento del anteojo: 30x.Distancia mínima de enfoque: 1.0 m. Precisión: 5´´. Compensador con rango de trabajo ±3´. </v>
      </c>
      <c r="C44" s="867"/>
      <c r="D44" s="867"/>
      <c r="E44" s="867"/>
      <c r="F44" s="867"/>
      <c r="G44" s="867"/>
      <c r="H44" s="868"/>
      <c r="I44" s="42"/>
      <c r="J44" s="43"/>
      <c r="K44" s="447">
        <f>VLOOKUP(A44,EQUIPOS!A14:D171,4,FALSE)</f>
        <v>15260.947289426289</v>
      </c>
      <c r="L44" s="285"/>
      <c r="M44" s="286">
        <v>0.158</v>
      </c>
      <c r="N44" s="282">
        <f t="shared" si="0"/>
        <v>96588.273983710693</v>
      </c>
    </row>
    <row r="45" spans="1:14">
      <c r="B45" s="874" t="s">
        <v>1036</v>
      </c>
      <c r="C45" s="875"/>
      <c r="D45" s="875"/>
      <c r="E45" s="44"/>
      <c r="F45" s="45"/>
      <c r="G45" s="45"/>
      <c r="H45" s="46"/>
      <c r="I45" s="42"/>
      <c r="J45" s="43"/>
      <c r="K45" s="288"/>
      <c r="L45" s="285"/>
      <c r="M45" s="410">
        <v>0.02</v>
      </c>
      <c r="N45" s="353">
        <f>N81*M45</f>
        <v>23612.235743728568</v>
      </c>
    </row>
    <row r="46" spans="1:14" ht="15.75" thickBot="1">
      <c r="B46" s="866"/>
      <c r="C46" s="867"/>
      <c r="D46" s="867"/>
      <c r="E46" s="867"/>
      <c r="F46" s="867"/>
      <c r="G46" s="867"/>
      <c r="H46" s="868"/>
      <c r="I46" s="876"/>
      <c r="J46" s="877"/>
      <c r="K46" s="47"/>
      <c r="L46" s="878"/>
      <c r="M46" s="879"/>
      <c r="N46" s="111"/>
    </row>
    <row r="47" spans="1:14" ht="15.75" thickBot="1">
      <c r="B47" s="817" t="s">
        <v>1037</v>
      </c>
      <c r="C47" s="818"/>
      <c r="D47" s="818"/>
      <c r="E47" s="818"/>
      <c r="F47" s="818"/>
      <c r="G47" s="818"/>
      <c r="H47" s="818"/>
      <c r="I47" s="818"/>
      <c r="J47" s="818"/>
      <c r="K47" s="818"/>
      <c r="L47" s="818"/>
      <c r="M47" s="819"/>
      <c r="N47" s="403">
        <f>SUM(N36:N46)</f>
        <v>19251301.074578326</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2" t="s">
        <v>1028</v>
      </c>
      <c r="C51" s="863"/>
      <c r="D51" s="863"/>
      <c r="E51" s="863"/>
      <c r="F51" s="863"/>
      <c r="G51" s="863"/>
      <c r="H51" s="863"/>
      <c r="I51" s="897"/>
      <c r="J51" s="324" t="s">
        <v>1029</v>
      </c>
      <c r="K51" s="91" t="s">
        <v>1030</v>
      </c>
      <c r="L51" s="898" t="s">
        <v>1039</v>
      </c>
      <c r="M51" s="897"/>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12801346.42256373</v>
      </c>
      <c r="N52" s="281">
        <f t="shared" ref="N52:N58" si="1">K52*M52</f>
        <v>12801346.42256373</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131459.59429711523</v>
      </c>
      <c r="N53" s="281">
        <f t="shared" si="1"/>
        <v>3943787.8289134568</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80588.402925119328</v>
      </c>
      <c r="N54" s="281">
        <f t="shared" si="1"/>
        <v>4835304.1755071599</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18876.985458166066</v>
      </c>
      <c r="N55" s="281">
        <f t="shared" si="1"/>
        <v>226523.8254979928</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1395116.2409146102</v>
      </c>
      <c r="N56" s="281">
        <f t="shared" si="1"/>
        <v>2790232.4818292204</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1093238.1011360039</v>
      </c>
      <c r="N57" s="281">
        <f t="shared" si="1"/>
        <v>5466190.505680019</v>
      </c>
    </row>
    <row r="58" spans="1:14" ht="15.7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23781.370442044208</v>
      </c>
      <c r="N58" s="281">
        <f t="shared" si="1"/>
        <v>1664695.9309430947</v>
      </c>
    </row>
    <row r="59" spans="1:14" ht="15.75" thickBot="1">
      <c r="B59" s="817" t="s">
        <v>1037</v>
      </c>
      <c r="C59" s="818"/>
      <c r="D59" s="818"/>
      <c r="E59" s="818"/>
      <c r="F59" s="818"/>
      <c r="G59" s="818"/>
      <c r="H59" s="818"/>
      <c r="I59" s="818"/>
      <c r="J59" s="818"/>
      <c r="K59" s="818"/>
      <c r="L59" s="818"/>
      <c r="M59" s="819"/>
      <c r="N59" s="403">
        <f>SUM(N52:N58)</f>
        <v>31728081.17093467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04">
        <f>VLOOKUP(A64,TRANSPORTE!A5:D117,4,FALSE)</f>
        <v>1517.5046073298433</v>
      </c>
      <c r="M64" s="905"/>
      <c r="N64" s="296">
        <f>K64*L64</f>
        <v>75.875230366492175</v>
      </c>
    </row>
    <row r="65" spans="1:15">
      <c r="B65" s="52"/>
      <c r="C65" s="53"/>
      <c r="D65" s="53"/>
      <c r="E65" s="53"/>
      <c r="F65" s="53"/>
      <c r="G65" s="53"/>
      <c r="H65" s="320"/>
      <c r="I65" s="288"/>
      <c r="J65" s="295"/>
      <c r="K65" s="288"/>
      <c r="L65" s="904"/>
      <c r="M65" s="905"/>
      <c r="N65" s="296"/>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75.875230366492175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1180611.7871864284</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N47+N59+N70+N81</f>
        <v>52160069.907929786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10432013.981585957</v>
      </c>
      <c r="M88" s="853"/>
      <c r="N88" s="57"/>
    </row>
    <row r="89" spans="1:14">
      <c r="B89" s="95" t="s">
        <v>1057</v>
      </c>
      <c r="C89" s="96"/>
      <c r="D89" s="96"/>
      <c r="E89" s="96"/>
      <c r="F89" s="96"/>
      <c r="G89" s="96"/>
      <c r="H89" s="96"/>
      <c r="I89" s="93"/>
      <c r="J89" s="94"/>
      <c r="K89" s="313">
        <v>0.05</v>
      </c>
      <c r="L89" s="852">
        <f>N83*K89</f>
        <v>2608003.4953964893</v>
      </c>
      <c r="M89" s="853"/>
      <c r="N89" s="57"/>
    </row>
    <row r="90" spans="1:14" ht="15.75" thickBot="1">
      <c r="B90" s="97" t="s">
        <v>1058</v>
      </c>
      <c r="C90" s="98"/>
      <c r="D90" s="98"/>
      <c r="E90" s="98"/>
      <c r="F90" s="98"/>
      <c r="G90" s="98"/>
      <c r="H90" s="98"/>
      <c r="I90" s="99"/>
      <c r="J90" s="100"/>
      <c r="K90" s="314">
        <v>0.05</v>
      </c>
      <c r="L90" s="854">
        <f>N83*K90</f>
        <v>2608003.4953964893</v>
      </c>
      <c r="M90" s="855"/>
      <c r="N90" s="57"/>
    </row>
    <row r="91" spans="1:14" ht="15.75" thickBot="1">
      <c r="B91" s="817" t="s">
        <v>1037</v>
      </c>
      <c r="C91" s="818"/>
      <c r="D91" s="818"/>
      <c r="E91" s="818"/>
      <c r="F91" s="818"/>
      <c r="G91" s="818"/>
      <c r="H91" s="818"/>
      <c r="I91" s="818"/>
      <c r="J91" s="818"/>
      <c r="K91" s="818"/>
      <c r="L91" s="818"/>
      <c r="M91" s="819"/>
      <c r="N91" s="58">
        <f>L88+L89+L90</f>
        <v>15648020.972378936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67808090.880308717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75" thickBot="1">
      <c r="B124" s="428" t="s">
        <v>2327</v>
      </c>
      <c r="C124" s="429"/>
      <c r="D124" s="429"/>
      <c r="E124" s="268"/>
      <c r="F124" s="268"/>
      <c r="G124" s="268"/>
      <c r="H124" s="268"/>
      <c r="I124" s="268"/>
      <c r="J124" s="969"/>
      <c r="K124" s="969"/>
      <c r="L124" s="969"/>
      <c r="M124" s="969"/>
      <c r="N124" s="970"/>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140</v>
      </c>
      <c r="B36" s="866" t="str">
        <f>VLOOKUP(A36,EQUIPOS!A6:D154,3,FALSE)</f>
        <v>Camisa para Pilote D=1.20m</v>
      </c>
      <c r="C36" s="867"/>
      <c r="D36" s="867"/>
      <c r="E36" s="867"/>
      <c r="F36" s="867"/>
      <c r="G36" s="867"/>
      <c r="H36" s="868"/>
      <c r="I36" s="276"/>
      <c r="J36" s="277"/>
      <c r="K36" s="278">
        <f>VLOOKUP(A36,EQUIPOS!A6:D163,4,FALSE)</f>
        <v>41470.374792854556</v>
      </c>
      <c r="L36" s="279"/>
      <c r="M36" s="280">
        <v>1</v>
      </c>
      <c r="N36" s="281">
        <f t="shared" ref="N36:N42" si="0">K36/M36</f>
        <v>41470.374792854556</v>
      </c>
    </row>
    <row r="37" spans="1:14">
      <c r="A37" s="119" t="s">
        <v>206</v>
      </c>
      <c r="B37" s="866" t="str">
        <f>VLOOKUP(A37,EQUIPOS!A7:D154,3,FALSE)</f>
        <v>Equipo de Soldadura</v>
      </c>
      <c r="C37" s="867"/>
      <c r="D37" s="867"/>
      <c r="E37" s="867"/>
      <c r="F37" s="867"/>
      <c r="G37" s="867"/>
      <c r="H37" s="868"/>
      <c r="I37" s="430"/>
      <c r="J37" s="431"/>
      <c r="K37" s="278">
        <f>VLOOKUP(A37,EQUIPOS!A7:D164,4,FALSE)</f>
        <v>6937.1247196989116</v>
      </c>
      <c r="L37" s="344"/>
      <c r="M37" s="345">
        <v>1</v>
      </c>
      <c r="N37" s="281">
        <f t="shared" si="0"/>
        <v>6937.1247196989116</v>
      </c>
    </row>
    <row r="38" spans="1:14">
      <c r="A38" s="119" t="s">
        <v>242</v>
      </c>
      <c r="B38" s="866" t="str">
        <f>VLOOKUP(A38,EQUIPOS!A8:D154,3,FALSE)</f>
        <v>Grúa con torre capacidad 1 ton en la punta.</v>
      </c>
      <c r="C38" s="867"/>
      <c r="D38" s="867"/>
      <c r="E38" s="867"/>
      <c r="F38" s="867"/>
      <c r="G38" s="867"/>
      <c r="H38" s="868"/>
      <c r="I38" s="430"/>
      <c r="J38" s="431"/>
      <c r="K38" s="447">
        <f>VLOOKUP(A38,EQUIPOS!A8:D165,4,FALSE)</f>
        <v>164680.07827324109</v>
      </c>
      <c r="L38" s="344"/>
      <c r="M38" s="345">
        <v>2.5</v>
      </c>
      <c r="N38" s="281">
        <f t="shared" si="0"/>
        <v>65872.031309296435</v>
      </c>
    </row>
    <row r="39" spans="1:14">
      <c r="A39" s="119" t="s">
        <v>267</v>
      </c>
      <c r="B39" s="866" t="str">
        <f>VLOOKUP(A39,EQUIPOS!A9:D154,3,FALSE)</f>
        <v>Motobomba de concreto</v>
      </c>
      <c r="C39" s="867"/>
      <c r="D39" s="867"/>
      <c r="E39" s="867"/>
      <c r="F39" s="867"/>
      <c r="G39" s="867"/>
      <c r="H39" s="868"/>
      <c r="I39" s="430"/>
      <c r="J39" s="431"/>
      <c r="K39" s="447">
        <f>VLOOKUP(A39,EQUIPOS!A9:D166,4,FALSE)</f>
        <v>58134.859991099482</v>
      </c>
      <c r="L39" s="344"/>
      <c r="M39" s="345">
        <v>2.5499800000000001</v>
      </c>
      <c r="N39" s="281">
        <f t="shared" si="0"/>
        <v>22798.163119357596</v>
      </c>
    </row>
    <row r="40" spans="1:14">
      <c r="A40" s="119" t="s">
        <v>277</v>
      </c>
      <c r="B40" s="866" t="str">
        <f>VLOOKUP(A40,EQUIPOS!A10:D154,3,FALSE)</f>
        <v>Pala auxiliar de piloteadora</v>
      </c>
      <c r="C40" s="867"/>
      <c r="D40" s="867"/>
      <c r="E40" s="867"/>
      <c r="F40" s="867"/>
      <c r="G40" s="867"/>
      <c r="H40" s="868"/>
      <c r="I40" s="430"/>
      <c r="J40" s="431"/>
      <c r="K40" s="447">
        <f>VLOOKUP(A40,EQUIPOS!A10:D167,4,FALSE)</f>
        <v>396784.62952508352</v>
      </c>
      <c r="L40" s="344"/>
      <c r="M40" s="345">
        <v>2.5</v>
      </c>
      <c r="N40" s="281">
        <f t="shared" si="0"/>
        <v>158713.8518100334</v>
      </c>
    </row>
    <row r="41" spans="1:14">
      <c r="A41" s="119" t="s">
        <v>282</v>
      </c>
      <c r="B41" s="866" t="str">
        <f>VLOOKUP(A41,EQUIPOS!A6:D154,3,FALSE)</f>
        <v>Piloteadora potencia 250KW, RPM 1800, fuerza elevadora 200KN</v>
      </c>
      <c r="C41" s="867"/>
      <c r="D41" s="867"/>
      <c r="E41" s="867"/>
      <c r="F41" s="867"/>
      <c r="G41" s="867"/>
      <c r="H41" s="868"/>
      <c r="I41" s="430"/>
      <c r="J41" s="431"/>
      <c r="K41" s="447">
        <f>VLOOKUP(A41,EQUIPOS!A6:D154,4,FALSE)</f>
        <v>574829.01456839032</v>
      </c>
      <c r="L41" s="344"/>
      <c r="M41" s="345">
        <v>1</v>
      </c>
      <c r="N41" s="281">
        <f t="shared" si="0"/>
        <v>574829.01456839032</v>
      </c>
    </row>
    <row r="42" spans="1:14">
      <c r="A42" s="119" t="s">
        <v>310</v>
      </c>
      <c r="B42" s="866" t="str">
        <f>VLOOKUP(A42,EQUIPOS!A12:D156,3,FALSE)</f>
        <v>Retroexcavadora A25C</v>
      </c>
      <c r="C42" s="867"/>
      <c r="D42" s="867"/>
      <c r="E42" s="867"/>
      <c r="F42" s="867"/>
      <c r="G42" s="867"/>
      <c r="H42" s="868"/>
      <c r="I42" s="337"/>
      <c r="J42" s="339"/>
      <c r="K42" s="447">
        <f>VLOOKUP(A42,EQUIPOS!A12:D169,4,FALSE)</f>
        <v>183131.36747311548</v>
      </c>
      <c r="L42" s="432"/>
      <c r="M42" s="433">
        <v>2.5</v>
      </c>
      <c r="N42" s="281">
        <f t="shared" si="0"/>
        <v>73252.546989246184</v>
      </c>
    </row>
    <row r="43" spans="1:14">
      <c r="B43" s="866"/>
      <c r="C43" s="867"/>
      <c r="D43" s="867"/>
      <c r="E43" s="867"/>
      <c r="F43" s="867"/>
      <c r="G43" s="867"/>
      <c r="H43" s="868"/>
      <c r="I43" s="42"/>
      <c r="J43" s="43"/>
      <c r="K43" s="447"/>
      <c r="L43" s="285"/>
      <c r="M43" s="286"/>
      <c r="N43" s="281"/>
    </row>
    <row r="44" spans="1:14">
      <c r="B44" s="329"/>
      <c r="C44" s="330"/>
      <c r="D44" s="330"/>
      <c r="E44" s="330"/>
      <c r="F44" s="332"/>
      <c r="G44" s="332"/>
      <c r="H44" s="131"/>
      <c r="I44" s="42"/>
      <c r="J44" s="43"/>
      <c r="K44" s="447"/>
      <c r="L44" s="285"/>
      <c r="M44" s="286"/>
      <c r="N44" s="282"/>
    </row>
    <row r="45" spans="1:14">
      <c r="B45" s="874" t="s">
        <v>1036</v>
      </c>
      <c r="C45" s="875"/>
      <c r="D45" s="875"/>
      <c r="E45" s="44"/>
      <c r="F45" s="45"/>
      <c r="G45" s="45"/>
      <c r="H45" s="46"/>
      <c r="I45" s="42"/>
      <c r="J45" s="43"/>
      <c r="K45" s="288"/>
      <c r="L45" s="285"/>
      <c r="M45" s="410">
        <v>0.1</v>
      </c>
      <c r="N45" s="353">
        <f>N83*M45</f>
        <v>8511.2008676833339</v>
      </c>
    </row>
    <row r="46" spans="1:14" ht="15.75" thickBot="1">
      <c r="B46" s="866"/>
      <c r="C46" s="867"/>
      <c r="D46" s="867"/>
      <c r="E46" s="867"/>
      <c r="F46" s="867"/>
      <c r="G46" s="867"/>
      <c r="H46" s="868"/>
      <c r="I46" s="876"/>
      <c r="J46" s="877"/>
      <c r="K46" s="47"/>
      <c r="L46" s="878"/>
      <c r="M46" s="879"/>
      <c r="N46" s="111"/>
    </row>
    <row r="47" spans="1:14" ht="15.75" thickBot="1">
      <c r="B47" s="817" t="s">
        <v>1037</v>
      </c>
      <c r="C47" s="818"/>
      <c r="D47" s="818"/>
      <c r="E47" s="818"/>
      <c r="F47" s="818"/>
      <c r="G47" s="818"/>
      <c r="H47" s="818"/>
      <c r="I47" s="818"/>
      <c r="J47" s="818"/>
      <c r="K47" s="818"/>
      <c r="L47" s="818"/>
      <c r="M47" s="819"/>
      <c r="N47" s="403">
        <f>SUM(N36:N46)</f>
        <v>952384.30817656068</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2" t="s">
        <v>1028</v>
      </c>
      <c r="C51" s="863"/>
      <c r="D51" s="863"/>
      <c r="E51" s="863"/>
      <c r="F51" s="863"/>
      <c r="G51" s="863"/>
      <c r="H51" s="863"/>
      <c r="I51" s="897"/>
      <c r="J51" s="324" t="s">
        <v>1029</v>
      </c>
      <c r="K51" s="91" t="s">
        <v>1030</v>
      </c>
      <c r="L51" s="898" t="s">
        <v>1039</v>
      </c>
      <c r="M51" s="897"/>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26176.951829356836</v>
      </c>
      <c r="N52" s="281">
        <f>K52*M52</f>
        <v>61646.721558135352</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2939.9673810760514</v>
      </c>
      <c r="N53" s="281">
        <f>K53*M53</f>
        <v>363674.58459342207</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357193.80115329492</v>
      </c>
      <c r="N54" s="281">
        <f>K54*M54</f>
        <v>294566.32317288872</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SUM(N52:N58)</f>
        <v>719887.6293244462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4">
        <f>VLOOKUP(A64,TRANSPORTE!A5:D117,4,FALSE)</f>
        <v>986.26769390706806</v>
      </c>
      <c r="M64" s="905"/>
      <c r="N64" s="296">
        <f>K64*L64</f>
        <v>1282.1480020791885</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4">
        <f>VLOOKUP(A65,TRANSPORTE!A6:D117,4,FALSE)</f>
        <v>80933.579057591662</v>
      </c>
      <c r="M65" s="905"/>
      <c r="N65" s="296">
        <f>K65*L65</f>
        <v>4046.6789528795834</v>
      </c>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5328.8269549587721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971"/>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75" thickBot="1">
      <c r="B82" s="893"/>
      <c r="C82" s="894"/>
      <c r="D82" s="894"/>
      <c r="E82" s="894"/>
      <c r="F82" s="894"/>
      <c r="G82" s="894"/>
      <c r="H82" s="894"/>
      <c r="I82" s="132"/>
      <c r="J82" s="132"/>
      <c r="K82" s="132"/>
      <c r="L82" s="907"/>
      <c r="M82" s="907"/>
      <c r="N82" s="133"/>
    </row>
    <row r="83" spans="1:14" ht="15.75" thickBot="1">
      <c r="B83" s="906" t="s">
        <v>1037</v>
      </c>
      <c r="C83" s="860"/>
      <c r="D83" s="860"/>
      <c r="E83" s="860"/>
      <c r="F83" s="860"/>
      <c r="G83" s="860"/>
      <c r="H83" s="860"/>
      <c r="I83" s="860"/>
      <c r="J83" s="860"/>
      <c r="K83" s="860"/>
      <c r="L83" s="860"/>
      <c r="M83" s="861"/>
      <c r="N83" s="469">
        <f>SUM(N76:N82)</f>
        <v>85112.008676833328</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N47+N59+N70+N83</f>
        <v>1762712.7731327987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352542.55462655978</v>
      </c>
      <c r="M90" s="853"/>
      <c r="N90" s="57"/>
    </row>
    <row r="91" spans="1:14">
      <c r="B91" s="95" t="s">
        <v>1057</v>
      </c>
      <c r="C91" s="96"/>
      <c r="D91" s="96"/>
      <c r="E91" s="96"/>
      <c r="F91" s="96"/>
      <c r="G91" s="96"/>
      <c r="H91" s="96"/>
      <c r="I91" s="93"/>
      <c r="J91" s="94"/>
      <c r="K91" s="313">
        <v>0.05</v>
      </c>
      <c r="L91" s="852">
        <f>N85*K91</f>
        <v>88135.638656639945</v>
      </c>
      <c r="M91" s="853"/>
      <c r="N91" s="57"/>
    </row>
    <row r="92" spans="1:14" ht="15.75" thickBot="1">
      <c r="B92" s="97" t="s">
        <v>1058</v>
      </c>
      <c r="C92" s="98"/>
      <c r="D92" s="98"/>
      <c r="E92" s="98"/>
      <c r="F92" s="98"/>
      <c r="G92" s="98"/>
      <c r="H92" s="98"/>
      <c r="I92" s="99"/>
      <c r="J92" s="100"/>
      <c r="K92" s="314">
        <v>0.05</v>
      </c>
      <c r="L92" s="854">
        <f>N85*K92</f>
        <v>88135.638656639945</v>
      </c>
      <c r="M92" s="855"/>
      <c r="N92" s="57"/>
    </row>
    <row r="93" spans="1:14" ht="15.75" thickBot="1">
      <c r="B93" s="817" t="s">
        <v>1037</v>
      </c>
      <c r="C93" s="818"/>
      <c r="D93" s="818"/>
      <c r="E93" s="818"/>
      <c r="F93" s="818"/>
      <c r="G93" s="818"/>
      <c r="H93" s="818"/>
      <c r="I93" s="818"/>
      <c r="J93" s="818"/>
      <c r="K93" s="818"/>
      <c r="L93" s="818"/>
      <c r="M93" s="819"/>
      <c r="N93" s="58">
        <f>L90+L91+L92</f>
        <v>528813.83193983964</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2291526.6050726385</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1" t="s">
        <v>2324</v>
      </c>
      <c r="C112" s="962"/>
      <c r="D112" s="962"/>
      <c r="E112" s="962"/>
      <c r="F112" s="962"/>
      <c r="G112" s="962"/>
      <c r="H112" s="962"/>
      <c r="I112" s="962"/>
      <c r="J112" s="962"/>
      <c r="K112" s="962"/>
      <c r="L112" s="962"/>
      <c r="M112" s="962"/>
      <c r="N112" s="963"/>
    </row>
    <row r="113" spans="2:14" ht="15" customHeight="1">
      <c r="B113" s="961"/>
      <c r="C113" s="962"/>
      <c r="D113" s="962"/>
      <c r="E113" s="962"/>
      <c r="F113" s="962"/>
      <c r="G113" s="962"/>
      <c r="H113" s="962"/>
      <c r="I113" s="962"/>
      <c r="J113" s="962"/>
      <c r="K113" s="962"/>
      <c r="L113" s="962"/>
      <c r="M113" s="962"/>
      <c r="N113" s="963"/>
    </row>
    <row r="114" spans="2:14" ht="30" customHeight="1">
      <c r="B114" s="964" t="s">
        <v>2325</v>
      </c>
      <c r="C114" s="965"/>
      <c r="D114" s="965"/>
      <c r="E114" s="965"/>
      <c r="F114" s="965"/>
      <c r="G114" s="965"/>
      <c r="H114" s="965"/>
      <c r="I114" s="965"/>
      <c r="J114" s="965"/>
      <c r="K114" s="965"/>
      <c r="L114" s="965"/>
      <c r="M114" s="965"/>
      <c r="N114" s="966"/>
    </row>
    <row r="115" spans="2:14">
      <c r="B115" s="964"/>
      <c r="C115" s="965"/>
      <c r="D115" s="965"/>
      <c r="E115" s="965"/>
      <c r="F115" s="965"/>
      <c r="G115" s="965"/>
      <c r="H115" s="965"/>
      <c r="I115" s="965"/>
      <c r="J115" s="965"/>
      <c r="K115" s="965"/>
      <c r="L115" s="965"/>
      <c r="M115" s="965"/>
      <c r="N115" s="966"/>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7"/>
      <c r="K125" s="967"/>
      <c r="L125" s="967"/>
      <c r="M125" s="967"/>
      <c r="N125" s="968"/>
    </row>
    <row r="126" spans="2:14" ht="15.75" thickBot="1">
      <c r="B126" s="428" t="s">
        <v>2327</v>
      </c>
      <c r="C126" s="429"/>
      <c r="D126" s="429"/>
      <c r="E126" s="268"/>
      <c r="F126" s="268"/>
      <c r="G126" s="268"/>
      <c r="H126" s="268"/>
      <c r="I126" s="268"/>
      <c r="J126" s="969"/>
      <c r="K126" s="969"/>
      <c r="L126" s="969"/>
      <c r="M126" s="969"/>
      <c r="N126" s="970"/>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182</v>
      </c>
      <c r="B36" s="866" t="str">
        <f>VLOOKUP(A36,EQUIPOS!A6:D154,3,FALSE)</f>
        <v xml:space="preserve">Compresor para penetrar roca
</v>
      </c>
      <c r="C36" s="867"/>
      <c r="D36" s="867"/>
      <c r="E36" s="867"/>
      <c r="F36" s="867"/>
      <c r="G36" s="867"/>
      <c r="H36" s="868"/>
      <c r="I36" s="276"/>
      <c r="J36" s="277"/>
      <c r="K36" s="278">
        <f>VLOOKUP(A36,EQUIPOS!A6:D163,4,FALSE)</f>
        <v>108963.1636465037</v>
      </c>
      <c r="L36" s="279"/>
      <c r="M36" s="280">
        <v>0.125</v>
      </c>
      <c r="N36" s="281">
        <f>K36/M36</f>
        <v>871705.30917202961</v>
      </c>
    </row>
    <row r="37" spans="1:14">
      <c r="A37" s="119" t="s">
        <v>242</v>
      </c>
      <c r="B37" s="866" t="str">
        <f>VLOOKUP(A37,EQUIPOS!A7:D154,3,FALSE)</f>
        <v>Grúa con torre capacidad 1 ton en la punta.</v>
      </c>
      <c r="C37" s="867"/>
      <c r="D37" s="867"/>
      <c r="E37" s="867"/>
      <c r="F37" s="867"/>
      <c r="G37" s="867"/>
      <c r="H37" s="868"/>
      <c r="I37" s="430"/>
      <c r="J37" s="431"/>
      <c r="K37" s="278">
        <f>VLOOKUP(A37,EQUIPOS!A7:D164,4,FALSE)</f>
        <v>164680.07827324109</v>
      </c>
      <c r="L37" s="344"/>
      <c r="M37" s="345">
        <v>2.5</v>
      </c>
      <c r="N37" s="281">
        <f>K37/M37</f>
        <v>65872.031309296435</v>
      </c>
    </row>
    <row r="38" spans="1:14">
      <c r="A38" s="119" t="s">
        <v>267</v>
      </c>
      <c r="B38" s="866" t="str">
        <f>VLOOKUP(A38,EQUIPOS!A8:D154,3,FALSE)</f>
        <v>Motobomba de concreto</v>
      </c>
      <c r="C38" s="867"/>
      <c r="D38" s="867"/>
      <c r="E38" s="867"/>
      <c r="F38" s="867"/>
      <c r="G38" s="867"/>
      <c r="H38" s="868"/>
      <c r="I38" s="430"/>
      <c r="J38" s="431"/>
      <c r="K38" s="447">
        <f>VLOOKUP(A38,EQUIPOS!A8:D165,4,FALSE)</f>
        <v>58134.859991099482</v>
      </c>
      <c r="L38" s="344"/>
      <c r="M38" s="345">
        <v>0.65</v>
      </c>
      <c r="N38" s="281">
        <f>K38/M38</f>
        <v>89438.246140153045</v>
      </c>
    </row>
    <row r="39" spans="1:14">
      <c r="A39" s="119" t="s">
        <v>310</v>
      </c>
      <c r="B39" s="866" t="str">
        <f>VLOOKUP(A39,EQUIPOS!A9:D154,3,FALSE)</f>
        <v>Retroexcavadora A25C</v>
      </c>
      <c r="C39" s="867"/>
      <c r="D39" s="867"/>
      <c r="E39" s="867"/>
      <c r="F39" s="867"/>
      <c r="G39" s="867"/>
      <c r="H39" s="868"/>
      <c r="I39" s="430"/>
      <c r="J39" s="431"/>
      <c r="K39" s="447">
        <f>VLOOKUP(A39,EQUIPOS!A9:D166,4,FALSE)</f>
        <v>183131.36747311548</v>
      </c>
      <c r="L39" s="344"/>
      <c r="M39" s="345">
        <v>0.65</v>
      </c>
      <c r="N39" s="281">
        <f>K39/M39</f>
        <v>281740.5653432546</v>
      </c>
    </row>
    <row r="40" spans="1:14">
      <c r="A40" s="119"/>
      <c r="B40" s="866"/>
      <c r="C40" s="867"/>
      <c r="D40" s="867"/>
      <c r="E40" s="867"/>
      <c r="F40" s="867"/>
      <c r="G40" s="867"/>
      <c r="H40" s="868"/>
      <c r="I40" s="430"/>
      <c r="J40" s="431"/>
      <c r="K40" s="447"/>
      <c r="L40" s="344"/>
      <c r="M40" s="345"/>
      <c r="N40" s="281"/>
    </row>
    <row r="41" spans="1:14">
      <c r="A41" s="119"/>
      <c r="B41" s="866"/>
      <c r="C41" s="867"/>
      <c r="D41" s="867"/>
      <c r="E41" s="867"/>
      <c r="F41" s="867"/>
      <c r="G41" s="867"/>
      <c r="H41" s="868"/>
      <c r="I41" s="430"/>
      <c r="J41" s="431"/>
      <c r="K41" s="447"/>
      <c r="L41" s="344"/>
      <c r="M41" s="345"/>
      <c r="N41" s="281"/>
    </row>
    <row r="42" spans="1:14">
      <c r="A42" s="119"/>
      <c r="B42" s="866"/>
      <c r="C42" s="867"/>
      <c r="D42" s="867"/>
      <c r="E42" s="867"/>
      <c r="F42" s="867"/>
      <c r="G42" s="867"/>
      <c r="H42" s="868"/>
      <c r="I42" s="337"/>
      <c r="J42" s="339"/>
      <c r="K42" s="447"/>
      <c r="L42" s="432"/>
      <c r="M42" s="433"/>
      <c r="N42" s="281"/>
    </row>
    <row r="43" spans="1:14">
      <c r="B43" s="866"/>
      <c r="C43" s="867"/>
      <c r="D43" s="867"/>
      <c r="E43" s="867"/>
      <c r="F43" s="867"/>
      <c r="G43" s="867"/>
      <c r="H43" s="868"/>
      <c r="I43" s="42"/>
      <c r="J43" s="43"/>
      <c r="K43" s="447"/>
      <c r="L43" s="285"/>
      <c r="M43" s="286"/>
      <c r="N43" s="281"/>
    </row>
    <row r="44" spans="1:14">
      <c r="B44" s="329"/>
      <c r="C44" s="330"/>
      <c r="D44" s="330"/>
      <c r="E44" s="330"/>
      <c r="F44" s="332"/>
      <c r="G44" s="332"/>
      <c r="H44" s="131"/>
      <c r="I44" s="42"/>
      <c r="J44" s="43"/>
      <c r="K44" s="447"/>
      <c r="L44" s="285"/>
      <c r="M44" s="286"/>
      <c r="N44" s="282"/>
    </row>
    <row r="45" spans="1:14">
      <c r="B45" s="874" t="s">
        <v>1036</v>
      </c>
      <c r="C45" s="875"/>
      <c r="D45" s="875"/>
      <c r="E45" s="44"/>
      <c r="F45" s="45"/>
      <c r="G45" s="45"/>
      <c r="H45" s="46"/>
      <c r="I45" s="42"/>
      <c r="J45" s="43"/>
      <c r="K45" s="288"/>
      <c r="L45" s="285"/>
      <c r="M45" s="410">
        <v>0.1</v>
      </c>
      <c r="N45" s="353">
        <f>N87*M45</f>
        <v>44258.244511953337</v>
      </c>
    </row>
    <row r="46" spans="1:14" ht="15.75" thickBot="1">
      <c r="B46" s="866"/>
      <c r="C46" s="867"/>
      <c r="D46" s="867"/>
      <c r="E46" s="867"/>
      <c r="F46" s="867"/>
      <c r="G46" s="867"/>
      <c r="H46" s="868"/>
      <c r="I46" s="876"/>
      <c r="J46" s="877"/>
      <c r="K46" s="47"/>
      <c r="L46" s="878"/>
      <c r="M46" s="879"/>
      <c r="N46" s="111"/>
    </row>
    <row r="47" spans="1:14" ht="15.75" thickBot="1">
      <c r="B47" s="817" t="s">
        <v>1037</v>
      </c>
      <c r="C47" s="818"/>
      <c r="D47" s="818"/>
      <c r="E47" s="818"/>
      <c r="F47" s="818"/>
      <c r="G47" s="818"/>
      <c r="H47" s="818"/>
      <c r="I47" s="818"/>
      <c r="J47" s="818"/>
      <c r="K47" s="818"/>
      <c r="L47" s="818"/>
      <c r="M47" s="819"/>
      <c r="N47" s="403">
        <f>SUM(N36:N46)</f>
        <v>1353014.3964766869</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2" t="s">
        <v>1028</v>
      </c>
      <c r="C51" s="863"/>
      <c r="D51" s="863"/>
      <c r="E51" s="863"/>
      <c r="F51" s="863"/>
      <c r="G51" s="863"/>
      <c r="H51" s="863"/>
      <c r="I51" s="897"/>
      <c r="J51" s="324" t="s">
        <v>1029</v>
      </c>
      <c r="K51" s="91" t="s">
        <v>1030</v>
      </c>
      <c r="L51" s="898" t="s">
        <v>1039</v>
      </c>
      <c r="M51" s="897"/>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2939.9673810760514</v>
      </c>
      <c r="N52" s="281">
        <f>K52*M52</f>
        <v>523691.40181452775</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357193.80115329492</v>
      </c>
      <c r="N53" s="281">
        <f t="shared" ref="N53:N59" si="0">K53*M53</f>
        <v>424175.5053689598</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4842.9210300059931</v>
      </c>
      <c r="N54" s="281">
        <f t="shared" si="0"/>
        <v>1452.8763090017978</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87911.524540028724</v>
      </c>
      <c r="N55" s="281">
        <f t="shared" si="0"/>
        <v>263734.57362008619</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9490.073588009669</v>
      </c>
      <c r="N56" s="281">
        <f t="shared" si="0"/>
        <v>2372.5183970024173</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1121.867379614617</v>
      </c>
      <c r="N57" s="281">
        <f t="shared" si="0"/>
        <v>1121.867379614617</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1343.7418710787249</v>
      </c>
      <c r="N58" s="281">
        <f t="shared" si="0"/>
        <v>1343.7418710787249</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3725.9519074308437</v>
      </c>
      <c r="N59" s="281">
        <f t="shared" si="0"/>
        <v>1706.4859736033266</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17" t="s">
        <v>1037</v>
      </c>
      <c r="C63" s="818"/>
      <c r="D63" s="818"/>
      <c r="E63" s="818"/>
      <c r="F63" s="818"/>
      <c r="G63" s="818"/>
      <c r="H63" s="818"/>
      <c r="I63" s="818"/>
      <c r="J63" s="818"/>
      <c r="K63" s="818"/>
      <c r="L63" s="818"/>
      <c r="M63" s="819"/>
      <c r="N63" s="403">
        <f>SUM(N52:N62)</f>
        <v>1219598.9707338747</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903" t="s">
        <v>1045</v>
      </c>
      <c r="M67" s="882"/>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4">
        <f>VLOOKUP(A68,TRANSPORTE!A5:D117,4,FALSE)</f>
        <v>986.26769390706806</v>
      </c>
      <c r="M68" s="905"/>
      <c r="N68" s="296">
        <f>K68*L68</f>
        <v>1282.1480020791885</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4">
        <f>VLOOKUP(A69,TRANSPORTE!A6:D117,4,FALSE)</f>
        <v>80933.579057591662</v>
      </c>
      <c r="M69" s="905"/>
      <c r="N69" s="296">
        <f>K69*L69</f>
        <v>4046.6789528795834</v>
      </c>
    </row>
    <row r="70" spans="1:15">
      <c r="B70" s="52"/>
      <c r="C70" s="53"/>
      <c r="D70" s="53"/>
      <c r="E70" s="53"/>
      <c r="F70" s="53"/>
      <c r="G70" s="53"/>
      <c r="H70" s="320"/>
      <c r="I70" s="288"/>
      <c r="J70" s="295"/>
      <c r="K70" s="288"/>
      <c r="L70" s="904"/>
      <c r="M70" s="905"/>
      <c r="N70" s="296"/>
    </row>
    <row r="71" spans="1:15">
      <c r="B71" s="52"/>
      <c r="C71" s="53"/>
      <c r="D71" s="53"/>
      <c r="E71" s="53"/>
      <c r="F71" s="53"/>
      <c r="G71" s="53"/>
      <c r="H71" s="320"/>
      <c r="I71" s="288"/>
      <c r="J71" s="295"/>
      <c r="K71" s="288"/>
      <c r="L71" s="904"/>
      <c r="M71" s="905"/>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95"/>
      <c r="M73" s="896"/>
      <c r="N73" s="133"/>
    </row>
    <row r="74" spans="1:15" ht="15.75" thickBot="1">
      <c r="B74" s="906" t="s">
        <v>1037</v>
      </c>
      <c r="C74" s="860"/>
      <c r="D74" s="860"/>
      <c r="E74" s="860"/>
      <c r="F74" s="860"/>
      <c r="G74" s="860"/>
      <c r="H74" s="860"/>
      <c r="I74" s="860"/>
      <c r="J74" s="860"/>
      <c r="K74" s="860"/>
      <c r="L74" s="860"/>
      <c r="M74" s="861"/>
      <c r="N74" s="110">
        <f>N68+N69+N70+N71+N72</f>
        <v>5328.8269549587721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6" t="s">
        <v>1047</v>
      </c>
      <c r="C78" s="857"/>
      <c r="D78" s="857"/>
      <c r="E78" s="857"/>
      <c r="F78" s="857"/>
      <c r="G78" s="857"/>
      <c r="H78" s="857"/>
      <c r="I78" s="79" t="s">
        <v>1048</v>
      </c>
      <c r="J78" s="81" t="s">
        <v>1494</v>
      </c>
      <c r="K78" s="80" t="s">
        <v>1050</v>
      </c>
      <c r="L78" s="858" t="s">
        <v>1034</v>
      </c>
      <c r="M78" s="971"/>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75" thickBot="1">
      <c r="B86" s="893"/>
      <c r="C86" s="894"/>
      <c r="D86" s="894"/>
      <c r="E86" s="894"/>
      <c r="F86" s="894"/>
      <c r="G86" s="894"/>
      <c r="H86" s="894"/>
      <c r="I86" s="132"/>
      <c r="J86" s="132"/>
      <c r="K86" s="132"/>
      <c r="L86" s="907"/>
      <c r="M86" s="907"/>
      <c r="N86" s="51"/>
    </row>
    <row r="87" spans="1:14" ht="15.75" thickBot="1">
      <c r="B87" s="906" t="s">
        <v>1037</v>
      </c>
      <c r="C87" s="860"/>
      <c r="D87" s="860"/>
      <c r="E87" s="860"/>
      <c r="F87" s="860"/>
      <c r="G87" s="860"/>
      <c r="H87" s="860"/>
      <c r="I87" s="860"/>
      <c r="J87" s="860"/>
      <c r="K87" s="860"/>
      <c r="L87" s="860"/>
      <c r="M87" s="861"/>
      <c r="N87" s="310">
        <f>SUM(N80:N86)</f>
        <v>442582.44511953334</v>
      </c>
    </row>
    <row r="88" spans="1:14" ht="15.75" thickBot="1">
      <c r="B88" s="39"/>
      <c r="C88" s="40"/>
      <c r="D88" s="40"/>
      <c r="E88" s="40"/>
      <c r="F88" s="40"/>
      <c r="G88" s="40"/>
      <c r="H88" s="40"/>
      <c r="I88" s="40"/>
      <c r="J88" s="40"/>
      <c r="K88" s="40"/>
      <c r="L88" s="40"/>
      <c r="M88" s="40"/>
      <c r="N88" s="41"/>
    </row>
    <row r="89" spans="1:14" ht="15.75" thickBot="1">
      <c r="B89" s="817" t="s">
        <v>1051</v>
      </c>
      <c r="C89" s="818"/>
      <c r="D89" s="818"/>
      <c r="E89" s="818"/>
      <c r="F89" s="818"/>
      <c r="G89" s="818"/>
      <c r="H89" s="818"/>
      <c r="I89" s="818"/>
      <c r="J89" s="818"/>
      <c r="K89" s="818"/>
      <c r="L89" s="818"/>
      <c r="M89" s="819"/>
      <c r="N89" s="105">
        <f>N47+N63+N74+N87</f>
        <v>3020524.6392850536</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2" t="s">
        <v>1053</v>
      </c>
      <c r="C93" s="863"/>
      <c r="D93" s="863"/>
      <c r="E93" s="863"/>
      <c r="F93" s="863"/>
      <c r="G93" s="863"/>
      <c r="H93" s="863"/>
      <c r="I93" s="323"/>
      <c r="J93" s="343"/>
      <c r="K93" s="311" t="s">
        <v>1054</v>
      </c>
      <c r="L93" s="864" t="s">
        <v>1055</v>
      </c>
      <c r="M93" s="865"/>
      <c r="N93" s="312"/>
    </row>
    <row r="94" spans="1:14">
      <c r="B94" s="850" t="s">
        <v>1056</v>
      </c>
      <c r="C94" s="851"/>
      <c r="D94" s="851"/>
      <c r="E94" s="851"/>
      <c r="F94" s="851"/>
      <c r="G94" s="851"/>
      <c r="H94" s="851"/>
      <c r="I94" s="93"/>
      <c r="J94" s="94"/>
      <c r="K94" s="313">
        <v>0.2</v>
      </c>
      <c r="L94" s="852">
        <f>N89*K94</f>
        <v>604104.92785701074</v>
      </c>
      <c r="M94" s="853"/>
      <c r="N94" s="57"/>
    </row>
    <row r="95" spans="1:14">
      <c r="B95" s="95" t="s">
        <v>1057</v>
      </c>
      <c r="C95" s="96"/>
      <c r="D95" s="96"/>
      <c r="E95" s="96"/>
      <c r="F95" s="96"/>
      <c r="G95" s="96"/>
      <c r="H95" s="96"/>
      <c r="I95" s="93"/>
      <c r="J95" s="94"/>
      <c r="K95" s="313">
        <v>0.05</v>
      </c>
      <c r="L95" s="852">
        <f>N89*K95</f>
        <v>151026.23196425269</v>
      </c>
      <c r="M95" s="853"/>
      <c r="N95" s="57"/>
    </row>
    <row r="96" spans="1:14" ht="15.75" thickBot="1">
      <c r="B96" s="97" t="s">
        <v>1058</v>
      </c>
      <c r="C96" s="98"/>
      <c r="D96" s="98"/>
      <c r="E96" s="98"/>
      <c r="F96" s="98"/>
      <c r="G96" s="98"/>
      <c r="H96" s="98"/>
      <c r="I96" s="99"/>
      <c r="J96" s="100"/>
      <c r="K96" s="314">
        <v>0.05</v>
      </c>
      <c r="L96" s="854">
        <f>N89*K96</f>
        <v>151026.23196425269</v>
      </c>
      <c r="M96" s="855"/>
      <c r="N96" s="57"/>
    </row>
    <row r="97" spans="1:14" ht="15.75" thickBot="1">
      <c r="B97" s="817" t="s">
        <v>1037</v>
      </c>
      <c r="C97" s="818"/>
      <c r="D97" s="818"/>
      <c r="E97" s="818"/>
      <c r="F97" s="818"/>
      <c r="G97" s="818"/>
      <c r="H97" s="818"/>
      <c r="I97" s="818"/>
      <c r="J97" s="818"/>
      <c r="K97" s="818"/>
      <c r="L97" s="818"/>
      <c r="M97" s="819"/>
      <c r="N97" s="58">
        <f>L94+L95+L96</f>
        <v>906157.39178551605</v>
      </c>
    </row>
    <row r="98" spans="1:14" ht="15.75" thickBot="1">
      <c r="B98" s="39"/>
      <c r="C98" s="40"/>
      <c r="D98" s="40"/>
      <c r="E98" s="40"/>
      <c r="F98" s="40"/>
      <c r="G98" s="40"/>
      <c r="H98" s="40"/>
      <c r="I98" s="40"/>
      <c r="J98" s="40"/>
      <c r="K98" s="40"/>
      <c r="L98" s="40"/>
      <c r="M98" s="40"/>
      <c r="N98" s="41"/>
    </row>
    <row r="99" spans="1:14" ht="15.75" thickBot="1">
      <c r="A99" t="s">
        <v>2122</v>
      </c>
      <c r="B99" s="817" t="s">
        <v>1059</v>
      </c>
      <c r="C99" s="818"/>
      <c r="D99" s="818"/>
      <c r="E99" s="818"/>
      <c r="F99" s="818"/>
      <c r="G99" s="818"/>
      <c r="H99" s="818"/>
      <c r="I99" s="818"/>
      <c r="J99" s="818"/>
      <c r="K99" s="818"/>
      <c r="L99" s="818"/>
      <c r="M99" s="819"/>
      <c r="N99" s="196">
        <f>N89+N97</f>
        <v>3926682.0310705695</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1" t="s">
        <v>2324</v>
      </c>
      <c r="C116" s="962"/>
      <c r="D116" s="962"/>
      <c r="E116" s="962"/>
      <c r="F116" s="962"/>
      <c r="G116" s="962"/>
      <c r="H116" s="962"/>
      <c r="I116" s="962"/>
      <c r="J116" s="962"/>
      <c r="K116" s="962"/>
      <c r="L116" s="962"/>
      <c r="M116" s="962"/>
      <c r="N116" s="963"/>
    </row>
    <row r="117" spans="2:14" ht="15" customHeight="1">
      <c r="B117" s="961"/>
      <c r="C117" s="962"/>
      <c r="D117" s="962"/>
      <c r="E117" s="962"/>
      <c r="F117" s="962"/>
      <c r="G117" s="962"/>
      <c r="H117" s="962"/>
      <c r="I117" s="962"/>
      <c r="J117" s="962"/>
      <c r="K117" s="962"/>
      <c r="L117" s="962"/>
      <c r="M117" s="962"/>
      <c r="N117" s="963"/>
    </row>
    <row r="118" spans="2:14" ht="30" customHeight="1">
      <c r="B118" s="964" t="s">
        <v>2325</v>
      </c>
      <c r="C118" s="965"/>
      <c r="D118" s="965"/>
      <c r="E118" s="965"/>
      <c r="F118" s="965"/>
      <c r="G118" s="965"/>
      <c r="H118" s="965"/>
      <c r="I118" s="965"/>
      <c r="J118" s="965"/>
      <c r="K118" s="965"/>
      <c r="L118" s="965"/>
      <c r="M118" s="965"/>
      <c r="N118" s="966"/>
    </row>
    <row r="119" spans="2:14">
      <c r="B119" s="964"/>
      <c r="C119" s="965"/>
      <c r="D119" s="965"/>
      <c r="E119" s="965"/>
      <c r="F119" s="965"/>
      <c r="G119" s="965"/>
      <c r="H119" s="965"/>
      <c r="I119" s="965"/>
      <c r="J119" s="965"/>
      <c r="K119" s="965"/>
      <c r="L119" s="965"/>
      <c r="M119" s="965"/>
      <c r="N119" s="966"/>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7"/>
      <c r="K129" s="967"/>
      <c r="L129" s="967"/>
      <c r="M129" s="967"/>
      <c r="N129" s="968"/>
    </row>
    <row r="130" spans="2:14" ht="15.75" thickBot="1">
      <c r="B130" s="428" t="s">
        <v>2327</v>
      </c>
      <c r="C130" s="429"/>
      <c r="D130" s="429"/>
      <c r="E130" s="268"/>
      <c r="F130" s="268"/>
      <c r="G130" s="268"/>
      <c r="H130" s="268"/>
      <c r="I130" s="268"/>
      <c r="J130" s="969"/>
      <c r="K130" s="969"/>
      <c r="L130" s="969"/>
      <c r="M130" s="969"/>
      <c r="N130" s="970"/>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1"/>
      <c r="C1" s="923"/>
      <c r="D1" s="924"/>
      <c r="E1" s="924"/>
      <c r="F1" s="924"/>
      <c r="G1" s="924"/>
      <c r="H1" s="924"/>
      <c r="I1" s="924"/>
      <c r="J1" s="925"/>
      <c r="K1" s="926" t="s">
        <v>1017</v>
      </c>
      <c r="L1" s="928" t="s">
        <v>2304</v>
      </c>
      <c r="M1" s="929"/>
      <c r="N1" s="930"/>
    </row>
    <row r="2" spans="2:14" ht="40.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2" hidden="1" customHeight="1" thickBot="1">
      <c r="B30" s="77" t="s">
        <v>1027</v>
      </c>
      <c r="C30" s="796" t="s">
        <v>1028</v>
      </c>
      <c r="D30" s="797"/>
      <c r="E30" s="797"/>
      <c r="F30" s="797"/>
      <c r="G30" s="797"/>
      <c r="H30" s="797"/>
      <c r="I30" s="797"/>
      <c r="J30" s="78"/>
      <c r="K30" s="316"/>
      <c r="L30" s="793" t="s">
        <v>1029</v>
      </c>
      <c r="M30" s="794"/>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180</v>
      </c>
      <c r="B36" s="866" t="str">
        <f>VLOOKUP(A36,EQUIPOS!A6:D154,3,FALSE)</f>
        <v>Compresor 120 HP, con martillo.</v>
      </c>
      <c r="C36" s="867"/>
      <c r="D36" s="867"/>
      <c r="E36" s="867"/>
      <c r="F36" s="867"/>
      <c r="G36" s="867"/>
      <c r="H36" s="868"/>
      <c r="I36" s="276"/>
      <c r="J36" s="277"/>
      <c r="K36" s="278">
        <f>VLOOKUP(A36,EQUIPOS!A6:D163,4,FALSE)</f>
        <v>64473.9949394703</v>
      </c>
      <c r="L36" s="279"/>
      <c r="M36" s="280">
        <v>0.16</v>
      </c>
      <c r="N36" s="281">
        <f>K36/M36</f>
        <v>402962.46837168938</v>
      </c>
    </row>
    <row r="37" spans="1:14">
      <c r="A37" s="119" t="s">
        <v>261</v>
      </c>
      <c r="B37" s="866" t="str">
        <f>VLOOKUP(A37,EQUIPOS!A7:D154,3,FALSE)</f>
        <v xml:space="preserve">Motobomba 3 PULGADAS (incluye operario)
</v>
      </c>
      <c r="C37" s="867"/>
      <c r="D37" s="867"/>
      <c r="E37" s="867"/>
      <c r="F37" s="867"/>
      <c r="G37" s="867"/>
      <c r="H37" s="868"/>
      <c r="I37" s="430"/>
      <c r="J37" s="431"/>
      <c r="K37" s="278">
        <f>VLOOKUP(A37,EQUIPOS!A7:D164,4,FALSE)</f>
        <v>7482.9349261557873</v>
      </c>
      <c r="L37" s="344"/>
      <c r="M37" s="345">
        <v>0.16</v>
      </c>
      <c r="N37" s="281">
        <f>K37/M37</f>
        <v>46768.343288473669</v>
      </c>
    </row>
    <row r="38" spans="1:14">
      <c r="A38" s="119"/>
      <c r="B38" s="866"/>
      <c r="C38" s="867"/>
      <c r="D38" s="867"/>
      <c r="E38" s="867"/>
      <c r="F38" s="867"/>
      <c r="G38" s="867"/>
      <c r="H38" s="868"/>
      <c r="I38" s="430"/>
      <c r="J38" s="431"/>
      <c r="K38" s="447"/>
      <c r="L38" s="344"/>
      <c r="M38" s="345"/>
      <c r="N38" s="281"/>
    </row>
    <row r="39" spans="1:14">
      <c r="A39" s="119"/>
      <c r="B39" s="866"/>
      <c r="C39" s="867"/>
      <c r="D39" s="867"/>
      <c r="E39" s="867"/>
      <c r="F39" s="867"/>
      <c r="G39" s="867"/>
      <c r="H39" s="868"/>
      <c r="I39" s="430"/>
      <c r="J39" s="431"/>
      <c r="K39" s="447"/>
      <c r="L39" s="344"/>
      <c r="M39" s="345"/>
      <c r="N39" s="281"/>
    </row>
    <row r="40" spans="1:14">
      <c r="A40" s="119"/>
      <c r="B40" s="866"/>
      <c r="C40" s="867"/>
      <c r="D40" s="867"/>
      <c r="E40" s="867"/>
      <c r="F40" s="867"/>
      <c r="G40" s="867"/>
      <c r="H40" s="868"/>
      <c r="I40" s="337"/>
      <c r="J40" s="339"/>
      <c r="K40" s="447"/>
      <c r="L40" s="432"/>
      <c r="M40" s="433"/>
      <c r="N40" s="281"/>
    </row>
    <row r="41" spans="1:14">
      <c r="B41" s="866"/>
      <c r="C41" s="867"/>
      <c r="D41" s="867"/>
      <c r="E41" s="867"/>
      <c r="F41" s="867"/>
      <c r="G41" s="867"/>
      <c r="H41" s="868"/>
      <c r="I41" s="42"/>
      <c r="J41" s="43"/>
      <c r="K41" s="447"/>
      <c r="L41" s="285"/>
      <c r="M41" s="286"/>
      <c r="N41" s="281"/>
    </row>
    <row r="42" spans="1:14">
      <c r="B42" s="329"/>
      <c r="C42" s="330"/>
      <c r="D42" s="330"/>
      <c r="E42" s="330"/>
      <c r="F42" s="332"/>
      <c r="G42" s="332"/>
      <c r="H42" s="131"/>
      <c r="I42" s="42"/>
      <c r="J42" s="43"/>
      <c r="K42" s="447"/>
      <c r="L42" s="285"/>
      <c r="M42" s="286"/>
      <c r="N42" s="282"/>
    </row>
    <row r="43" spans="1:14">
      <c r="B43" s="874" t="s">
        <v>1036</v>
      </c>
      <c r="C43" s="875"/>
      <c r="D43" s="875"/>
      <c r="E43" s="44"/>
      <c r="F43" s="45"/>
      <c r="G43" s="45"/>
      <c r="H43" s="46"/>
      <c r="I43" s="42"/>
      <c r="J43" s="43"/>
      <c r="K43" s="288"/>
      <c r="L43" s="285"/>
      <c r="M43" s="410">
        <v>0.05</v>
      </c>
      <c r="N43" s="353">
        <f>N77*M43</f>
        <v>11968.876220179687</v>
      </c>
    </row>
    <row r="44" spans="1:14" ht="15.75" thickBot="1">
      <c r="B44" s="866"/>
      <c r="C44" s="867"/>
      <c r="D44" s="867"/>
      <c r="E44" s="867"/>
      <c r="F44" s="867"/>
      <c r="G44" s="867"/>
      <c r="H44" s="868"/>
      <c r="I44" s="876"/>
      <c r="J44" s="877"/>
      <c r="K44" s="47"/>
      <c r="L44" s="878"/>
      <c r="M44" s="879"/>
      <c r="N44" s="111"/>
    </row>
    <row r="45" spans="1:14" ht="15.75" thickBot="1">
      <c r="B45" s="817" t="s">
        <v>1037</v>
      </c>
      <c r="C45" s="818"/>
      <c r="D45" s="818"/>
      <c r="E45" s="818"/>
      <c r="F45" s="818"/>
      <c r="G45" s="818"/>
      <c r="H45" s="818"/>
      <c r="I45" s="818"/>
      <c r="J45" s="818"/>
      <c r="K45" s="818"/>
      <c r="L45" s="818"/>
      <c r="M45" s="819"/>
      <c r="N45" s="403">
        <f>SUM(N36:N44)</f>
        <v>461699.68788034271</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2" t="s">
        <v>1028</v>
      </c>
      <c r="C49" s="863"/>
      <c r="D49" s="863"/>
      <c r="E49" s="863"/>
      <c r="F49" s="863"/>
      <c r="G49" s="863"/>
      <c r="H49" s="863"/>
      <c r="I49" s="897"/>
      <c r="J49" s="324" t="s">
        <v>1029</v>
      </c>
      <c r="K49" s="91" t="s">
        <v>1030</v>
      </c>
      <c r="L49" s="898" t="s">
        <v>1039</v>
      </c>
      <c r="M49" s="897"/>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9490.073588009669</v>
      </c>
      <c r="N50" s="281">
        <f>K50*M50</f>
        <v>1898.0147176019339</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1121.867379614617</v>
      </c>
      <c r="N51" s="281">
        <f>K51*M51</f>
        <v>1121.867379614617</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1343.7418710787249</v>
      </c>
      <c r="N52" s="281">
        <f>K52*M52</f>
        <v>671.87093553936245</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2899.8247646282125</v>
      </c>
      <c r="N53" s="281">
        <f>K53*M53</f>
        <v>434973.71469423186</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377901.93345760182</v>
      </c>
      <c r="N54" s="281">
        <f>K54*M54</f>
        <v>377901.93345760182</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816567.4011845896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4">
        <f>VLOOKUP(A63,TRANSPORTE!A5:D117,4,FALSE)</f>
        <v>986.26769390706806</v>
      </c>
      <c r="M63" s="905"/>
      <c r="N63" s="296">
        <f>K63*L63</f>
        <v>986.26769390706806</v>
      </c>
    </row>
    <row r="64" spans="1:14">
      <c r="B64" s="52"/>
      <c r="C64" s="53"/>
      <c r="D64" s="53"/>
      <c r="E64" s="53"/>
      <c r="F64" s="53"/>
      <c r="G64" s="53"/>
      <c r="H64" s="320"/>
      <c r="I64" s="288"/>
      <c r="J64" s="295"/>
      <c r="K64" s="288"/>
      <c r="L64" s="904"/>
      <c r="M64" s="905"/>
      <c r="N64" s="296"/>
    </row>
    <row r="65" spans="1:15">
      <c r="B65" s="52"/>
      <c r="C65" s="53"/>
      <c r="D65" s="53"/>
      <c r="E65" s="53"/>
      <c r="F65" s="53"/>
      <c r="G65" s="53"/>
      <c r="H65" s="320"/>
      <c r="I65" s="288"/>
      <c r="J65" s="295"/>
      <c r="K65" s="288"/>
      <c r="L65" s="904"/>
      <c r="M65" s="905"/>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95"/>
      <c r="M67" s="896"/>
      <c r="N67" s="133"/>
    </row>
    <row r="68" spans="1:15" ht="15.75" thickBot="1">
      <c r="B68" s="906" t="s">
        <v>1037</v>
      </c>
      <c r="C68" s="860"/>
      <c r="D68" s="860"/>
      <c r="E68" s="860"/>
      <c r="F68" s="860"/>
      <c r="G68" s="860"/>
      <c r="H68" s="860"/>
      <c r="I68" s="860"/>
      <c r="J68" s="860"/>
      <c r="K68" s="860"/>
      <c r="L68" s="860"/>
      <c r="M68" s="861"/>
      <c r="N68" s="110">
        <f>SUM(N63:N67)</f>
        <v>986.26769390706806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6" t="s">
        <v>1047</v>
      </c>
      <c r="C72" s="857"/>
      <c r="D72" s="857"/>
      <c r="E72" s="857"/>
      <c r="F72" s="857"/>
      <c r="G72" s="857"/>
      <c r="H72" s="857"/>
      <c r="I72" s="79" t="s">
        <v>1048</v>
      </c>
      <c r="J72" s="81" t="s">
        <v>1494</v>
      </c>
      <c r="K72" s="80" t="s">
        <v>1050</v>
      </c>
      <c r="L72" s="858" t="s">
        <v>1034</v>
      </c>
      <c r="M72" s="859"/>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SUM(N73:N76)</f>
        <v>239377.52440359374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N45+N58+N68+N77</f>
        <v>1518630.8811624332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303726.17623248667</v>
      </c>
      <c r="M84" s="853"/>
      <c r="N84" s="57"/>
    </row>
    <row r="85" spans="1:14">
      <c r="B85" s="95" t="s">
        <v>1057</v>
      </c>
      <c r="C85" s="96"/>
      <c r="D85" s="96"/>
      <c r="E85" s="96"/>
      <c r="F85" s="96"/>
      <c r="G85" s="96"/>
      <c r="H85" s="96"/>
      <c r="I85" s="93"/>
      <c r="J85" s="94"/>
      <c r="K85" s="313">
        <v>0.05</v>
      </c>
      <c r="L85" s="852">
        <f>N79*K85</f>
        <v>75931.544058121668</v>
      </c>
      <c r="M85" s="853"/>
      <c r="N85" s="57"/>
    </row>
    <row r="86" spans="1:14" ht="15.75" thickBot="1">
      <c r="B86" s="97" t="s">
        <v>1058</v>
      </c>
      <c r="C86" s="98"/>
      <c r="D86" s="98"/>
      <c r="E86" s="98"/>
      <c r="F86" s="98"/>
      <c r="G86" s="98"/>
      <c r="H86" s="98"/>
      <c r="I86" s="99"/>
      <c r="J86" s="100"/>
      <c r="K86" s="314">
        <v>0.05</v>
      </c>
      <c r="L86" s="854">
        <f>N79*K86</f>
        <v>75931.544058121668</v>
      </c>
      <c r="M86" s="855"/>
      <c r="N86" s="57"/>
    </row>
    <row r="87" spans="1:14" ht="15.75" thickBot="1">
      <c r="B87" s="817" t="s">
        <v>1037</v>
      </c>
      <c r="C87" s="818"/>
      <c r="D87" s="818"/>
      <c r="E87" s="818"/>
      <c r="F87" s="818"/>
      <c r="G87" s="818"/>
      <c r="H87" s="818"/>
      <c r="I87" s="818"/>
      <c r="J87" s="818"/>
      <c r="K87" s="818"/>
      <c r="L87" s="818"/>
      <c r="M87" s="819"/>
      <c r="N87" s="58">
        <f>L84+L85+L86</f>
        <v>455589.26434873004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1974220.1455111632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35"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1"/>
      <c r="C1" s="923"/>
      <c r="D1" s="924"/>
      <c r="E1" s="924"/>
      <c r="F1" s="924"/>
      <c r="G1" s="924"/>
      <c r="H1" s="924"/>
      <c r="I1" s="924"/>
      <c r="J1" s="925"/>
      <c r="K1" s="926" t="s">
        <v>1017</v>
      </c>
      <c r="L1" s="928" t="s">
        <v>2304</v>
      </c>
      <c r="M1" s="929"/>
      <c r="N1" s="930"/>
    </row>
    <row r="2" spans="2:14" ht="38.2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461"/>
      <c r="L30" s="793" t="s">
        <v>1029</v>
      </c>
      <c r="M30" s="794"/>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121</v>
      </c>
      <c r="B36" s="866" t="str">
        <f>VLOOKUP(A36,EQUIPOS!A6:D154,3,FALSE)</f>
        <v>Bomba eléctrica para accionar la celda</v>
      </c>
      <c r="C36" s="867"/>
      <c r="D36" s="867"/>
      <c r="E36" s="867"/>
      <c r="F36" s="867"/>
      <c r="G36" s="867"/>
      <c r="H36" s="868"/>
      <c r="I36" s="276"/>
      <c r="J36" s="277"/>
      <c r="K36" s="278">
        <f>VLOOKUP(A36,EQUIPOS!A6:D163,4,FALSE)</f>
        <v>71726.452260303558</v>
      </c>
      <c r="L36" s="279"/>
      <c r="M36" s="280">
        <v>0.01</v>
      </c>
      <c r="N36" s="281">
        <f t="shared" ref="N36:N41" si="0">K36/M36</f>
        <v>7172645.2260303553</v>
      </c>
    </row>
    <row r="37" spans="1:14">
      <c r="A37" s="119" t="s">
        <v>192</v>
      </c>
      <c r="B37" s="866" t="str">
        <f>VLOOKUP(A37,EQUIPOS!A7:D154,3,FALSE)</f>
        <v>Equipo de acarreo interno</v>
      </c>
      <c r="C37" s="867"/>
      <c r="D37" s="867"/>
      <c r="E37" s="867"/>
      <c r="F37" s="867"/>
      <c r="G37" s="867"/>
      <c r="H37" s="868"/>
      <c r="I37" s="430"/>
      <c r="J37" s="431"/>
      <c r="K37" s="278">
        <f>VLOOKUP(A37,EQUIPOS!A7:D164,4,FALSE)</f>
        <v>50194.806891553832</v>
      </c>
      <c r="L37" s="344"/>
      <c r="M37" s="345">
        <v>0.05</v>
      </c>
      <c r="N37" s="281">
        <f t="shared" si="0"/>
        <v>1003896.1378310766</v>
      </c>
    </row>
    <row r="38" spans="1:14">
      <c r="A38" s="119" t="s">
        <v>217</v>
      </c>
      <c r="B38" s="866" t="str">
        <f>VLOOKUP(A38,EQUIPOS!A8:D154,3,FALSE)</f>
        <v>Equipo de soldadura y de acetileno (incluye soldadura)</v>
      </c>
      <c r="C38" s="867"/>
      <c r="D38" s="867"/>
      <c r="E38" s="867"/>
      <c r="F38" s="867"/>
      <c r="G38" s="867"/>
      <c r="H38" s="868"/>
      <c r="I38" s="430"/>
      <c r="J38" s="431"/>
      <c r="K38" s="278">
        <f>VLOOKUP(A38,EQUIPOS!A8:D165,4,FALSE)</f>
        <v>46004.360056167992</v>
      </c>
      <c r="L38" s="344"/>
      <c r="M38" s="345">
        <v>0.01</v>
      </c>
      <c r="N38" s="281">
        <f t="shared" si="0"/>
        <v>4600436.005616799</v>
      </c>
    </row>
    <row r="39" spans="1:14">
      <c r="A39" s="119" t="s">
        <v>242</v>
      </c>
      <c r="B39" s="866" t="str">
        <f>VLOOKUP(A39,EQUIPOS!A9:D154,3,FALSE)</f>
        <v>Grúa con torre capacidad 1 ton en la punta.</v>
      </c>
      <c r="C39" s="867"/>
      <c r="D39" s="867"/>
      <c r="E39" s="867"/>
      <c r="F39" s="867"/>
      <c r="G39" s="867"/>
      <c r="H39" s="868"/>
      <c r="I39" s="430"/>
      <c r="J39" s="431"/>
      <c r="K39" s="278">
        <f>VLOOKUP(A39,EQUIPOS!A9:D166,4,FALSE)</f>
        <v>164680.07827324109</v>
      </c>
      <c r="L39" s="344"/>
      <c r="M39" s="345">
        <v>0.04</v>
      </c>
      <c r="N39" s="281">
        <f t="shared" si="0"/>
        <v>4117001.9568310273</v>
      </c>
    </row>
    <row r="40" spans="1:14">
      <c r="A40" s="119" t="s">
        <v>255</v>
      </c>
      <c r="B40" s="866" t="str">
        <f>VLOOKUP(A40,EQUIPOS!A10:D154,3,FALSE)</f>
        <v>Manómetro cable de acero para bajar la celda</v>
      </c>
      <c r="C40" s="867"/>
      <c r="D40" s="867"/>
      <c r="E40" s="867"/>
      <c r="F40" s="867"/>
      <c r="G40" s="867"/>
      <c r="H40" s="868"/>
      <c r="I40" s="337"/>
      <c r="J40" s="339"/>
      <c r="K40" s="278">
        <f>VLOOKUP(A40,EQUIPOS!A10:D167,4,FALSE)</f>
        <v>1144293.6181809115</v>
      </c>
      <c r="L40" s="432"/>
      <c r="M40" s="433">
        <v>1</v>
      </c>
      <c r="N40" s="281">
        <f t="shared" si="0"/>
        <v>1144293.6181809115</v>
      </c>
    </row>
    <row r="41" spans="1:14">
      <c r="A41" t="s">
        <v>320</v>
      </c>
      <c r="B41" s="866" t="str">
        <f>VLOOKUP(A41,EQUIPOS!A11:D155,3,FALSE)</f>
        <v>Retroexcavadora sobre llantas, motor 62HP, Profundidad de excavación de 5.41 metros.</v>
      </c>
      <c r="C41" s="867"/>
      <c r="D41" s="867"/>
      <c r="E41" s="867"/>
      <c r="F41" s="867"/>
      <c r="G41" s="867"/>
      <c r="H41" s="868"/>
      <c r="I41" s="42"/>
      <c r="J41" s="43"/>
      <c r="K41" s="278">
        <f>VLOOKUP(A41,EQUIPOS!A11:D168,4,FALSE)</f>
        <v>111008.96284778821</v>
      </c>
      <c r="L41" s="285"/>
      <c r="M41" s="286">
        <v>0.2</v>
      </c>
      <c r="N41" s="281">
        <f t="shared" si="0"/>
        <v>555044.81423894095</v>
      </c>
    </row>
    <row r="42" spans="1:14">
      <c r="B42" s="329"/>
      <c r="C42" s="330"/>
      <c r="D42" s="330"/>
      <c r="E42" s="330"/>
      <c r="F42" s="332"/>
      <c r="G42" s="332"/>
      <c r="H42" s="131"/>
      <c r="I42" s="42"/>
      <c r="J42" s="43"/>
      <c r="K42" s="447"/>
      <c r="L42" s="285"/>
      <c r="M42" s="286"/>
      <c r="N42" s="282"/>
    </row>
    <row r="43" spans="1:14">
      <c r="B43" s="874" t="s">
        <v>1036</v>
      </c>
      <c r="C43" s="875"/>
      <c r="D43" s="875"/>
      <c r="E43" s="44"/>
      <c r="F43" s="45"/>
      <c r="G43" s="45"/>
      <c r="H43" s="46"/>
      <c r="I43" s="42"/>
      <c r="J43" s="43"/>
      <c r="K43" s="288"/>
      <c r="L43" s="285"/>
      <c r="M43" s="410">
        <v>0.01</v>
      </c>
      <c r="N43" s="353">
        <f>N81*M43</f>
        <v>40222.408211598995</v>
      </c>
    </row>
    <row r="44" spans="1:14" ht="15.75" thickBot="1">
      <c r="B44" s="866"/>
      <c r="C44" s="867"/>
      <c r="D44" s="867"/>
      <c r="E44" s="867"/>
      <c r="F44" s="867"/>
      <c r="G44" s="867"/>
      <c r="H44" s="868"/>
      <c r="I44" s="876"/>
      <c r="J44" s="877"/>
      <c r="K44" s="47"/>
      <c r="L44" s="878"/>
      <c r="M44" s="879"/>
      <c r="N44" s="111"/>
    </row>
    <row r="45" spans="1:14" ht="15.75" thickBot="1">
      <c r="B45" s="817" t="s">
        <v>1037</v>
      </c>
      <c r="C45" s="818"/>
      <c r="D45" s="818"/>
      <c r="E45" s="818"/>
      <c r="F45" s="818"/>
      <c r="G45" s="818"/>
      <c r="H45" s="818"/>
      <c r="I45" s="818"/>
      <c r="J45" s="818"/>
      <c r="K45" s="818"/>
      <c r="L45" s="818"/>
      <c r="M45" s="819"/>
      <c r="N45" s="403">
        <f>SUM(N36:N44)</f>
        <v>18633540.166940711</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2" t="s">
        <v>1028</v>
      </c>
      <c r="C49" s="863"/>
      <c r="D49" s="863"/>
      <c r="E49" s="863"/>
      <c r="F49" s="863"/>
      <c r="G49" s="863"/>
      <c r="H49" s="863"/>
      <c r="I49" s="897"/>
      <c r="J49" s="324" t="s">
        <v>1029</v>
      </c>
      <c r="K49" s="91" t="s">
        <v>1030</v>
      </c>
      <c r="L49" s="898" t="s">
        <v>1039</v>
      </c>
      <c r="M49" s="897"/>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12801346.42256373</v>
      </c>
      <c r="N50" s="281">
        <f t="shared" ref="N50:N55" si="1">K50*M50</f>
        <v>12801346.42256373</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131459.59429711523</v>
      </c>
      <c r="N51" s="281">
        <f t="shared" si="1"/>
        <v>3943787.8289134568</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1395116.2409146102</v>
      </c>
      <c r="N52" s="281">
        <f t="shared" si="1"/>
        <v>2790232.4818292204</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1093238.1011360039</v>
      </c>
      <c r="N53" s="281">
        <f t="shared" si="1"/>
        <v>5466190.505680019</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80588.402925119328</v>
      </c>
      <c r="N54" s="281">
        <f t="shared" si="1"/>
        <v>4835304.1755071599</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18876.985458166066</v>
      </c>
      <c r="N55" s="281">
        <f t="shared" si="1"/>
        <v>226523.8254979928</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30063385.239991575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4">
        <f>VLOOKUP(A63,TRANSPORTE!A5:D117,4,FALSE)</f>
        <v>280724.86038394441</v>
      </c>
      <c r="M63" s="905"/>
      <c r="N63" s="296">
        <f>K63*L63</f>
        <v>280724.86038394441</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4">
        <f>VLOOKUP(A64,TRANSPORTE!A6:D117,4,FALSE)</f>
        <v>32913.410191972063</v>
      </c>
      <c r="M64" s="905"/>
      <c r="N64" s="296">
        <f>K64*L64</f>
        <v>263307.28153577651</v>
      </c>
    </row>
    <row r="65" spans="1:15">
      <c r="A65" t="s">
        <v>1483</v>
      </c>
      <c r="B65" s="52" t="str">
        <f>VLOOKUP(A65,TRANSPORTE!A6:D117,3,FALSE)</f>
        <v>Pasajes aéreos</v>
      </c>
      <c r="C65" s="53"/>
      <c r="D65" s="53"/>
      <c r="E65" s="53"/>
      <c r="F65" s="53"/>
      <c r="G65" s="53"/>
      <c r="H65" s="320" t="s">
        <v>1029</v>
      </c>
      <c r="I65" s="288">
        <v>3</v>
      </c>
      <c r="J65" s="295">
        <v>1</v>
      </c>
      <c r="K65" s="288">
        <f>I65*J65</f>
        <v>3</v>
      </c>
      <c r="L65" s="904">
        <f>VLOOKUP(A65,TRANSPORTE!A6:D117,4,FALSE)</f>
        <v>311756.1321989529</v>
      </c>
      <c r="M65" s="905"/>
      <c r="N65" s="296">
        <f>K65*L65</f>
        <v>935268.39659685874</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95"/>
      <c r="M67" s="896"/>
      <c r="N67" s="133"/>
    </row>
    <row r="68" spans="1:15" ht="15.75" thickBot="1">
      <c r="B68" s="906" t="s">
        <v>1037</v>
      </c>
      <c r="C68" s="860"/>
      <c r="D68" s="860"/>
      <c r="E68" s="860"/>
      <c r="F68" s="860"/>
      <c r="G68" s="860"/>
      <c r="H68" s="860"/>
      <c r="I68" s="860"/>
      <c r="J68" s="860"/>
      <c r="K68" s="860"/>
      <c r="L68" s="860"/>
      <c r="M68" s="861"/>
      <c r="N68" s="110">
        <f>SUM(N63:N67)</f>
        <v>1479300.5385165797</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6" t="s">
        <v>1047</v>
      </c>
      <c r="C72" s="857"/>
      <c r="D72" s="857"/>
      <c r="E72" s="857"/>
      <c r="F72" s="857"/>
      <c r="G72" s="857"/>
      <c r="H72" s="857"/>
      <c r="I72" s="79" t="s">
        <v>1048</v>
      </c>
      <c r="J72" s="81" t="s">
        <v>1494</v>
      </c>
      <c r="K72" s="80" t="s">
        <v>1050</v>
      </c>
      <c r="L72" s="858" t="s">
        <v>1034</v>
      </c>
      <c r="M72" s="859"/>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SUM(N73:N80)</f>
        <v>4022240.8211598997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54198466.766608767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10839693.353321753</v>
      </c>
      <c r="M88" s="853"/>
      <c r="N88" s="57"/>
    </row>
    <row r="89" spans="1:14">
      <c r="B89" s="95" t="s">
        <v>1057</v>
      </c>
      <c r="C89" s="96"/>
      <c r="D89" s="96"/>
      <c r="E89" s="96"/>
      <c r="F89" s="96"/>
      <c r="G89" s="96"/>
      <c r="H89" s="96"/>
      <c r="I89" s="93"/>
      <c r="J89" s="94"/>
      <c r="K89" s="313">
        <v>0.05</v>
      </c>
      <c r="L89" s="852">
        <f>N83*K89</f>
        <v>2709923.3383304384</v>
      </c>
      <c r="M89" s="853"/>
      <c r="N89" s="57"/>
    </row>
    <row r="90" spans="1:14" ht="15.75" thickBot="1">
      <c r="B90" s="97" t="s">
        <v>1058</v>
      </c>
      <c r="C90" s="98"/>
      <c r="D90" s="98"/>
      <c r="E90" s="98"/>
      <c r="F90" s="98"/>
      <c r="G90" s="98"/>
      <c r="H90" s="98"/>
      <c r="I90" s="99"/>
      <c r="J90" s="100"/>
      <c r="K90" s="314">
        <v>0.05</v>
      </c>
      <c r="L90" s="854">
        <f>N83*K90</f>
        <v>2709923.3383304384</v>
      </c>
      <c r="M90" s="855"/>
      <c r="N90" s="57"/>
    </row>
    <row r="91" spans="1:14" ht="15.75" thickBot="1">
      <c r="B91" s="817" t="s">
        <v>1037</v>
      </c>
      <c r="C91" s="818"/>
      <c r="D91" s="818"/>
      <c r="E91" s="818"/>
      <c r="F91" s="818"/>
      <c r="G91" s="818"/>
      <c r="H91" s="818"/>
      <c r="I91" s="818"/>
      <c r="J91" s="818"/>
      <c r="K91" s="818"/>
      <c r="L91" s="818"/>
      <c r="M91" s="819"/>
      <c r="N91" s="58">
        <f>L88+L89+L90</f>
        <v>16259540.02998263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70458006.796591401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75" thickBot="1">
      <c r="B124" s="428" t="s">
        <v>2327</v>
      </c>
      <c r="C124" s="429"/>
      <c r="D124" s="429"/>
      <c r="E124" s="268"/>
      <c r="F124" s="268"/>
      <c r="G124" s="268"/>
      <c r="H124" s="268"/>
      <c r="I124" s="268"/>
      <c r="J124" s="969"/>
      <c r="K124" s="969"/>
      <c r="L124" s="969"/>
      <c r="M124" s="969"/>
      <c r="N124" s="970"/>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32" zoomScale="78" zoomScaleNormal="78" workbookViewId="0">
      <selection activeCell="B36" sqref="B36:H38"/>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1"/>
      <c r="C1" s="923"/>
      <c r="D1" s="924"/>
      <c r="E1" s="924"/>
      <c r="F1" s="924"/>
      <c r="G1" s="924"/>
      <c r="H1" s="924"/>
      <c r="I1" s="924"/>
      <c r="J1" s="925"/>
      <c r="K1" s="926" t="s">
        <v>1017</v>
      </c>
      <c r="L1" s="928" t="s">
        <v>2304</v>
      </c>
      <c r="M1" s="929"/>
      <c r="N1" s="930"/>
    </row>
    <row r="2" spans="2:14" ht="27"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t="s">
        <v>121</v>
      </c>
      <c r="B36" s="866" t="str">
        <f>VLOOKUP(A36,EQUIPOS!A6:D154,3,FALSE)</f>
        <v>Bomba eléctrica para accionar la celda</v>
      </c>
      <c r="C36" s="867"/>
      <c r="D36" s="867"/>
      <c r="E36" s="867"/>
      <c r="F36" s="867"/>
      <c r="G36" s="867"/>
      <c r="H36" s="868"/>
      <c r="I36" s="276"/>
      <c r="J36" s="277"/>
      <c r="K36" s="278">
        <f>VLOOKUP(A36,EQUIPOS!A6:D163,4,FALSE)</f>
        <v>71726.452260303558</v>
      </c>
      <c r="L36" s="279"/>
      <c r="M36" s="280">
        <v>0.01</v>
      </c>
      <c r="N36" s="281">
        <f>K36/M36</f>
        <v>7172645.2260303553</v>
      </c>
    </row>
    <row r="37" spans="1:16">
      <c r="A37" s="119" t="s">
        <v>217</v>
      </c>
      <c r="B37" s="866" t="str">
        <f>VLOOKUP(A37,EQUIPOS!A7:D154,3,FALSE)</f>
        <v>Equipo de soldadura y de acetileno (incluye soldadura)</v>
      </c>
      <c r="C37" s="867"/>
      <c r="D37" s="867"/>
      <c r="E37" s="867"/>
      <c r="F37" s="867"/>
      <c r="G37" s="867"/>
      <c r="H37" s="868"/>
      <c r="I37" s="430"/>
      <c r="J37" s="431"/>
      <c r="K37" s="278">
        <f>VLOOKUP(A37,EQUIPOS!A7:D164,4,FALSE)</f>
        <v>46004.360056167992</v>
      </c>
      <c r="L37" s="344"/>
      <c r="M37" s="345">
        <v>0.01</v>
      </c>
      <c r="N37" s="281">
        <f>K37/M37</f>
        <v>4600436.005616799</v>
      </c>
    </row>
    <row r="38" spans="1:16">
      <c r="A38" s="119" t="s">
        <v>255</v>
      </c>
      <c r="B38" s="866" t="str">
        <f>VLOOKUP(A38,EQUIPOS!A8:D154,3,FALSE)</f>
        <v>Manómetro cable de acero para bajar la celda</v>
      </c>
      <c r="C38" s="867"/>
      <c r="D38" s="867"/>
      <c r="E38" s="867"/>
      <c r="F38" s="867"/>
      <c r="G38" s="867"/>
      <c r="H38" s="868"/>
      <c r="I38" s="430"/>
      <c r="J38" s="431"/>
      <c r="K38" s="278">
        <f>VLOOKUP(A38,EQUIPOS!A8:D165,4,FALSE)</f>
        <v>1144293.6181809115</v>
      </c>
      <c r="L38" s="344"/>
      <c r="M38" s="345">
        <v>1</v>
      </c>
      <c r="N38" s="281">
        <f>K38/M38</f>
        <v>1144293.6181809115</v>
      </c>
    </row>
    <row r="39" spans="1:16">
      <c r="A39" s="119"/>
      <c r="B39" s="866"/>
      <c r="C39" s="867"/>
      <c r="D39" s="867"/>
      <c r="E39" s="867"/>
      <c r="F39" s="867"/>
      <c r="G39" s="867"/>
      <c r="H39" s="868"/>
      <c r="I39" s="430"/>
      <c r="J39" s="431"/>
      <c r="K39" s="278"/>
      <c r="L39" s="344"/>
      <c r="M39" s="345"/>
      <c r="N39" s="281"/>
    </row>
    <row r="40" spans="1:16">
      <c r="A40" s="119"/>
      <c r="B40" s="866"/>
      <c r="C40" s="867"/>
      <c r="D40" s="867"/>
      <c r="E40" s="867"/>
      <c r="F40" s="867"/>
      <c r="G40" s="867"/>
      <c r="H40" s="868"/>
      <c r="I40" s="337"/>
      <c r="J40" s="339"/>
      <c r="K40" s="278"/>
      <c r="L40" s="432"/>
      <c r="M40" s="433"/>
      <c r="N40" s="281"/>
    </row>
    <row r="41" spans="1:16">
      <c r="B41" s="866"/>
      <c r="C41" s="867"/>
      <c r="D41" s="867"/>
      <c r="E41" s="867"/>
      <c r="F41" s="867"/>
      <c r="G41" s="867"/>
      <c r="H41" s="868"/>
      <c r="I41" s="42"/>
      <c r="J41" s="43"/>
      <c r="K41" s="278"/>
      <c r="L41" s="285"/>
      <c r="M41" s="286"/>
      <c r="N41" s="281"/>
    </row>
    <row r="42" spans="1:16">
      <c r="B42" s="329"/>
      <c r="C42" s="330"/>
      <c r="D42" s="330"/>
      <c r="E42" s="330"/>
      <c r="F42" s="332"/>
      <c r="G42" s="332"/>
      <c r="H42" s="131"/>
      <c r="I42" s="42"/>
      <c r="J42" s="43"/>
      <c r="K42" s="447"/>
      <c r="L42" s="285"/>
      <c r="M42" s="286"/>
      <c r="N42" s="282"/>
    </row>
    <row r="43" spans="1:16">
      <c r="B43" s="874" t="s">
        <v>1036</v>
      </c>
      <c r="C43" s="875"/>
      <c r="D43" s="875"/>
      <c r="E43" s="44"/>
      <c r="F43" s="45"/>
      <c r="G43" s="45"/>
      <c r="H43" s="46"/>
      <c r="I43" s="42"/>
      <c r="J43" s="43"/>
      <c r="K43" s="288"/>
      <c r="L43" s="285"/>
      <c r="M43" s="410">
        <v>0.01</v>
      </c>
      <c r="N43" s="353">
        <f>N81*M43</f>
        <v>40222.408211598995</v>
      </c>
    </row>
    <row r="44" spans="1:16" ht="15.75" thickBot="1">
      <c r="B44" s="866"/>
      <c r="C44" s="867"/>
      <c r="D44" s="867"/>
      <c r="E44" s="867"/>
      <c r="F44" s="867"/>
      <c r="G44" s="867"/>
      <c r="H44" s="868"/>
      <c r="I44" s="876"/>
      <c r="J44" s="877"/>
      <c r="K44" s="47"/>
      <c r="L44" s="878"/>
      <c r="M44" s="879"/>
      <c r="N44" s="111"/>
    </row>
    <row r="45" spans="1:16" ht="15.75" thickBot="1">
      <c r="B45" s="817" t="s">
        <v>1037</v>
      </c>
      <c r="C45" s="818"/>
      <c r="D45" s="818"/>
      <c r="E45" s="818"/>
      <c r="F45" s="818"/>
      <c r="G45" s="818"/>
      <c r="H45" s="818"/>
      <c r="I45" s="818"/>
      <c r="J45" s="818"/>
      <c r="K45" s="818"/>
      <c r="L45" s="818"/>
      <c r="M45" s="819"/>
      <c r="N45" s="403">
        <f>SUM(N36:N44)</f>
        <v>12957597.258039664</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2" t="s">
        <v>1028</v>
      </c>
      <c r="C49" s="863"/>
      <c r="D49" s="863"/>
      <c r="E49" s="863"/>
      <c r="F49" s="863"/>
      <c r="G49" s="863"/>
      <c r="H49" s="863"/>
      <c r="I49" s="897"/>
      <c r="J49" s="324" t="s">
        <v>1029</v>
      </c>
      <c r="K49" s="91" t="s">
        <v>1030</v>
      </c>
      <c r="L49" s="898" t="s">
        <v>1039</v>
      </c>
      <c r="M49" s="897"/>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12801346.42256373</v>
      </c>
      <c r="N50" s="281">
        <f t="shared" ref="N50:N55" si="0">K50*M50</f>
        <v>12801346.42256373</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131459.59429711523</v>
      </c>
      <c r="N51" s="281">
        <f t="shared" si="0"/>
        <v>3943787.8289134568</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1395116.2409146102</v>
      </c>
      <c r="N52" s="281">
        <f t="shared" si="0"/>
        <v>2790232.4818292204</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1093238.1011360039</v>
      </c>
      <c r="N53" s="281">
        <f t="shared" si="0"/>
        <v>5466190.505680019</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80588.402925119328</v>
      </c>
      <c r="N54" s="281">
        <f t="shared" si="0"/>
        <v>4835304.1755071599</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18876.985458166066</v>
      </c>
      <c r="N55" s="281">
        <f t="shared" si="0"/>
        <v>226523.8254979928</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30063385.239991575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3" t="s">
        <v>1045</v>
      </c>
      <c r="M62" s="882"/>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4">
        <f>VLOOKUP(A63,TRANSPORTE!A5:D117,4,FALSE)</f>
        <v>311756.1321989529</v>
      </c>
      <c r="M63" s="905"/>
      <c r="N63" s="296">
        <f>K63*L63</f>
        <v>935268.39659685874</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4">
        <f>VLOOKUP(A64,TRANSPORTE!A6:D117,4,FALSE)</f>
        <v>280724.86038394441</v>
      </c>
      <c r="M64" s="905"/>
      <c r="N64" s="296">
        <f>K64*L64</f>
        <v>280724.86038394441</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4">
        <f>VLOOKUP(A65,TRANSPORTE!A6:D118,4,FALSE)</f>
        <v>32913.410191972063</v>
      </c>
      <c r="M65" s="905"/>
      <c r="N65" s="296">
        <f>K65*L65</f>
        <v>263307.28153577651</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95"/>
      <c r="M67" s="896"/>
      <c r="N67" s="133"/>
    </row>
    <row r="68" spans="1:15" ht="15.75" thickBot="1">
      <c r="B68" s="906" t="s">
        <v>1037</v>
      </c>
      <c r="C68" s="860"/>
      <c r="D68" s="860"/>
      <c r="E68" s="860"/>
      <c r="F68" s="860"/>
      <c r="G68" s="860"/>
      <c r="H68" s="860"/>
      <c r="I68" s="860"/>
      <c r="J68" s="860"/>
      <c r="K68" s="860"/>
      <c r="L68" s="860"/>
      <c r="M68" s="861"/>
      <c r="N68" s="110">
        <f>SUM(N63:N67)</f>
        <v>1479300.5385165797</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6" t="s">
        <v>1047</v>
      </c>
      <c r="C72" s="857"/>
      <c r="D72" s="857"/>
      <c r="E72" s="857"/>
      <c r="F72" s="857"/>
      <c r="G72" s="857"/>
      <c r="H72" s="857"/>
      <c r="I72" s="79" t="s">
        <v>1048</v>
      </c>
      <c r="J72" s="81" t="s">
        <v>1494</v>
      </c>
      <c r="K72" s="80" t="s">
        <v>1050</v>
      </c>
      <c r="L72" s="858" t="s">
        <v>1034</v>
      </c>
      <c r="M72" s="859"/>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75" thickBot="1">
      <c r="B80" s="893"/>
      <c r="C80" s="894"/>
      <c r="D80" s="894"/>
      <c r="E80" s="894"/>
      <c r="F80" s="894"/>
      <c r="G80" s="894"/>
      <c r="H80" s="894"/>
      <c r="I80" s="50"/>
      <c r="J80" s="50"/>
      <c r="K80" s="50"/>
      <c r="L80" s="972"/>
      <c r="M80" s="973"/>
      <c r="N80" s="51"/>
    </row>
    <row r="81" spans="1:14" ht="15.75" thickBot="1">
      <c r="B81" s="817" t="s">
        <v>1037</v>
      </c>
      <c r="C81" s="818"/>
      <c r="D81" s="818"/>
      <c r="E81" s="818"/>
      <c r="F81" s="818"/>
      <c r="G81" s="818"/>
      <c r="H81" s="818"/>
      <c r="I81" s="860"/>
      <c r="J81" s="860"/>
      <c r="K81" s="860"/>
      <c r="L81" s="860"/>
      <c r="M81" s="861"/>
      <c r="N81" s="310">
        <f>SUM(N73:N80)</f>
        <v>4022240.8211598997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48522523.857707724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9704504.7715415452</v>
      </c>
      <c r="M88" s="853"/>
      <c r="N88" s="57"/>
    </row>
    <row r="89" spans="1:14">
      <c r="B89" s="95" t="s">
        <v>1057</v>
      </c>
      <c r="C89" s="96"/>
      <c r="D89" s="96"/>
      <c r="E89" s="96"/>
      <c r="F89" s="96"/>
      <c r="G89" s="96"/>
      <c r="H89" s="96"/>
      <c r="I89" s="93"/>
      <c r="J89" s="94"/>
      <c r="K89" s="313">
        <v>0.05</v>
      </c>
      <c r="L89" s="852">
        <f>N83*K89</f>
        <v>2426126.1928853863</v>
      </c>
      <c r="M89" s="853"/>
      <c r="N89" s="57"/>
    </row>
    <row r="90" spans="1:14" ht="15.75" thickBot="1">
      <c r="B90" s="97" t="s">
        <v>1058</v>
      </c>
      <c r="C90" s="98"/>
      <c r="D90" s="98"/>
      <c r="E90" s="98"/>
      <c r="F90" s="98"/>
      <c r="G90" s="98"/>
      <c r="H90" s="98"/>
      <c r="I90" s="99"/>
      <c r="J90" s="100"/>
      <c r="K90" s="314">
        <v>0.05</v>
      </c>
      <c r="L90" s="854">
        <f>N83*K90</f>
        <v>2426126.1928853863</v>
      </c>
      <c r="M90" s="855"/>
      <c r="N90" s="57"/>
    </row>
    <row r="91" spans="1:14" ht="15.75" thickBot="1">
      <c r="B91" s="817" t="s">
        <v>1037</v>
      </c>
      <c r="C91" s="818"/>
      <c r="D91" s="818"/>
      <c r="E91" s="818"/>
      <c r="F91" s="818"/>
      <c r="G91" s="818"/>
      <c r="H91" s="818"/>
      <c r="I91" s="818"/>
      <c r="J91" s="818"/>
      <c r="K91" s="818"/>
      <c r="L91" s="818"/>
      <c r="M91" s="819"/>
      <c r="N91" s="58">
        <f>L88+L89+L90</f>
        <v>14556757.157312317</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63079281.015020043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75" thickBot="1">
      <c r="B124" s="428" t="s">
        <v>2327</v>
      </c>
      <c r="C124" s="429"/>
      <c r="D124" s="429"/>
      <c r="E124" s="268"/>
      <c r="F124" s="268"/>
      <c r="G124" s="268"/>
      <c r="H124" s="268"/>
      <c r="I124" s="268"/>
      <c r="J124" s="969"/>
      <c r="K124" s="969"/>
      <c r="L124" s="969"/>
      <c r="M124" s="969"/>
      <c r="N124" s="970"/>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1"/>
      <c r="C1" s="923"/>
      <c r="D1" s="924"/>
      <c r="E1" s="924"/>
      <c r="F1" s="924"/>
      <c r="G1" s="924"/>
      <c r="H1" s="924"/>
      <c r="I1" s="924"/>
      <c r="J1" s="925"/>
      <c r="K1" s="926" t="s">
        <v>1017</v>
      </c>
      <c r="L1" s="928" t="s">
        <v>2304</v>
      </c>
      <c r="M1" s="929"/>
      <c r="N1" s="930"/>
    </row>
    <row r="2" spans="2:14" ht="22.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259</v>
      </c>
      <c r="B36" s="866" t="str">
        <f>VLOOKUP(A36,EQUIPOS!A6:D154,3,FALSE)</f>
        <v>Montacargas</v>
      </c>
      <c r="C36" s="867"/>
      <c r="D36" s="867"/>
      <c r="E36" s="867"/>
      <c r="F36" s="867"/>
      <c r="G36" s="867"/>
      <c r="H36" s="868"/>
      <c r="I36" s="276"/>
      <c r="J36" s="277"/>
      <c r="K36" s="278">
        <f>VLOOKUP(A36,EQUIPOS!A6:D163,4,FALSE)</f>
        <v>67148.168073475681</v>
      </c>
      <c r="L36" s="279"/>
      <c r="M36" s="345">
        <v>1.5</v>
      </c>
      <c r="N36" s="281">
        <f>K36/M36</f>
        <v>44765.445382317121</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2553.3602603050003</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47318.805642622123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8547.3590337948099</v>
      </c>
      <c r="N48" s="281">
        <f>K48*M48</f>
        <v>2677042.0771102225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2677042.0771102225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51067.205206099999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2775428.0879589445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555085.61759178888</v>
      </c>
      <c r="M84" s="853"/>
      <c r="N84" s="57"/>
    </row>
    <row r="85" spans="1:14">
      <c r="B85" s="95" t="s">
        <v>1057</v>
      </c>
      <c r="C85" s="96"/>
      <c r="D85" s="96"/>
      <c r="E85" s="96"/>
      <c r="F85" s="96"/>
      <c r="G85" s="96"/>
      <c r="H85" s="96"/>
      <c r="I85" s="93"/>
      <c r="J85" s="94"/>
      <c r="K85" s="313">
        <v>0.05</v>
      </c>
      <c r="L85" s="852">
        <f>N79*K85</f>
        <v>138771.40439794722</v>
      </c>
      <c r="M85" s="853"/>
      <c r="N85" s="57"/>
    </row>
    <row r="86" spans="1:14" ht="15.75" thickBot="1">
      <c r="B86" s="97" t="s">
        <v>1058</v>
      </c>
      <c r="C86" s="98"/>
      <c r="D86" s="98"/>
      <c r="E86" s="98"/>
      <c r="F86" s="98"/>
      <c r="G86" s="98"/>
      <c r="H86" s="98"/>
      <c r="I86" s="99"/>
      <c r="J86" s="100"/>
      <c r="K86" s="314">
        <v>0.05</v>
      </c>
      <c r="L86" s="854">
        <f>N79*K86</f>
        <v>138771.40439794722</v>
      </c>
      <c r="M86" s="855"/>
      <c r="N86" s="57"/>
    </row>
    <row r="87" spans="1:14" ht="15.75" thickBot="1">
      <c r="B87" s="817" t="s">
        <v>1037</v>
      </c>
      <c r="C87" s="818"/>
      <c r="D87" s="818"/>
      <c r="E87" s="818"/>
      <c r="F87" s="818"/>
      <c r="G87" s="818"/>
      <c r="H87" s="818"/>
      <c r="I87" s="818"/>
      <c r="J87" s="818"/>
      <c r="K87" s="818"/>
      <c r="L87" s="818"/>
      <c r="M87" s="819"/>
      <c r="N87" s="58">
        <f>L84+L85+L86</f>
        <v>832628.42638768337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3608056.514346628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267</v>
      </c>
      <c r="B36" s="866" t="str">
        <f>VLOOKUP(A36,EQUIPOS!A6:D154,3,FALSE)</f>
        <v>Motobomba de concreto</v>
      </c>
      <c r="C36" s="867"/>
      <c r="D36" s="867"/>
      <c r="E36" s="867"/>
      <c r="F36" s="867"/>
      <c r="G36" s="867"/>
      <c r="H36" s="868"/>
      <c r="I36" s="276"/>
      <c r="J36" s="277"/>
      <c r="K36" s="278">
        <f>VLOOKUP(A36,EQUIPOS!A6:D163,4,FALSE)</f>
        <v>58134.859991099482</v>
      </c>
      <c r="L36" s="279"/>
      <c r="M36" s="345">
        <v>2.5</v>
      </c>
      <c r="N36" s="281">
        <f>K36/M36</f>
        <v>23253.943996439793</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23253.943996439793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2939.9673810760514</v>
      </c>
      <c r="N48" s="281">
        <f>K48*M48</f>
        <v>137468.99297631354</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340410.71996836981</v>
      </c>
      <c r="N49" s="281">
        <f>K49*M49</f>
        <v>227387.94010149859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364856.93307781214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4">
        <f>VLOOKUP(A60,TRANSPORTE!A2:D117,4,FALSE)</f>
        <v>986.26769390706806</v>
      </c>
      <c r="M60" s="905"/>
      <c r="N60" s="296">
        <f>K60*L60</f>
        <v>856.45068147421534</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856.45068147421534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388967.32775572618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77793.465551145244</v>
      </c>
      <c r="M84" s="853"/>
      <c r="N84" s="57"/>
    </row>
    <row r="85" spans="1:14">
      <c r="B85" s="95" t="s">
        <v>1057</v>
      </c>
      <c r="C85" s="96"/>
      <c r="D85" s="96"/>
      <c r="E85" s="96"/>
      <c r="F85" s="96"/>
      <c r="G85" s="96"/>
      <c r="H85" s="96"/>
      <c r="I85" s="93"/>
      <c r="J85" s="94"/>
      <c r="K85" s="313">
        <v>0.05</v>
      </c>
      <c r="L85" s="852">
        <f>N79*K85</f>
        <v>19448.366387786311</v>
      </c>
      <c r="M85" s="853"/>
      <c r="N85" s="57"/>
    </row>
    <row r="86" spans="1:14" ht="15.75" thickBot="1">
      <c r="B86" s="97" t="s">
        <v>1058</v>
      </c>
      <c r="C86" s="98"/>
      <c r="D86" s="98"/>
      <c r="E86" s="98"/>
      <c r="F86" s="98"/>
      <c r="G86" s="98"/>
      <c r="H86" s="98"/>
      <c r="I86" s="99"/>
      <c r="J86" s="100"/>
      <c r="K86" s="314">
        <v>0.05</v>
      </c>
      <c r="L86" s="854">
        <f>N79*K86</f>
        <v>19448.366387786311</v>
      </c>
      <c r="M86" s="855"/>
      <c r="N86" s="57"/>
    </row>
    <row r="87" spans="1:14" ht="15.75" thickBot="1">
      <c r="B87" s="817" t="s">
        <v>1037</v>
      </c>
      <c r="C87" s="818"/>
      <c r="D87" s="818"/>
      <c r="E87" s="818"/>
      <c r="F87" s="818"/>
      <c r="G87" s="818"/>
      <c r="H87" s="818"/>
      <c r="I87" s="818"/>
      <c r="J87" s="818"/>
      <c r="K87" s="818"/>
      <c r="L87" s="818"/>
      <c r="M87" s="819"/>
      <c r="N87" s="58">
        <f>L84+L85+L86</f>
        <v>116690.19832671787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505657.52608244406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4"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121</v>
      </c>
      <c r="B36" s="866" t="str">
        <f>VLOOKUP(A36,EQUIPOS!A6:D154,3,FALSE)</f>
        <v>Bomba eléctrica para accionar la celda</v>
      </c>
      <c r="C36" s="867"/>
      <c r="D36" s="867"/>
      <c r="E36" s="867"/>
      <c r="F36" s="867"/>
      <c r="G36" s="867"/>
      <c r="H36" s="868"/>
      <c r="I36" s="276"/>
      <c r="J36" s="277"/>
      <c r="K36" s="278">
        <f>VLOOKUP(A36,EQUIPOS!A6:D163,4,FALSE)</f>
        <v>71726.452260303558</v>
      </c>
      <c r="L36" s="279"/>
      <c r="M36" s="280">
        <v>0.01</v>
      </c>
      <c r="N36" s="281">
        <f t="shared" ref="N36:N41" si="0">K36/M36</f>
        <v>7172645.2260303553</v>
      </c>
    </row>
    <row r="37" spans="1:14">
      <c r="A37" s="119" t="s">
        <v>192</v>
      </c>
      <c r="B37" s="866" t="str">
        <f>VLOOKUP(A37,EQUIPOS!A7:D154,3,FALSE)</f>
        <v>Equipo de acarreo interno</v>
      </c>
      <c r="C37" s="867"/>
      <c r="D37" s="867"/>
      <c r="E37" s="867"/>
      <c r="F37" s="867"/>
      <c r="G37" s="867"/>
      <c r="H37" s="868"/>
      <c r="I37" s="430"/>
      <c r="J37" s="431"/>
      <c r="K37" s="278">
        <f>VLOOKUP(A37,EQUIPOS!A7:D164,4,FALSE)</f>
        <v>50194.806891553832</v>
      </c>
      <c r="L37" s="344"/>
      <c r="M37" s="345">
        <v>0.05</v>
      </c>
      <c r="N37" s="281">
        <f t="shared" si="0"/>
        <v>1003896.1378310766</v>
      </c>
    </row>
    <row r="38" spans="1:14">
      <c r="A38" s="119" t="s">
        <v>214</v>
      </c>
      <c r="B38" s="866" t="str">
        <f>VLOOKUP(A38,EQUIPOS!A8:D154,3,FALSE)</f>
        <v>Equipo de oxigeno y soldadura</v>
      </c>
      <c r="C38" s="867"/>
      <c r="D38" s="867"/>
      <c r="E38" s="867"/>
      <c r="F38" s="867"/>
      <c r="G38" s="867"/>
      <c r="H38" s="868"/>
      <c r="I38" s="430"/>
      <c r="J38" s="431"/>
      <c r="K38" s="447">
        <f>VLOOKUP(A38,EQUIPOS!A8:D165,4,FALSE)</f>
        <v>14243.550803464537</v>
      </c>
      <c r="L38" s="344"/>
      <c r="M38" s="345">
        <v>0.01</v>
      </c>
      <c r="N38" s="281">
        <f t="shared" si="0"/>
        <v>1424355.0803464537</v>
      </c>
    </row>
    <row r="39" spans="1:14">
      <c r="A39" s="119" t="s">
        <v>248</v>
      </c>
      <c r="B39" s="866" t="str">
        <f>VLOOKUP(A39,EQUIPOS!A9:D154,3,FALSE)</f>
        <v>Grúa telescópica de 50 Ton.</v>
      </c>
      <c r="C39" s="867"/>
      <c r="D39" s="867"/>
      <c r="E39" s="867"/>
      <c r="F39" s="867"/>
      <c r="G39" s="867"/>
      <c r="H39" s="868"/>
      <c r="I39" s="430"/>
      <c r="J39" s="431"/>
      <c r="K39" s="447">
        <f>VLOOKUP(A39,EQUIPOS!A9:D166,4,FALSE)</f>
        <v>234001.1917712031</v>
      </c>
      <c r="L39" s="344"/>
      <c r="M39" s="345">
        <v>0.04</v>
      </c>
      <c r="N39" s="281">
        <f t="shared" si="0"/>
        <v>5850029.7942800773</v>
      </c>
    </row>
    <row r="40" spans="1:14">
      <c r="A40" s="119" t="s">
        <v>255</v>
      </c>
      <c r="B40" s="866" t="str">
        <f>VLOOKUP(A40,EQUIPOS!A10:D154,3,FALSE)</f>
        <v>Manómetro cable de acero para bajar la celda</v>
      </c>
      <c r="C40" s="867"/>
      <c r="D40" s="867"/>
      <c r="E40" s="867"/>
      <c r="F40" s="867"/>
      <c r="G40" s="867"/>
      <c r="H40" s="868"/>
      <c r="I40" s="430"/>
      <c r="J40" s="431"/>
      <c r="K40" s="447">
        <f>VLOOKUP(A40,EQUIPOS!A10:D167,4,FALSE)</f>
        <v>1144293.6181809115</v>
      </c>
      <c r="L40" s="344"/>
      <c r="M40" s="345">
        <v>1</v>
      </c>
      <c r="N40" s="281">
        <f t="shared" si="0"/>
        <v>1144293.6181809115</v>
      </c>
    </row>
    <row r="41" spans="1:14">
      <c r="A41" s="119" t="s">
        <v>322</v>
      </c>
      <c r="B41" s="866" t="str">
        <f>VLOOKUP(A41,EQUIPOS!A11:D155,3,FALSE)</f>
        <v xml:space="preserve">Retroexcavadora sobre llantas JD 410
</v>
      </c>
      <c r="C41" s="867"/>
      <c r="D41" s="867"/>
      <c r="E41" s="867"/>
      <c r="F41" s="867"/>
      <c r="G41" s="867"/>
      <c r="H41" s="868"/>
      <c r="I41" s="430"/>
      <c r="J41" s="431"/>
      <c r="K41" s="447">
        <f>VLOOKUP(A41,EQUIPOS!A11:D168,4,FALSE)</f>
        <v>122087.57831541031</v>
      </c>
      <c r="L41" s="344"/>
      <c r="M41" s="345">
        <v>0.2</v>
      </c>
      <c r="N41" s="281">
        <f t="shared" si="0"/>
        <v>610437.89157705149</v>
      </c>
    </row>
    <row r="42" spans="1:14">
      <c r="A42" s="119"/>
      <c r="B42" s="866"/>
      <c r="C42" s="867"/>
      <c r="D42" s="867"/>
      <c r="E42" s="867"/>
      <c r="F42" s="867"/>
      <c r="G42" s="867"/>
      <c r="H42" s="868"/>
      <c r="I42" s="337"/>
      <c r="J42" s="339"/>
      <c r="K42" s="447"/>
      <c r="L42" s="432"/>
      <c r="M42" s="433"/>
      <c r="N42" s="281"/>
    </row>
    <row r="43" spans="1:14">
      <c r="B43" s="866"/>
      <c r="C43" s="867"/>
      <c r="D43" s="867"/>
      <c r="E43" s="867"/>
      <c r="F43" s="867"/>
      <c r="G43" s="867"/>
      <c r="H43" s="868"/>
      <c r="I43" s="42"/>
      <c r="J43" s="43"/>
      <c r="K43" s="447"/>
      <c r="L43" s="285"/>
      <c r="M43" s="286"/>
      <c r="N43" s="281"/>
    </row>
    <row r="44" spans="1:14">
      <c r="B44" s="329"/>
      <c r="C44" s="330"/>
      <c r="D44" s="330"/>
      <c r="E44" s="330"/>
      <c r="F44" s="332"/>
      <c r="G44" s="332"/>
      <c r="H44" s="131"/>
      <c r="I44" s="42"/>
      <c r="J44" s="43"/>
      <c r="K44" s="447"/>
      <c r="L44" s="285"/>
      <c r="M44" s="286"/>
      <c r="N44" s="282"/>
    </row>
    <row r="45" spans="1:14">
      <c r="B45" s="874" t="s">
        <v>1036</v>
      </c>
      <c r="C45" s="875"/>
      <c r="D45" s="875"/>
      <c r="E45" s="44"/>
      <c r="F45" s="45"/>
      <c r="G45" s="45"/>
      <c r="H45" s="46"/>
      <c r="I45" s="42"/>
      <c r="J45" s="43"/>
      <c r="K45" s="288"/>
      <c r="L45" s="285"/>
      <c r="M45" s="410">
        <v>0.1</v>
      </c>
      <c r="N45" s="353">
        <f>N86*M45</f>
        <v>402224.08211598999</v>
      </c>
    </row>
    <row r="46" spans="1:14" ht="15.75" thickBot="1">
      <c r="B46" s="866"/>
      <c r="C46" s="867"/>
      <c r="D46" s="867"/>
      <c r="E46" s="867"/>
      <c r="F46" s="867"/>
      <c r="G46" s="867"/>
      <c r="H46" s="868"/>
      <c r="I46" s="876"/>
      <c r="J46" s="877"/>
      <c r="K46" s="47"/>
      <c r="L46" s="878"/>
      <c r="M46" s="879"/>
      <c r="N46" s="111"/>
    </row>
    <row r="47" spans="1:14" ht="15.75" thickBot="1">
      <c r="B47" s="817" t="s">
        <v>1037</v>
      </c>
      <c r="C47" s="818"/>
      <c r="D47" s="818"/>
      <c r="E47" s="818"/>
      <c r="F47" s="818"/>
      <c r="G47" s="818"/>
      <c r="H47" s="818"/>
      <c r="I47" s="818"/>
      <c r="J47" s="818"/>
      <c r="K47" s="818"/>
      <c r="L47" s="818"/>
      <c r="M47" s="819"/>
      <c r="N47" s="420">
        <f>SUM(N36:N45)</f>
        <v>17607881.830361914</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2" t="s">
        <v>1028</v>
      </c>
      <c r="C51" s="863"/>
      <c r="D51" s="863"/>
      <c r="E51" s="863"/>
      <c r="F51" s="863"/>
      <c r="G51" s="863"/>
      <c r="H51" s="863"/>
      <c r="I51" s="897"/>
      <c r="J51" s="324" t="s">
        <v>1029</v>
      </c>
      <c r="K51" s="91" t="s">
        <v>1030</v>
      </c>
      <c r="L51" s="898" t="s">
        <v>1039</v>
      </c>
      <c r="M51" s="897"/>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12801346.42256373</v>
      </c>
      <c r="N52" s="281">
        <f t="shared" ref="N52:N57" si="1">K52*M52</f>
        <v>12801346.42256373</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131459.59429711523</v>
      </c>
      <c r="N53" s="281">
        <f t="shared" si="1"/>
        <v>3943787.8289134568</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1395116.2409146102</v>
      </c>
      <c r="N54" s="281">
        <f t="shared" si="1"/>
        <v>2790232.4818292204</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1093238.1011360039</v>
      </c>
      <c r="N55" s="281">
        <f t="shared" si="1"/>
        <v>5466190.505680019</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102948.26670351825</v>
      </c>
      <c r="N56" s="281">
        <f t="shared" si="1"/>
        <v>6176896.0022110948</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18876.985458166066</v>
      </c>
      <c r="N57" s="281">
        <f t="shared" si="1"/>
        <v>226523.8254979928</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17" t="s">
        <v>1037</v>
      </c>
      <c r="C63" s="818"/>
      <c r="D63" s="818"/>
      <c r="E63" s="818"/>
      <c r="F63" s="818"/>
      <c r="G63" s="818"/>
      <c r="H63" s="818"/>
      <c r="I63" s="818"/>
      <c r="J63" s="818"/>
      <c r="K63" s="818"/>
      <c r="L63" s="818"/>
      <c r="M63" s="819"/>
      <c r="N63" s="403">
        <f>SUM(N52:N62)</f>
        <v>31404977.066695511</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903" t="s">
        <v>1045</v>
      </c>
      <c r="M67" s="882"/>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4">
        <f>VLOOKUP(A68,TRANSPORTE!A5:D117,4,FALSE)</f>
        <v>280724.86038394441</v>
      </c>
      <c r="M68" s="905"/>
      <c r="N68" s="296">
        <f>K68*L68</f>
        <v>280724.86038394441</v>
      </c>
    </row>
    <row r="69" spans="1:15">
      <c r="A69" t="s">
        <v>1483</v>
      </c>
      <c r="B69" s="52" t="str">
        <f>VLOOKUP(A69,TRANSPORTE!A5:D117,3,FALSE)</f>
        <v>Pasajes aéreos</v>
      </c>
      <c r="C69" s="53"/>
      <c r="D69" s="53"/>
      <c r="E69" s="53"/>
      <c r="F69" s="53"/>
      <c r="G69" s="53"/>
      <c r="H69" s="320" t="s">
        <v>1029</v>
      </c>
      <c r="I69" s="288">
        <v>3</v>
      </c>
      <c r="J69" s="295">
        <v>1</v>
      </c>
      <c r="K69" s="288">
        <f>I69*J69</f>
        <v>3</v>
      </c>
      <c r="L69" s="904">
        <f>VLOOKUP(A69,TRANSPORTE!A5:D117,4,FALSE)</f>
        <v>311756.1321989529</v>
      </c>
      <c r="M69" s="905"/>
      <c r="N69" s="296">
        <f>K69*L69</f>
        <v>935268.39659685874</v>
      </c>
    </row>
    <row r="70" spans="1:15">
      <c r="B70" s="52"/>
      <c r="C70" s="53"/>
      <c r="D70" s="53"/>
      <c r="E70" s="53"/>
      <c r="F70" s="53"/>
      <c r="G70" s="53"/>
      <c r="H70" s="320"/>
      <c r="I70" s="288"/>
      <c r="J70" s="295"/>
      <c r="K70" s="288"/>
      <c r="L70" s="904"/>
      <c r="M70" s="905"/>
      <c r="N70" s="296"/>
    </row>
    <row r="71" spans="1:15">
      <c r="B71" s="52"/>
      <c r="C71" s="53"/>
      <c r="D71" s="53"/>
      <c r="E71" s="53"/>
      <c r="F71" s="53"/>
      <c r="G71" s="53"/>
      <c r="H71" s="320"/>
      <c r="I71" s="288"/>
      <c r="J71" s="295"/>
      <c r="K71" s="288"/>
      <c r="L71" s="904"/>
      <c r="M71" s="905"/>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95"/>
      <c r="M73" s="896"/>
      <c r="N73" s="133"/>
    </row>
    <row r="74" spans="1:15" ht="15.75" thickBot="1">
      <c r="B74" s="906" t="s">
        <v>1037</v>
      </c>
      <c r="C74" s="860"/>
      <c r="D74" s="860"/>
      <c r="E74" s="860"/>
      <c r="F74" s="860"/>
      <c r="G74" s="860"/>
      <c r="H74" s="860"/>
      <c r="I74" s="860"/>
      <c r="J74" s="860"/>
      <c r="K74" s="860"/>
      <c r="L74" s="860"/>
      <c r="M74" s="861"/>
      <c r="N74" s="110">
        <f>N68+N69+N70+N71+N72</f>
        <v>1215993.2569808031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6" t="s">
        <v>1047</v>
      </c>
      <c r="C78" s="857"/>
      <c r="D78" s="857"/>
      <c r="E78" s="857"/>
      <c r="F78" s="857"/>
      <c r="G78" s="857"/>
      <c r="H78" s="857"/>
      <c r="I78" s="79" t="s">
        <v>1048</v>
      </c>
      <c r="J78" s="81" t="s">
        <v>1494</v>
      </c>
      <c r="K78" s="80" t="s">
        <v>1050</v>
      </c>
      <c r="L78" s="858" t="s">
        <v>1034</v>
      </c>
      <c r="M78" s="859"/>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75" thickBot="1">
      <c r="A85" t="s">
        <v>96</v>
      </c>
      <c r="B85" s="893" t="str">
        <f>VLOOKUP(A85,'MANO DE OBRA'!A12:D73,3,FALSE)</f>
        <v>Estudios, análisis e informes</v>
      </c>
      <c r="C85" s="894" t="e">
        <f>VLOOKUP(B85,'MANO DE OBRA'!B12:E73,3,FALSE)</f>
        <v>#N/A</v>
      </c>
      <c r="D85" s="894" t="e">
        <f>VLOOKUP(C85,'MANO DE OBRA'!C12:F73,3,FALSE)</f>
        <v>#N/A</v>
      </c>
      <c r="E85" s="894" t="e">
        <f>VLOOKUP(D85,'MANO DE OBRA'!D12:G73,3,FALSE)</f>
        <v>#N/A</v>
      </c>
      <c r="F85" s="894" t="e">
        <f>VLOOKUP(E85,'MANO DE OBRA'!E12:H73,3,FALSE)</f>
        <v>#N/A</v>
      </c>
      <c r="G85" s="894" t="e">
        <f>VLOOKUP(F85,'MANO DE OBRA'!F12:I73,3,FALSE)</f>
        <v>#N/A</v>
      </c>
      <c r="H85" s="894" t="e">
        <f>VLOOKUP(G85,'MANO DE OBRA'!G12:J73,3,FALSE)</f>
        <v>#N/A</v>
      </c>
      <c r="I85" s="479"/>
      <c r="J85" s="480"/>
      <c r="K85" s="481">
        <f>VLOOKUP(A85,'MANO DE OBRA'!A12:D104,4,FALSE)</f>
        <v>2042688.2082439999</v>
      </c>
      <c r="L85" s="974">
        <v>1</v>
      </c>
      <c r="M85" s="974"/>
      <c r="N85" s="482">
        <f>K85*L85</f>
        <v>2042688.2082439999</v>
      </c>
    </row>
    <row r="86" spans="1:14" ht="15.75" thickBot="1">
      <c r="B86" s="906" t="s">
        <v>1037</v>
      </c>
      <c r="C86" s="860"/>
      <c r="D86" s="860"/>
      <c r="E86" s="860"/>
      <c r="F86" s="860"/>
      <c r="G86" s="860"/>
      <c r="H86" s="860"/>
      <c r="I86" s="860"/>
      <c r="J86" s="860"/>
      <c r="K86" s="860"/>
      <c r="L86" s="860"/>
      <c r="M86" s="861"/>
      <c r="N86" s="469">
        <f>SUM(N79:N85)</f>
        <v>4022240.8211598997</v>
      </c>
    </row>
    <row r="87" spans="1:14" ht="15.75" thickBot="1">
      <c r="B87" s="39"/>
      <c r="C87" s="40"/>
      <c r="D87" s="40"/>
      <c r="E87" s="40"/>
      <c r="F87" s="40"/>
      <c r="G87" s="40"/>
      <c r="H87" s="40"/>
      <c r="I87" s="40"/>
      <c r="J87" s="40"/>
      <c r="K87" s="40"/>
      <c r="L87" s="40"/>
      <c r="M87" s="40"/>
      <c r="N87" s="41"/>
    </row>
    <row r="88" spans="1:14" ht="15.75" thickBot="1">
      <c r="B88" s="817" t="s">
        <v>1051</v>
      </c>
      <c r="C88" s="818"/>
      <c r="D88" s="818"/>
      <c r="E88" s="818"/>
      <c r="F88" s="818"/>
      <c r="G88" s="818"/>
      <c r="H88" s="818"/>
      <c r="I88" s="818"/>
      <c r="J88" s="818"/>
      <c r="K88" s="818"/>
      <c r="L88" s="818"/>
      <c r="M88" s="819"/>
      <c r="N88" s="105">
        <f>N86+N74+N63+N47</f>
        <v>54251092.975198135</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2" t="s">
        <v>1053</v>
      </c>
      <c r="C92" s="863"/>
      <c r="D92" s="863"/>
      <c r="E92" s="863"/>
      <c r="F92" s="863"/>
      <c r="G92" s="863"/>
      <c r="H92" s="863"/>
      <c r="I92" s="323"/>
      <c r="J92" s="343"/>
      <c r="K92" s="311" t="s">
        <v>1054</v>
      </c>
      <c r="L92" s="864" t="s">
        <v>1055</v>
      </c>
      <c r="M92" s="865"/>
      <c r="N92" s="312"/>
    </row>
    <row r="93" spans="1:14">
      <c r="B93" s="850" t="s">
        <v>1056</v>
      </c>
      <c r="C93" s="851"/>
      <c r="D93" s="851"/>
      <c r="E93" s="851"/>
      <c r="F93" s="851"/>
      <c r="G93" s="851"/>
      <c r="H93" s="851"/>
      <c r="I93" s="93"/>
      <c r="J93" s="94"/>
      <c r="K93" s="313">
        <v>0.2</v>
      </c>
      <c r="L93" s="852">
        <f>N88*K93</f>
        <v>10850218.595039628</v>
      </c>
      <c r="M93" s="853"/>
      <c r="N93" s="57"/>
    </row>
    <row r="94" spans="1:14">
      <c r="B94" s="95" t="s">
        <v>1057</v>
      </c>
      <c r="C94" s="96"/>
      <c r="D94" s="96"/>
      <c r="E94" s="96"/>
      <c r="F94" s="96"/>
      <c r="G94" s="96"/>
      <c r="H94" s="96"/>
      <c r="I94" s="93"/>
      <c r="J94" s="94"/>
      <c r="K94" s="313">
        <v>0.05</v>
      </c>
      <c r="L94" s="852">
        <f>N88*K94</f>
        <v>2712554.6487599071</v>
      </c>
      <c r="M94" s="853"/>
      <c r="N94" s="57"/>
    </row>
    <row r="95" spans="1:14" ht="15.75" thickBot="1">
      <c r="B95" s="97" t="s">
        <v>1058</v>
      </c>
      <c r="C95" s="98"/>
      <c r="D95" s="98"/>
      <c r="E95" s="98"/>
      <c r="F95" s="98"/>
      <c r="G95" s="98"/>
      <c r="H95" s="98"/>
      <c r="I95" s="99"/>
      <c r="J95" s="100"/>
      <c r="K95" s="314">
        <v>0.05</v>
      </c>
      <c r="L95" s="854">
        <f>N88*K95</f>
        <v>2712554.6487599071</v>
      </c>
      <c r="M95" s="855"/>
      <c r="N95" s="57"/>
    </row>
    <row r="96" spans="1:14" ht="15.75" thickBot="1">
      <c r="B96" s="817" t="s">
        <v>1037</v>
      </c>
      <c r="C96" s="818"/>
      <c r="D96" s="818"/>
      <c r="E96" s="818"/>
      <c r="F96" s="818"/>
      <c r="G96" s="818"/>
      <c r="H96" s="818"/>
      <c r="I96" s="818"/>
      <c r="J96" s="818"/>
      <c r="K96" s="818"/>
      <c r="L96" s="818"/>
      <c r="M96" s="819"/>
      <c r="N96" s="58">
        <f>L93+L94+L95</f>
        <v>16275327.892559443</v>
      </c>
    </row>
    <row r="97" spans="1:14" ht="15.75" thickBot="1">
      <c r="B97" s="39"/>
      <c r="C97" s="40"/>
      <c r="D97" s="40"/>
      <c r="E97" s="40"/>
      <c r="F97" s="40"/>
      <c r="G97" s="40"/>
      <c r="H97" s="40"/>
      <c r="I97" s="40"/>
      <c r="J97" s="40"/>
      <c r="K97" s="40"/>
      <c r="L97" s="40"/>
      <c r="M97" s="40"/>
      <c r="N97" s="41"/>
    </row>
    <row r="98" spans="1:14" ht="15.75" thickBot="1">
      <c r="A98" t="s">
        <v>2122</v>
      </c>
      <c r="B98" s="817" t="s">
        <v>1059</v>
      </c>
      <c r="C98" s="818"/>
      <c r="D98" s="818"/>
      <c r="E98" s="818"/>
      <c r="F98" s="818"/>
      <c r="G98" s="818"/>
      <c r="H98" s="818"/>
      <c r="I98" s="818"/>
      <c r="J98" s="818"/>
      <c r="K98" s="818"/>
      <c r="L98" s="818"/>
      <c r="M98" s="819"/>
      <c r="N98" s="196">
        <f>N88+N96</f>
        <v>70526420.867757574</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1" t="s">
        <v>2324</v>
      </c>
      <c r="C115" s="962"/>
      <c r="D115" s="962"/>
      <c r="E115" s="962"/>
      <c r="F115" s="962"/>
      <c r="G115" s="962"/>
      <c r="H115" s="962"/>
      <c r="I115" s="962"/>
      <c r="J115" s="962"/>
      <c r="K115" s="962"/>
      <c r="L115" s="962"/>
      <c r="M115" s="962"/>
      <c r="N115" s="963"/>
    </row>
    <row r="116" spans="2:14" ht="15" customHeight="1">
      <c r="B116" s="961"/>
      <c r="C116" s="962"/>
      <c r="D116" s="962"/>
      <c r="E116" s="962"/>
      <c r="F116" s="962"/>
      <c r="G116" s="962"/>
      <c r="H116" s="962"/>
      <c r="I116" s="962"/>
      <c r="J116" s="962"/>
      <c r="K116" s="962"/>
      <c r="L116" s="962"/>
      <c r="M116" s="962"/>
      <c r="N116" s="963"/>
    </row>
    <row r="117" spans="2:14" ht="30" customHeight="1">
      <c r="B117" s="964" t="s">
        <v>2325</v>
      </c>
      <c r="C117" s="965"/>
      <c r="D117" s="965"/>
      <c r="E117" s="965"/>
      <c r="F117" s="965"/>
      <c r="G117" s="965"/>
      <c r="H117" s="965"/>
      <c r="I117" s="965"/>
      <c r="J117" s="965"/>
      <c r="K117" s="965"/>
      <c r="L117" s="965"/>
      <c r="M117" s="965"/>
      <c r="N117" s="966"/>
    </row>
    <row r="118" spans="2:14">
      <c r="B118" s="964"/>
      <c r="C118" s="965"/>
      <c r="D118" s="965"/>
      <c r="E118" s="965"/>
      <c r="F118" s="965"/>
      <c r="G118" s="965"/>
      <c r="H118" s="965"/>
      <c r="I118" s="965"/>
      <c r="J118" s="965"/>
      <c r="K118" s="965"/>
      <c r="L118" s="965"/>
      <c r="M118" s="965"/>
      <c r="N118" s="966"/>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7"/>
      <c r="K128" s="967"/>
      <c r="L128" s="967"/>
      <c r="M128" s="967"/>
      <c r="N128" s="968"/>
    </row>
    <row r="129" spans="2:14" ht="15.75" thickBot="1">
      <c r="B129" s="428" t="s">
        <v>2327</v>
      </c>
      <c r="C129" s="429"/>
      <c r="D129" s="429"/>
      <c r="E129" s="268"/>
      <c r="F129" s="268"/>
      <c r="G129" s="268"/>
      <c r="H129" s="268"/>
      <c r="I129" s="268"/>
      <c r="J129" s="969"/>
      <c r="K129" s="969"/>
      <c r="L129" s="969"/>
      <c r="M129" s="969"/>
      <c r="N129" s="970"/>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326</v>
      </c>
      <c r="B36" s="866" t="str">
        <f>VLOOKUP(A36,EQUIPOS!A6:D154,3,FALSE)</f>
        <v>Sensor de Impacto para prueba de integridad tipo</v>
      </c>
      <c r="C36" s="867"/>
      <c r="D36" s="867"/>
      <c r="E36" s="867"/>
      <c r="F36" s="867"/>
      <c r="G36" s="867"/>
      <c r="H36" s="868"/>
      <c r="I36" s="276"/>
      <c r="J36" s="277"/>
      <c r="K36" s="278">
        <f>VLOOKUP(A36,EQUIPOS!A6:D163,4,FALSE)</f>
        <v>79469.657954597438</v>
      </c>
      <c r="L36" s="279"/>
      <c r="M36" s="345">
        <v>1</v>
      </c>
      <c r="N36" s="281">
        <f>K36/M36</f>
        <v>79469.657954597438</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79469.657954597438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1946758.4055133341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2026228.0634679315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405245.61269358633</v>
      </c>
      <c r="M84" s="853"/>
      <c r="N84" s="57"/>
    </row>
    <row r="85" spans="1:14">
      <c r="B85" s="95" t="s">
        <v>1057</v>
      </c>
      <c r="C85" s="96"/>
      <c r="D85" s="96"/>
      <c r="E85" s="96"/>
      <c r="F85" s="96"/>
      <c r="G85" s="96"/>
      <c r="H85" s="96"/>
      <c r="I85" s="93"/>
      <c r="J85" s="94"/>
      <c r="K85" s="313">
        <v>0.05</v>
      </c>
      <c r="L85" s="852">
        <f>N79*K85</f>
        <v>101311.40317339658</v>
      </c>
      <c r="M85" s="853"/>
      <c r="N85" s="57"/>
    </row>
    <row r="86" spans="1:14" ht="15.75" thickBot="1">
      <c r="B86" s="97" t="s">
        <v>1058</v>
      </c>
      <c r="C86" s="98"/>
      <c r="D86" s="98"/>
      <c r="E86" s="98"/>
      <c r="F86" s="98"/>
      <c r="G86" s="98"/>
      <c r="H86" s="98"/>
      <c r="I86" s="99"/>
      <c r="J86" s="100"/>
      <c r="K86" s="314">
        <v>0.05</v>
      </c>
      <c r="L86" s="854">
        <f>N79*K86</f>
        <v>101311.40317339658</v>
      </c>
      <c r="M86" s="855"/>
      <c r="N86" s="57"/>
    </row>
    <row r="87" spans="1:14" ht="15.75" thickBot="1">
      <c r="B87" s="817" t="s">
        <v>1037</v>
      </c>
      <c r="C87" s="818"/>
      <c r="D87" s="818"/>
      <c r="E87" s="818"/>
      <c r="F87" s="818"/>
      <c r="G87" s="818"/>
      <c r="H87" s="818"/>
      <c r="I87" s="818"/>
      <c r="J87" s="818"/>
      <c r="K87" s="818"/>
      <c r="L87" s="818"/>
      <c r="M87" s="819"/>
      <c r="N87" s="58">
        <f>L84+L85+L86</f>
        <v>607868.41904037946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2634096.482508311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320</v>
      </c>
      <c r="B36" s="866" t="str">
        <f>VLOOKUP(A36,EQUIPOS!A6:D154,3,FALSE)</f>
        <v>Retroexcavadora sobre llantas, motor 62HP, Profundidad de excavación de 5.41 metros.</v>
      </c>
      <c r="C36" s="867"/>
      <c r="D36" s="867"/>
      <c r="E36" s="867"/>
      <c r="F36" s="867"/>
      <c r="G36" s="867"/>
      <c r="H36" s="868"/>
      <c r="I36" s="276"/>
      <c r="J36" s="277"/>
      <c r="K36" s="278">
        <f>VLOOKUP(A36,EQUIPOS!A6:D163,4,FALSE)</f>
        <v>111008.96284778821</v>
      </c>
      <c r="L36" s="279"/>
      <c r="M36" s="345">
        <v>10</v>
      </c>
      <c r="N36" s="281">
        <f>K36/M36</f>
        <v>11100.896284778821</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319.17003253812504</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11420.066317316945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34632.415184833182</v>
      </c>
      <c r="N48" s="281">
        <f>K48*M48</f>
        <v>16931.402979251779</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33805.196812976727</v>
      </c>
      <c r="N49" s="281">
        <f>K49*M49</f>
        <v>45073.595750635635</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4102.198005580768</v>
      </c>
      <c r="N50" s="281">
        <f>K50*M50</f>
        <v>6153.2970083711516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68158.295738258574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3191.70032538125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82770.062380956762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16554.012476191354</v>
      </c>
      <c r="M84" s="853"/>
      <c r="N84" s="57"/>
    </row>
    <row r="85" spans="1:14">
      <c r="B85" s="95" t="s">
        <v>1057</v>
      </c>
      <c r="C85" s="96"/>
      <c r="D85" s="96"/>
      <c r="E85" s="96"/>
      <c r="F85" s="96"/>
      <c r="G85" s="96"/>
      <c r="H85" s="96"/>
      <c r="I85" s="93"/>
      <c r="J85" s="94"/>
      <c r="K85" s="313">
        <v>0.05</v>
      </c>
      <c r="L85" s="852">
        <f>N79*K85</f>
        <v>4138.5031190478385</v>
      </c>
      <c r="M85" s="853"/>
      <c r="N85" s="57"/>
    </row>
    <row r="86" spans="1:14" ht="15.75" thickBot="1">
      <c r="B86" s="97" t="s">
        <v>1058</v>
      </c>
      <c r="C86" s="98"/>
      <c r="D86" s="98"/>
      <c r="E86" s="98"/>
      <c r="F86" s="98"/>
      <c r="G86" s="98"/>
      <c r="H86" s="98"/>
      <c r="I86" s="99"/>
      <c r="J86" s="100"/>
      <c r="K86" s="314">
        <v>0.05</v>
      </c>
      <c r="L86" s="854">
        <f>N79*K86</f>
        <v>4138.5031190478385</v>
      </c>
      <c r="M86" s="855"/>
      <c r="N86" s="57"/>
    </row>
    <row r="87" spans="1:14" ht="15.75" thickBot="1">
      <c r="B87" s="817" t="s">
        <v>1037</v>
      </c>
      <c r="C87" s="818"/>
      <c r="D87" s="818"/>
      <c r="E87" s="818"/>
      <c r="F87" s="818"/>
      <c r="G87" s="818"/>
      <c r="H87" s="818"/>
      <c r="I87" s="818"/>
      <c r="J87" s="818"/>
      <c r="K87" s="818"/>
      <c r="L87" s="818"/>
      <c r="M87" s="819"/>
      <c r="N87" s="58">
        <f>L84+L85+L86</f>
        <v>24831.018714287035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107601.0810952438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43"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ht="27"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204</v>
      </c>
      <c r="B36" s="866" t="str">
        <f>VLOOKUP(A36,EQUIPOS!A6:D154,3,FALSE)</f>
        <v xml:space="preserve">Equipo de soldadura 250 AMP
</v>
      </c>
      <c r="C36" s="867"/>
      <c r="D36" s="867"/>
      <c r="E36" s="867"/>
      <c r="F36" s="867"/>
      <c r="G36" s="867"/>
      <c r="H36" s="868"/>
      <c r="I36" s="276"/>
      <c r="J36" s="277"/>
      <c r="K36" s="278">
        <f>VLOOKUP(A36,EQUIPOS!A6:D163,4,FALSE)</f>
        <v>18250.349623450787</v>
      </c>
      <c r="L36" s="279"/>
      <c r="M36" s="345">
        <v>10</v>
      </c>
      <c r="N36" s="281">
        <f>K36/M36</f>
        <v>1825.0349623450788</v>
      </c>
    </row>
    <row r="37" spans="1:14">
      <c r="A37" s="119" t="s">
        <v>320</v>
      </c>
      <c r="B37" s="866" t="str">
        <f>VLOOKUP(A37,EQUIPOS!A7:D154,3,FALSE)</f>
        <v>Retroexcavadora sobre llantas, motor 62HP, Profundidad de excavación de 5.41 metros.</v>
      </c>
      <c r="C37" s="867"/>
      <c r="D37" s="867"/>
      <c r="E37" s="867"/>
      <c r="F37" s="867"/>
      <c r="G37" s="867"/>
      <c r="H37" s="868"/>
      <c r="I37" s="430"/>
      <c r="J37" s="431"/>
      <c r="K37" s="278">
        <f>VLOOKUP(A37,EQUIPOS!A7:D164,4,FALSE)</f>
        <v>111008.96284778821</v>
      </c>
      <c r="L37" s="344"/>
      <c r="M37" s="345">
        <v>10</v>
      </c>
      <c r="N37" s="281">
        <f>K37/M37</f>
        <v>11100.896284778821</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383.00403904575001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13308.93528616965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6483.0243899142497</v>
      </c>
      <c r="N48" s="281">
        <f>K48*M48</f>
        <v>213.93980486717024</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92822.095887574644</v>
      </c>
      <c r="N49" s="281">
        <f>K49*M49</f>
        <v>278466.28766272392</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624.75606355293178</v>
      </c>
      <c r="N50" s="281">
        <f>K50*M50</f>
        <v>6247.5606355293176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284927.7881031204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3830.0403904574996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302066.76377974753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60413.352755949512</v>
      </c>
      <c r="M84" s="853"/>
      <c r="N84" s="57"/>
    </row>
    <row r="85" spans="1:14">
      <c r="B85" s="95" t="s">
        <v>1057</v>
      </c>
      <c r="C85" s="96"/>
      <c r="D85" s="96"/>
      <c r="E85" s="96"/>
      <c r="F85" s="96"/>
      <c r="G85" s="96"/>
      <c r="H85" s="96"/>
      <c r="I85" s="93"/>
      <c r="J85" s="94"/>
      <c r="K85" s="313">
        <v>0.05</v>
      </c>
      <c r="L85" s="852">
        <f>N79*K85</f>
        <v>15103.338188987378</v>
      </c>
      <c r="M85" s="853"/>
      <c r="N85" s="57"/>
    </row>
    <row r="86" spans="1:14" ht="15.75" thickBot="1">
      <c r="B86" s="97" t="s">
        <v>1058</v>
      </c>
      <c r="C86" s="98"/>
      <c r="D86" s="98"/>
      <c r="E86" s="98"/>
      <c r="F86" s="98"/>
      <c r="G86" s="98"/>
      <c r="H86" s="98"/>
      <c r="I86" s="99"/>
      <c r="J86" s="100"/>
      <c r="K86" s="314">
        <v>0.05</v>
      </c>
      <c r="L86" s="854">
        <f>N79*K86</f>
        <v>15103.338188987378</v>
      </c>
      <c r="M86" s="855"/>
      <c r="N86" s="57"/>
    </row>
    <row r="87" spans="1:14" ht="15.75" thickBot="1">
      <c r="B87" s="817" t="s">
        <v>1037</v>
      </c>
      <c r="C87" s="818"/>
      <c r="D87" s="818"/>
      <c r="E87" s="818"/>
      <c r="F87" s="818"/>
      <c r="G87" s="818"/>
      <c r="H87" s="818"/>
      <c r="I87" s="818"/>
      <c r="J87" s="818"/>
      <c r="K87" s="818"/>
      <c r="L87" s="818"/>
      <c r="M87" s="819"/>
      <c r="N87" s="58">
        <f>L84+L85+L86</f>
        <v>90620.029133924254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392686.79291367182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ht="22.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282</v>
      </c>
      <c r="B36" s="866" t="str">
        <f>VLOOKUP(A36,EQUIPOS!A6:D154,3,FALSE)</f>
        <v>Piloteadora potencia 250KW, RPM 1800, fuerza elevadora 200KN</v>
      </c>
      <c r="C36" s="867"/>
      <c r="D36" s="867"/>
      <c r="E36" s="867"/>
      <c r="F36" s="867"/>
      <c r="G36" s="867"/>
      <c r="H36" s="868"/>
      <c r="I36" s="276"/>
      <c r="J36" s="277"/>
      <c r="K36" s="278">
        <f>VLOOKUP(A36,EQUIPOS!A6:D163,4,FALSE)</f>
        <v>574829.01456839032</v>
      </c>
      <c r="L36" s="279"/>
      <c r="M36" s="345">
        <v>2</v>
      </c>
      <c r="N36" s="281">
        <f>K36/M36</f>
        <v>287414.50728419516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4468.3804555337501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291882.8877397289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2939.9673810760514</v>
      </c>
      <c r="N48" s="281">
        <f>K48*M48</f>
        <v>82319.086670129444</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357193.80115329492</v>
      </c>
      <c r="N49" s="281">
        <f>K49*M49</f>
        <v>125017.83040365321</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21152.961370778823</v>
      </c>
      <c r="N50" s="281">
        <f>K50*M50</f>
        <v>63458.884112336469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270795.80118611909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4">
        <f>VLOOKUP(A60,TRANSPORTE!A2:D117,4,FALSE)</f>
        <v>1144.9770471204192</v>
      </c>
      <c r="M60" s="905"/>
      <c r="N60" s="296">
        <f>K60*L60</f>
        <v>400.74196649214673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400.74196649214673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44683.804555337498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607763.23544767767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121552.64708953555</v>
      </c>
      <c r="M84" s="853"/>
      <c r="N84" s="57"/>
    </row>
    <row r="85" spans="1:14">
      <c r="B85" s="95" t="s">
        <v>1057</v>
      </c>
      <c r="C85" s="96"/>
      <c r="D85" s="96"/>
      <c r="E85" s="96"/>
      <c r="F85" s="96"/>
      <c r="G85" s="96"/>
      <c r="H85" s="96"/>
      <c r="I85" s="93"/>
      <c r="J85" s="94"/>
      <c r="K85" s="313">
        <v>0.05</v>
      </c>
      <c r="L85" s="852">
        <f>N79*K85</f>
        <v>30388.161772383886</v>
      </c>
      <c r="M85" s="853"/>
      <c r="N85" s="57"/>
    </row>
    <row r="86" spans="1:14" ht="15.75" thickBot="1">
      <c r="B86" s="97" t="s">
        <v>1058</v>
      </c>
      <c r="C86" s="98"/>
      <c r="D86" s="98"/>
      <c r="E86" s="98"/>
      <c r="F86" s="98"/>
      <c r="G86" s="98"/>
      <c r="H86" s="98"/>
      <c r="I86" s="99"/>
      <c r="J86" s="100"/>
      <c r="K86" s="314">
        <v>0.05</v>
      </c>
      <c r="L86" s="854">
        <f>N79*K86</f>
        <v>30388.161772383886</v>
      </c>
      <c r="M86" s="855"/>
      <c r="N86" s="57"/>
    </row>
    <row r="87" spans="1:14" ht="15.75" thickBot="1">
      <c r="B87" s="817" t="s">
        <v>1037</v>
      </c>
      <c r="C87" s="818"/>
      <c r="D87" s="818"/>
      <c r="E87" s="818"/>
      <c r="F87" s="818"/>
      <c r="G87" s="818"/>
      <c r="H87" s="818"/>
      <c r="I87" s="818"/>
      <c r="J87" s="818"/>
      <c r="K87" s="818"/>
      <c r="L87" s="818"/>
      <c r="M87" s="819"/>
      <c r="N87" s="58">
        <f>L84+L85+L86</f>
        <v>182328.97063430335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790092.20608198107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282</v>
      </c>
      <c r="B36" s="866" t="str">
        <f>VLOOKUP(A36,EQUIPOS!A6:D154,3,FALSE)</f>
        <v>Piloteadora potencia 250KW, RPM 1800, fuerza elevadora 200KN</v>
      </c>
      <c r="C36" s="867"/>
      <c r="D36" s="867"/>
      <c r="E36" s="867"/>
      <c r="F36" s="867"/>
      <c r="G36" s="867"/>
      <c r="H36" s="868"/>
      <c r="I36" s="276"/>
      <c r="J36" s="277"/>
      <c r="K36" s="278">
        <f>VLOOKUP(A36,EQUIPOS!A6:D163,4,FALSE)</f>
        <v>574829.01456839032</v>
      </c>
      <c r="L36" s="279"/>
      <c r="M36" s="345">
        <v>2</v>
      </c>
      <c r="N36" s="281">
        <f>K36/M36</f>
        <v>287414.50728419516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4468.3804555337501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291882.8877397289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2939.9673810760514</v>
      </c>
      <c r="N48" s="281">
        <f>K48*M48</f>
        <v>82319.086670129444</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394923.42585042462</v>
      </c>
      <c r="N49" s="281">
        <f>K49*M49</f>
        <v>138223.19904764861</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21152.961370778823</v>
      </c>
      <c r="N50" s="281">
        <f>K50*M50</f>
        <v>42305.922741557646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262848.20845933573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4">
        <f>VLOOKUP(A60,TRANSPORTE!A2:D117,4,FALSE)</f>
        <v>1144.9770471204192</v>
      </c>
      <c r="M60" s="905"/>
      <c r="N60" s="296">
        <f>K60*L60</f>
        <v>400.74196649214673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400.74196649214673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44683.804555337498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599815.64272089431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119963.12854417886</v>
      </c>
      <c r="M84" s="853"/>
      <c r="N84" s="57"/>
    </row>
    <row r="85" spans="1:14">
      <c r="B85" s="95" t="s">
        <v>1057</v>
      </c>
      <c r="C85" s="96"/>
      <c r="D85" s="96"/>
      <c r="E85" s="96"/>
      <c r="F85" s="96"/>
      <c r="G85" s="96"/>
      <c r="H85" s="96"/>
      <c r="I85" s="93"/>
      <c r="J85" s="94"/>
      <c r="K85" s="313">
        <v>0.05</v>
      </c>
      <c r="L85" s="852">
        <f>N79*K85</f>
        <v>29990.782136044716</v>
      </c>
      <c r="M85" s="853"/>
      <c r="N85" s="57"/>
    </row>
    <row r="86" spans="1:14" ht="15.75" thickBot="1">
      <c r="B86" s="97" t="s">
        <v>1058</v>
      </c>
      <c r="C86" s="98"/>
      <c r="D86" s="98"/>
      <c r="E86" s="98"/>
      <c r="F86" s="98"/>
      <c r="G86" s="98"/>
      <c r="H86" s="98"/>
      <c r="I86" s="99"/>
      <c r="J86" s="100"/>
      <c r="K86" s="314">
        <v>0.05</v>
      </c>
      <c r="L86" s="854">
        <f>N79*K86</f>
        <v>29990.782136044716</v>
      </c>
      <c r="M86" s="855"/>
      <c r="N86" s="57"/>
    </row>
    <row r="87" spans="1:14" ht="15.75" thickBot="1">
      <c r="B87" s="817" t="s">
        <v>1037</v>
      </c>
      <c r="C87" s="818"/>
      <c r="D87" s="818"/>
      <c r="E87" s="818"/>
      <c r="F87" s="818"/>
      <c r="G87" s="818"/>
      <c r="H87" s="818"/>
      <c r="I87" s="818"/>
      <c r="J87" s="818"/>
      <c r="K87" s="818"/>
      <c r="L87" s="818"/>
      <c r="M87" s="819"/>
      <c r="N87" s="58">
        <f>L84+L85+L86</f>
        <v>179944.6928162683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779760.33553716261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195</v>
      </c>
      <c r="B36" s="866" t="str">
        <f>VLOOKUP(A36,EQUIPOS!A6:D154,3,FALSE)</f>
        <v xml:space="preserve">Equipo de oxicorte, Capacidad de corte: hasta 6´´ (152mm) </v>
      </c>
      <c r="C36" s="867"/>
      <c r="D36" s="867"/>
      <c r="E36" s="867"/>
      <c r="F36" s="867"/>
      <c r="G36" s="867"/>
      <c r="H36" s="868"/>
      <c r="I36" s="276"/>
      <c r="J36" s="277"/>
      <c r="K36" s="278">
        <f>VLOOKUP(A36,EQUIPOS!A6:D163,4,FALSE)</f>
        <v>14511.024522269554</v>
      </c>
      <c r="L36" s="279"/>
      <c r="M36" s="345">
        <v>1.1299999999999999</v>
      </c>
      <c r="N36" s="281">
        <f>K36/M36</f>
        <v>12841.614621477482</v>
      </c>
    </row>
    <row r="37" spans="1:14">
      <c r="A37" s="119" t="s">
        <v>332</v>
      </c>
      <c r="B37" s="866" t="str">
        <f>VLOOKUP(A37,EQUIPOS!A7:D154,3,FALSE)</f>
        <v xml:space="preserve">Taladro de 1/2´´, pulidora, lijadora y circular
</v>
      </c>
      <c r="C37" s="867"/>
      <c r="D37" s="867"/>
      <c r="E37" s="867"/>
      <c r="F37" s="867"/>
      <c r="G37" s="867"/>
      <c r="H37" s="868"/>
      <c r="I37" s="430"/>
      <c r="J37" s="431"/>
      <c r="K37" s="278">
        <f>VLOOKUP(A37,EQUIPOS!A7:D164,4,FALSE)</f>
        <v>8231.4802683717226</v>
      </c>
      <c r="L37" s="344"/>
      <c r="M37" s="345">
        <v>0.53</v>
      </c>
      <c r="N37" s="281">
        <f>K37/M37</f>
        <v>15531.094845984382</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2553.3602603050003</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30926.069727766866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58311.522295970586</v>
      </c>
      <c r="N48" s="281">
        <f>K48*M48</f>
        <v>1166.2304459194117</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5326.465931239899</v>
      </c>
      <c r="N49" s="281">
        <f>K49*M49</f>
        <v>2663.2329656199495</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85782.131591274723</v>
      </c>
      <c r="N50" s="281">
        <f>K50*M50</f>
        <v>6862.5705273019776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10692.033938841338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67151.7062696582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13430.341253931641</v>
      </c>
      <c r="M84" s="853"/>
      <c r="N84" s="57"/>
    </row>
    <row r="85" spans="1:14">
      <c r="B85" s="95" t="s">
        <v>1057</v>
      </c>
      <c r="C85" s="96"/>
      <c r="D85" s="96"/>
      <c r="E85" s="96"/>
      <c r="F85" s="96"/>
      <c r="G85" s="96"/>
      <c r="H85" s="96"/>
      <c r="I85" s="93"/>
      <c r="J85" s="94"/>
      <c r="K85" s="313">
        <v>0.05</v>
      </c>
      <c r="L85" s="852">
        <f>N79*K85</f>
        <v>3357.5853134829104</v>
      </c>
      <c r="M85" s="853"/>
      <c r="N85" s="57"/>
    </row>
    <row r="86" spans="1:14" ht="15.75" thickBot="1">
      <c r="B86" s="97" t="s">
        <v>1058</v>
      </c>
      <c r="C86" s="98"/>
      <c r="D86" s="98"/>
      <c r="E86" s="98"/>
      <c r="F86" s="98"/>
      <c r="G86" s="98"/>
      <c r="H86" s="98"/>
      <c r="I86" s="99"/>
      <c r="J86" s="100"/>
      <c r="K86" s="314">
        <v>0.05</v>
      </c>
      <c r="L86" s="854">
        <f>N79*K86</f>
        <v>3357.5853134829104</v>
      </c>
      <c r="M86" s="855"/>
      <c r="N86" s="57"/>
    </row>
    <row r="87" spans="1:14" ht="15.75" thickBot="1">
      <c r="B87" s="817" t="s">
        <v>1037</v>
      </c>
      <c r="C87" s="818"/>
      <c r="D87" s="818"/>
      <c r="E87" s="818"/>
      <c r="F87" s="818"/>
      <c r="G87" s="818"/>
      <c r="H87" s="818"/>
      <c r="I87" s="818"/>
      <c r="J87" s="818"/>
      <c r="K87" s="818"/>
      <c r="L87" s="818"/>
      <c r="M87" s="819"/>
      <c r="N87" s="58">
        <f>L84+L85+L86</f>
        <v>20145.511880897458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87297.218150555651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7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123</v>
      </c>
      <c r="B36" s="866" t="str">
        <f>VLOOKUP(A36,EQUIPOS!A6:D154,3,FALSE)</f>
        <v>Bomba de inyección de lechada</v>
      </c>
      <c r="C36" s="867"/>
      <c r="D36" s="867"/>
      <c r="E36" s="867"/>
      <c r="F36" s="867"/>
      <c r="G36" s="867"/>
      <c r="H36" s="868"/>
      <c r="I36" s="276"/>
      <c r="J36" s="277"/>
      <c r="K36" s="278">
        <f>VLOOKUP(A36,EQUIPOS!A6:D163,4,FALSE)</f>
        <v>18516.616044503899</v>
      </c>
      <c r="L36" s="279"/>
      <c r="M36" s="345">
        <v>12</v>
      </c>
      <c r="N36" s="281">
        <f t="shared" ref="N36:N42" si="0">K36/M36</f>
        <v>1543.0513370419915</v>
      </c>
    </row>
    <row r="37" spans="1:14">
      <c r="A37" s="119" t="s">
        <v>288</v>
      </c>
      <c r="B37" s="866" t="str">
        <f>VLOOKUP(A37,EQUIPOS!A7:D154,3,FALSE)</f>
        <v xml:space="preserve">Planta eléctrica </v>
      </c>
      <c r="C37" s="867"/>
      <c r="D37" s="867"/>
      <c r="E37" s="867"/>
      <c r="F37" s="867"/>
      <c r="G37" s="867"/>
      <c r="H37" s="868"/>
      <c r="I37" s="276"/>
      <c r="J37" s="277"/>
      <c r="K37" s="278">
        <f>VLOOKUP(A37,EQUIPOS!A7:D164,4,FALSE)</f>
        <v>29750</v>
      </c>
      <c r="L37" s="279"/>
      <c r="M37" s="345">
        <v>1.3</v>
      </c>
      <c r="N37" s="281">
        <f t="shared" si="0"/>
        <v>22884.615384615383</v>
      </c>
    </row>
    <row r="38" spans="1:14">
      <c r="A38" s="119" t="s">
        <v>125</v>
      </c>
      <c r="B38" s="866" t="str">
        <f>VLOOKUP(A38,EQUIPOS!A8:D154,3,FALSE)</f>
        <v>Bomba para gato de tensionamiento</v>
      </c>
      <c r="C38" s="867"/>
      <c r="D38" s="867"/>
      <c r="E38" s="867"/>
      <c r="F38" s="867"/>
      <c r="G38" s="867"/>
      <c r="H38" s="868"/>
      <c r="I38" s="276"/>
      <c r="J38" s="277"/>
      <c r="K38" s="278">
        <f>VLOOKUP(A38,EQUIPOS!A8:D165,4,FALSE)</f>
        <v>54155.44327333539</v>
      </c>
      <c r="L38" s="279"/>
      <c r="M38" s="345">
        <v>12</v>
      </c>
      <c r="N38" s="281">
        <f t="shared" si="0"/>
        <v>4512.9536061112822</v>
      </c>
    </row>
    <row r="39" spans="1:14">
      <c r="A39" s="119" t="s">
        <v>180</v>
      </c>
      <c r="B39" s="866" t="str">
        <f>VLOOKUP(A39,EQUIPOS!A9:D154,3,FALSE)</f>
        <v>Compresor 120 HP, con martillo.</v>
      </c>
      <c r="C39" s="867"/>
      <c r="D39" s="867"/>
      <c r="E39" s="867"/>
      <c r="F39" s="867"/>
      <c r="G39" s="867"/>
      <c r="H39" s="868"/>
      <c r="I39" s="276"/>
      <c r="J39" s="277"/>
      <c r="K39" s="278">
        <f>VLOOKUP(A39,EQUIPOS!A9:D166,4,FALSE)</f>
        <v>64473.9949394703</v>
      </c>
      <c r="L39" s="279"/>
      <c r="M39" s="345">
        <v>1.3</v>
      </c>
      <c r="N39" s="281">
        <f t="shared" si="0"/>
        <v>49595.380722669463</v>
      </c>
    </row>
    <row r="40" spans="1:14">
      <c r="A40" s="119" t="s">
        <v>197</v>
      </c>
      <c r="B40" s="866" t="str">
        <f>VLOOKUP(A40,EQUIPOS!A10:D154,3,FALSE)</f>
        <v>Equipo de perforación (TRACKDRILL), potencia 40 HP, 2100 golpes / minuto</v>
      </c>
      <c r="C40" s="867"/>
      <c r="D40" s="867"/>
      <c r="E40" s="867"/>
      <c r="F40" s="867"/>
      <c r="G40" s="867"/>
      <c r="H40" s="868"/>
      <c r="I40" s="276"/>
      <c r="J40" s="277"/>
      <c r="K40" s="278">
        <f>VLOOKUP(A40,EQUIPOS!A10:D167,4,FALSE)</f>
        <v>142435.50803464538</v>
      </c>
      <c r="L40" s="279"/>
      <c r="M40" s="345">
        <v>1.3</v>
      </c>
      <c r="N40" s="281">
        <f t="shared" si="0"/>
        <v>109565.77541126567</v>
      </c>
    </row>
    <row r="41" spans="1:14">
      <c r="A41" s="119" t="s">
        <v>195</v>
      </c>
      <c r="B41" s="866" t="str">
        <f>VLOOKUP(A41,EQUIPOS!A11:D155,3,FALSE)</f>
        <v xml:space="preserve">Equipo de oxicorte, Capacidad de corte: hasta 6´´ (152mm) </v>
      </c>
      <c r="C41" s="867"/>
      <c r="D41" s="867"/>
      <c r="E41" s="867"/>
      <c r="F41" s="867"/>
      <c r="G41" s="867"/>
      <c r="H41" s="868"/>
      <c r="I41" s="276"/>
      <c r="J41" s="277"/>
      <c r="K41" s="278">
        <f>VLOOKUP(A41,EQUIPOS!A11:D168,4,FALSE)</f>
        <v>14511.024522269554</v>
      </c>
      <c r="L41" s="279"/>
      <c r="M41" s="345">
        <v>15</v>
      </c>
      <c r="N41" s="281">
        <f t="shared" si="0"/>
        <v>967.40163481797026</v>
      </c>
    </row>
    <row r="42" spans="1:14">
      <c r="A42" s="119" t="s">
        <v>240</v>
      </c>
      <c r="B42" s="866" t="str">
        <f>VLOOKUP(A42,EQUIPOS!A12:D156,3,FALSE)</f>
        <v>Gato para tensionamiento, fuerza Max 200 ton, área de tensión 314 cm2.</v>
      </c>
      <c r="C42" s="867"/>
      <c r="D42" s="867"/>
      <c r="E42" s="867"/>
      <c r="F42" s="867"/>
      <c r="G42" s="867"/>
      <c r="H42" s="868"/>
      <c r="I42" s="276"/>
      <c r="J42" s="277"/>
      <c r="K42" s="278">
        <f>VLOOKUP(A42,EQUIPOS!A12:D169,4,FALSE)</f>
        <v>162783.43775388043</v>
      </c>
      <c r="L42" s="279"/>
      <c r="M42" s="345">
        <v>12</v>
      </c>
      <c r="N42" s="281">
        <f t="shared" si="0"/>
        <v>13565.286479490036</v>
      </c>
    </row>
    <row r="43" spans="1:14">
      <c r="A43" s="119"/>
      <c r="B43" s="866"/>
      <c r="C43" s="867"/>
      <c r="D43" s="867"/>
      <c r="E43" s="867"/>
      <c r="F43" s="867"/>
      <c r="G43" s="867"/>
      <c r="H43" s="868"/>
      <c r="I43" s="430"/>
      <c r="J43" s="431"/>
      <c r="K43" s="278"/>
      <c r="L43" s="344"/>
      <c r="M43" s="345"/>
      <c r="N43" s="281"/>
    </row>
    <row r="44" spans="1:14">
      <c r="A44" s="119"/>
      <c r="B44" s="866"/>
      <c r="C44" s="867"/>
      <c r="D44" s="867"/>
      <c r="E44" s="867"/>
      <c r="F44" s="867"/>
      <c r="G44" s="867"/>
      <c r="H44" s="868"/>
      <c r="I44" s="337"/>
      <c r="J44" s="339"/>
      <c r="K44" s="278"/>
      <c r="L44" s="432"/>
      <c r="M44" s="433"/>
      <c r="N44" s="281"/>
    </row>
    <row r="45" spans="1:14">
      <c r="B45" s="866"/>
      <c r="C45" s="867"/>
      <c r="D45" s="867"/>
      <c r="E45" s="867"/>
      <c r="F45" s="867"/>
      <c r="G45" s="867"/>
      <c r="H45" s="868"/>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75" thickBot="1">
      <c r="B48" s="866"/>
      <c r="C48" s="867"/>
      <c r="D48" s="867"/>
      <c r="E48" s="867"/>
      <c r="F48" s="867"/>
      <c r="G48" s="867"/>
      <c r="H48" s="868"/>
      <c r="I48" s="876"/>
      <c r="J48" s="877"/>
      <c r="K48" s="47"/>
      <c r="L48" s="878"/>
      <c r="M48" s="879"/>
      <c r="N48" s="111"/>
    </row>
    <row r="49" spans="1:14" ht="15.75" thickBot="1">
      <c r="B49" s="817" t="s">
        <v>1037</v>
      </c>
      <c r="C49" s="818"/>
      <c r="D49" s="818"/>
      <c r="E49" s="818"/>
      <c r="F49" s="818"/>
      <c r="G49" s="818"/>
      <c r="H49" s="818"/>
      <c r="I49" s="818"/>
      <c r="J49" s="818"/>
      <c r="K49" s="818"/>
      <c r="L49" s="818"/>
      <c r="M49" s="819"/>
      <c r="N49" s="403">
        <f>SUM(N36:N48)</f>
        <v>206562.71113032717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4290.0595746063709</v>
      </c>
      <c r="N54" s="281">
        <f>K54*M54</f>
        <v>858.01191492127418</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2342.8352383234942</v>
      </c>
      <c r="N55" s="281">
        <f t="shared" ref="N55:N67" si="1">K55*M55</f>
        <v>12955.878867928923</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33854.276343222911</v>
      </c>
      <c r="N56" s="281">
        <f t="shared" si="1"/>
        <v>270.83421074578331</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42757.595495747235</v>
      </c>
      <c r="N57" s="281">
        <f t="shared" si="1"/>
        <v>940.66710090643915</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1204.2948447520803</v>
      </c>
      <c r="N58" s="281">
        <f t="shared" si="1"/>
        <v>361.28845342562408</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1085.4642127415154</v>
      </c>
      <c r="N59" s="281">
        <f t="shared" si="1"/>
        <v>108.54642127415156</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14041.392528352142</v>
      </c>
      <c r="N60" s="281">
        <f t="shared" si="1"/>
        <v>7020.6962641760711</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74103.286381093902</v>
      </c>
      <c r="N61" s="281">
        <f t="shared" si="1"/>
        <v>7410.3286381093903</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1303.0157845364317</v>
      </c>
      <c r="N62" s="281">
        <f t="shared" si="1"/>
        <v>13030.157845364318</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18050.190863775715</v>
      </c>
      <c r="N63" s="281">
        <f t="shared" si="1"/>
        <v>18050.190863775715</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13316.443584304132</v>
      </c>
      <c r="N64" s="281">
        <f t="shared" si="1"/>
        <v>6658.221792152066</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12560.91049062479</v>
      </c>
      <c r="N65" s="281">
        <f t="shared" si="1"/>
        <v>6908.5007698436357</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4102.198005580768</v>
      </c>
      <c r="N66" s="281">
        <f t="shared" si="1"/>
        <v>205.10990027903841</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5119.2117110521785</v>
      </c>
      <c r="N67" s="281">
        <f t="shared" si="1"/>
        <v>5119.2117110521785</v>
      </c>
    </row>
    <row r="68" spans="1:14" ht="15.75" thickBot="1">
      <c r="B68" s="49"/>
      <c r="C68" s="319"/>
      <c r="D68" s="319"/>
      <c r="E68" s="319"/>
      <c r="F68" s="319"/>
      <c r="G68" s="319"/>
      <c r="H68" s="319"/>
      <c r="I68" s="319"/>
      <c r="J68" s="444"/>
      <c r="K68" s="132"/>
      <c r="L68" s="334"/>
      <c r="M68" s="411"/>
      <c r="N68" s="281"/>
    </row>
    <row r="69" spans="1:14" ht="15.75" thickBot="1">
      <c r="B69" s="817" t="s">
        <v>1037</v>
      </c>
      <c r="C69" s="818"/>
      <c r="D69" s="818"/>
      <c r="E69" s="818"/>
      <c r="F69" s="818"/>
      <c r="G69" s="818"/>
      <c r="H69" s="818"/>
      <c r="I69" s="818"/>
      <c r="J69" s="818"/>
      <c r="K69" s="818"/>
      <c r="L69" s="818"/>
      <c r="M69" s="819"/>
      <c r="N69" s="403">
        <f>SUM(N54:N68)</f>
        <v>79897.644753954621</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903" t="s">
        <v>1045</v>
      </c>
      <c r="M73" s="882"/>
      <c r="N73" s="82" t="s">
        <v>1035</v>
      </c>
    </row>
    <row r="74" spans="1:14">
      <c r="B74" s="52"/>
      <c r="C74" s="326"/>
      <c r="D74" s="326"/>
      <c r="E74" s="326"/>
      <c r="F74" s="326"/>
      <c r="G74" s="326"/>
      <c r="H74" s="320"/>
      <c r="I74" s="288"/>
      <c r="J74" s="295"/>
      <c r="K74" s="288"/>
      <c r="L74" s="904"/>
      <c r="M74" s="905"/>
      <c r="N74" s="296"/>
    </row>
    <row r="75" spans="1:14">
      <c r="B75" s="52"/>
      <c r="C75" s="53"/>
      <c r="D75" s="53"/>
      <c r="E75" s="53"/>
      <c r="F75" s="53"/>
      <c r="G75" s="53"/>
      <c r="H75" s="320"/>
      <c r="I75" s="288"/>
      <c r="J75" s="295"/>
      <c r="K75" s="288"/>
      <c r="L75" s="904"/>
      <c r="M75" s="905"/>
      <c r="N75" s="296"/>
    </row>
    <row r="76" spans="1:14">
      <c r="B76" s="52"/>
      <c r="C76" s="53"/>
      <c r="D76" s="53"/>
      <c r="E76" s="53"/>
      <c r="F76" s="53"/>
      <c r="G76" s="53"/>
      <c r="H76" s="320"/>
      <c r="I76" s="288"/>
      <c r="J76" s="295"/>
      <c r="K76" s="288"/>
      <c r="L76" s="904"/>
      <c r="M76" s="905"/>
      <c r="N76" s="296"/>
    </row>
    <row r="77" spans="1:14">
      <c r="B77" s="52"/>
      <c r="C77" s="53"/>
      <c r="D77" s="53"/>
      <c r="E77" s="53"/>
      <c r="F77" s="53"/>
      <c r="G77" s="53"/>
      <c r="H77" s="320"/>
      <c r="I77" s="288"/>
      <c r="J77" s="295"/>
      <c r="K77" s="288"/>
      <c r="L77" s="904"/>
      <c r="M77" s="905"/>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95"/>
      <c r="M79" s="896"/>
      <c r="N79" s="133"/>
    </row>
    <row r="80" spans="1:14" ht="15.75" thickBot="1">
      <c r="B80" s="906" t="s">
        <v>1037</v>
      </c>
      <c r="C80" s="860"/>
      <c r="D80" s="860"/>
      <c r="E80" s="860"/>
      <c r="F80" s="860"/>
      <c r="G80" s="860"/>
      <c r="H80" s="860"/>
      <c r="I80" s="860"/>
      <c r="J80" s="860"/>
      <c r="K80" s="860"/>
      <c r="L80" s="860"/>
      <c r="M80" s="861"/>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6" t="s">
        <v>1047</v>
      </c>
      <c r="C84" s="857"/>
      <c r="D84" s="857"/>
      <c r="E84" s="857"/>
      <c r="F84" s="857"/>
      <c r="G84" s="857"/>
      <c r="H84" s="857"/>
      <c r="I84" s="79" t="s">
        <v>1048</v>
      </c>
      <c r="J84" s="81" t="s">
        <v>1494</v>
      </c>
      <c r="K84" s="80" t="s">
        <v>1050</v>
      </c>
      <c r="L84" s="858" t="s">
        <v>1034</v>
      </c>
      <c r="M84" s="859"/>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93"/>
      <c r="C90" s="894"/>
      <c r="D90" s="894"/>
      <c r="E90" s="894"/>
      <c r="F90" s="894"/>
      <c r="G90" s="894"/>
      <c r="H90" s="894"/>
      <c r="I90" s="132"/>
      <c r="J90" s="132"/>
      <c r="K90" s="132"/>
      <c r="L90" s="907"/>
      <c r="M90" s="907"/>
      <c r="N90" s="51"/>
    </row>
    <row r="91" spans="1:15" ht="15.75" thickBot="1">
      <c r="B91" s="906" t="s">
        <v>1037</v>
      </c>
      <c r="C91" s="860"/>
      <c r="D91" s="860"/>
      <c r="E91" s="860"/>
      <c r="F91" s="860"/>
      <c r="G91" s="860"/>
      <c r="H91" s="860"/>
      <c r="I91" s="860"/>
      <c r="J91" s="860"/>
      <c r="K91" s="860"/>
      <c r="L91" s="860"/>
      <c r="M91" s="861"/>
      <c r="N91" s="310">
        <f>SUM(N85:N90)</f>
        <v>39282.465543153841</v>
      </c>
    </row>
    <row r="92" spans="1:15" ht="15.75" thickBot="1">
      <c r="B92" s="39"/>
      <c r="C92" s="40"/>
      <c r="D92" s="40"/>
      <c r="E92" s="40"/>
      <c r="F92" s="40"/>
      <c r="G92" s="40"/>
      <c r="H92" s="40"/>
      <c r="I92" s="40"/>
      <c r="J92" s="40"/>
      <c r="K92" s="40"/>
      <c r="L92" s="40"/>
      <c r="M92" s="40"/>
      <c r="N92" s="41"/>
    </row>
    <row r="93" spans="1:15" ht="15.75" thickBot="1">
      <c r="B93" s="817" t="s">
        <v>1051</v>
      </c>
      <c r="C93" s="818"/>
      <c r="D93" s="818"/>
      <c r="E93" s="818"/>
      <c r="F93" s="818"/>
      <c r="G93" s="818"/>
      <c r="H93" s="818"/>
      <c r="I93" s="818"/>
      <c r="J93" s="818"/>
      <c r="K93" s="818"/>
      <c r="L93" s="818"/>
      <c r="M93" s="819"/>
      <c r="N93" s="105">
        <f>N49+N69+N80+N91</f>
        <v>325742.82142743561</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2" t="s">
        <v>1053</v>
      </c>
      <c r="C97" s="863"/>
      <c r="D97" s="863"/>
      <c r="E97" s="863"/>
      <c r="F97" s="863"/>
      <c r="G97" s="863"/>
      <c r="H97" s="863"/>
      <c r="I97" s="323"/>
      <c r="J97" s="343"/>
      <c r="K97" s="311" t="s">
        <v>1054</v>
      </c>
      <c r="L97" s="864" t="s">
        <v>1055</v>
      </c>
      <c r="M97" s="865"/>
      <c r="N97" s="312"/>
    </row>
    <row r="98" spans="1:14">
      <c r="B98" s="850" t="s">
        <v>1056</v>
      </c>
      <c r="C98" s="851"/>
      <c r="D98" s="851"/>
      <c r="E98" s="851"/>
      <c r="F98" s="851"/>
      <c r="G98" s="851"/>
      <c r="H98" s="851"/>
      <c r="I98" s="93"/>
      <c r="J98" s="94"/>
      <c r="K98" s="313">
        <v>0.2</v>
      </c>
      <c r="L98" s="852">
        <f>N93*K98</f>
        <v>65148.564285487126</v>
      </c>
      <c r="M98" s="853"/>
      <c r="N98" s="57"/>
    </row>
    <row r="99" spans="1:14">
      <c r="B99" s="95" t="s">
        <v>1057</v>
      </c>
      <c r="C99" s="96"/>
      <c r="D99" s="96"/>
      <c r="E99" s="96"/>
      <c r="F99" s="96"/>
      <c r="G99" s="96"/>
      <c r="H99" s="96"/>
      <c r="I99" s="93"/>
      <c r="J99" s="94"/>
      <c r="K99" s="313">
        <v>0.05</v>
      </c>
      <c r="L99" s="852">
        <f>N93*K99</f>
        <v>16287.141071371781</v>
      </c>
      <c r="M99" s="853"/>
      <c r="N99" s="57"/>
    </row>
    <row r="100" spans="1:14" ht="15.75" thickBot="1">
      <c r="B100" s="97" t="s">
        <v>1058</v>
      </c>
      <c r="C100" s="98"/>
      <c r="D100" s="98"/>
      <c r="E100" s="98"/>
      <c r="F100" s="98"/>
      <c r="G100" s="98"/>
      <c r="H100" s="98"/>
      <c r="I100" s="99"/>
      <c r="J100" s="100"/>
      <c r="K100" s="314">
        <v>0.05</v>
      </c>
      <c r="L100" s="854">
        <f>N93*K100</f>
        <v>16287.141071371781</v>
      </c>
      <c r="M100" s="855"/>
      <c r="N100" s="57"/>
    </row>
    <row r="101" spans="1:14" ht="15.75" thickBot="1">
      <c r="B101" s="817" t="s">
        <v>1037</v>
      </c>
      <c r="C101" s="818"/>
      <c r="D101" s="818"/>
      <c r="E101" s="818"/>
      <c r="F101" s="818"/>
      <c r="G101" s="818"/>
      <c r="H101" s="818"/>
      <c r="I101" s="818"/>
      <c r="J101" s="818"/>
      <c r="K101" s="818"/>
      <c r="L101" s="818"/>
      <c r="M101" s="819"/>
      <c r="N101" s="58">
        <f>L98+L99+L100</f>
        <v>97722.846428230681</v>
      </c>
    </row>
    <row r="102" spans="1:14" ht="15.75" thickBot="1">
      <c r="B102" s="39"/>
      <c r="C102" s="40"/>
      <c r="D102" s="40"/>
      <c r="E102" s="40"/>
      <c r="F102" s="40"/>
      <c r="G102" s="40"/>
      <c r="H102" s="40"/>
      <c r="I102" s="40"/>
      <c r="J102" s="40"/>
      <c r="K102" s="40"/>
      <c r="L102" s="40"/>
      <c r="M102" s="40"/>
      <c r="N102" s="41"/>
    </row>
    <row r="103" spans="1:14" ht="15.75" thickBot="1">
      <c r="A103" t="s">
        <v>2122</v>
      </c>
      <c r="B103" s="817" t="s">
        <v>1059</v>
      </c>
      <c r="C103" s="818"/>
      <c r="D103" s="818"/>
      <c r="E103" s="818"/>
      <c r="F103" s="818"/>
      <c r="G103" s="818"/>
      <c r="H103" s="818"/>
      <c r="I103" s="818"/>
      <c r="J103" s="818"/>
      <c r="K103" s="818"/>
      <c r="L103" s="818"/>
      <c r="M103" s="819"/>
      <c r="N103" s="196">
        <f>N93+N101</f>
        <v>423465.66785566631</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1" t="s">
        <v>2324</v>
      </c>
      <c r="C120" s="962"/>
      <c r="D120" s="962"/>
      <c r="E120" s="962"/>
      <c r="F120" s="962"/>
      <c r="G120" s="962"/>
      <c r="H120" s="962"/>
      <c r="I120" s="962"/>
      <c r="J120" s="962"/>
      <c r="K120" s="962"/>
      <c r="L120" s="962"/>
      <c r="M120" s="962"/>
      <c r="N120" s="963"/>
    </row>
    <row r="121" spans="2:14" ht="15" customHeight="1">
      <c r="B121" s="961"/>
      <c r="C121" s="962"/>
      <c r="D121" s="962"/>
      <c r="E121" s="962"/>
      <c r="F121" s="962"/>
      <c r="G121" s="962"/>
      <c r="H121" s="962"/>
      <c r="I121" s="962"/>
      <c r="J121" s="962"/>
      <c r="K121" s="962"/>
      <c r="L121" s="962"/>
      <c r="M121" s="962"/>
      <c r="N121" s="963"/>
    </row>
    <row r="122" spans="2:14" ht="30" customHeight="1">
      <c r="B122" s="964" t="s">
        <v>2325</v>
      </c>
      <c r="C122" s="965"/>
      <c r="D122" s="965"/>
      <c r="E122" s="965"/>
      <c r="F122" s="965"/>
      <c r="G122" s="965"/>
      <c r="H122" s="965"/>
      <c r="I122" s="965"/>
      <c r="J122" s="965"/>
      <c r="K122" s="965"/>
      <c r="L122" s="965"/>
      <c r="M122" s="965"/>
      <c r="N122" s="966"/>
    </row>
    <row r="123" spans="2:14">
      <c r="B123" s="964"/>
      <c r="C123" s="965"/>
      <c r="D123" s="965"/>
      <c r="E123" s="965"/>
      <c r="F123" s="965"/>
      <c r="G123" s="965"/>
      <c r="H123" s="965"/>
      <c r="I123" s="965"/>
      <c r="J123" s="965"/>
      <c r="K123" s="965"/>
      <c r="L123" s="965"/>
      <c r="M123" s="965"/>
      <c r="N123" s="966"/>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7"/>
      <c r="K133" s="967"/>
      <c r="L133" s="967"/>
      <c r="M133" s="967"/>
      <c r="N133" s="968"/>
    </row>
    <row r="134" spans="2:14" ht="15.75" thickBot="1">
      <c r="B134" s="428" t="s">
        <v>2327</v>
      </c>
      <c r="C134" s="429"/>
      <c r="D134" s="429"/>
      <c r="E134" s="268"/>
      <c r="F134" s="268"/>
      <c r="G134" s="268"/>
      <c r="H134" s="268"/>
      <c r="I134" s="268"/>
      <c r="J134" s="969"/>
      <c r="K134" s="969"/>
      <c r="L134" s="969"/>
      <c r="M134" s="969"/>
      <c r="N134" s="970"/>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224</v>
      </c>
      <c r="B36" s="866" t="str">
        <f>VLOOKUP(A36,EQUIPOS!A6:D154,3,FALSE)</f>
        <v>Equipo de Medición (Deformimetros Eléctricos, Mecánicos, Celdas de Carga,  Etc.)</v>
      </c>
      <c r="C36" s="867"/>
      <c r="D36" s="867"/>
      <c r="E36" s="867"/>
      <c r="F36" s="867"/>
      <c r="G36" s="867"/>
      <c r="H36" s="868"/>
      <c r="I36" s="276"/>
      <c r="J36" s="277"/>
      <c r="K36" s="278">
        <f>VLOOKUP(A36,EQUIPOS!A6:D163,4,FALSE)</f>
        <v>153277.26024840504</v>
      </c>
      <c r="L36" s="279"/>
      <c r="M36" s="345">
        <v>3.3333333330000001</v>
      </c>
      <c r="N36" s="281">
        <f>K36/M36</f>
        <v>45983.178079119833</v>
      </c>
    </row>
    <row r="37" spans="1:14">
      <c r="A37" s="119" t="s">
        <v>125</v>
      </c>
      <c r="B37" s="866" t="str">
        <f>VLOOKUP(A37,EQUIPOS!A7:D154,3,FALSE)</f>
        <v>Bomba para gato de tensionamiento</v>
      </c>
      <c r="C37" s="867"/>
      <c r="D37" s="867"/>
      <c r="E37" s="867"/>
      <c r="F37" s="867"/>
      <c r="G37" s="867"/>
      <c r="H37" s="868"/>
      <c r="I37" s="430"/>
      <c r="J37" s="431"/>
      <c r="K37" s="278">
        <f>VLOOKUP(A37,EQUIPOS!A7:D164,4,FALSE)</f>
        <v>54155.44327333539</v>
      </c>
      <c r="L37" s="344"/>
      <c r="M37" s="345">
        <v>0.1</v>
      </c>
      <c r="N37" s="281">
        <f>K37/M37</f>
        <v>541554.43273335381</v>
      </c>
    </row>
    <row r="38" spans="1:14">
      <c r="A38" s="119" t="s">
        <v>240</v>
      </c>
      <c r="B38" s="866" t="str">
        <f>VLOOKUP(A38,EQUIPOS!A8:D154,3,FALSE)</f>
        <v>Gato para tensionamiento, fuerza Max 200 ton, área de tensión 314 cm2.</v>
      </c>
      <c r="C38" s="867"/>
      <c r="D38" s="867"/>
      <c r="E38" s="867"/>
      <c r="F38" s="867"/>
      <c r="G38" s="867"/>
      <c r="H38" s="868"/>
      <c r="I38" s="337"/>
      <c r="J38" s="339"/>
      <c r="K38" s="278">
        <f>VLOOKUP(A38,EQUIPOS!A8:D165,4,FALSE)</f>
        <v>162783.43775388043</v>
      </c>
      <c r="L38" s="432"/>
      <c r="M38" s="433">
        <v>0.1</v>
      </c>
      <c r="N38" s="281">
        <f>K38/M38</f>
        <v>1627834.3775388042</v>
      </c>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2215371.988351278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4">
        <f>VLOOKUP(A60,TRANSPORTE!A2:D117,4,FALSE)</f>
        <v>1513.5557158031406</v>
      </c>
      <c r="M60" s="905"/>
      <c r="N60" s="296">
        <f>K60*L60</f>
        <v>22703.335737047109</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22703.335737047109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5840.7159380840721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2243916.0400264096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448783.20800528192</v>
      </c>
      <c r="M84" s="853"/>
      <c r="N84" s="57"/>
    </row>
    <row r="85" spans="1:14">
      <c r="B85" s="95" t="s">
        <v>1057</v>
      </c>
      <c r="C85" s="96"/>
      <c r="D85" s="96"/>
      <c r="E85" s="96"/>
      <c r="F85" s="96"/>
      <c r="G85" s="96"/>
      <c r="H85" s="96"/>
      <c r="I85" s="93"/>
      <c r="J85" s="94"/>
      <c r="K85" s="313">
        <v>0.05</v>
      </c>
      <c r="L85" s="852">
        <f>N79*K85</f>
        <v>112195.80200132048</v>
      </c>
      <c r="M85" s="853"/>
      <c r="N85" s="57"/>
    </row>
    <row r="86" spans="1:14" ht="15.75" thickBot="1">
      <c r="B86" s="97" t="s">
        <v>1058</v>
      </c>
      <c r="C86" s="98"/>
      <c r="D86" s="98"/>
      <c r="E86" s="98"/>
      <c r="F86" s="98"/>
      <c r="G86" s="98"/>
      <c r="H86" s="98"/>
      <c r="I86" s="99"/>
      <c r="J86" s="100"/>
      <c r="K86" s="314">
        <v>0.05</v>
      </c>
      <c r="L86" s="854">
        <f>N79*K86</f>
        <v>112195.80200132048</v>
      </c>
      <c r="M86" s="855"/>
      <c r="N86" s="57"/>
    </row>
    <row r="87" spans="1:14" ht="15.75" thickBot="1">
      <c r="B87" s="817" t="s">
        <v>1037</v>
      </c>
      <c r="C87" s="818"/>
      <c r="D87" s="818"/>
      <c r="E87" s="818"/>
      <c r="F87" s="818"/>
      <c r="G87" s="818"/>
      <c r="H87" s="818"/>
      <c r="I87" s="818"/>
      <c r="J87" s="818"/>
      <c r="K87" s="818"/>
      <c r="L87" s="818"/>
      <c r="M87" s="819"/>
      <c r="N87" s="58">
        <f>L84+L85+L86</f>
        <v>673174.81200792291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2917090.8520343322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2921.8267950249096</v>
      </c>
      <c r="L36" s="279"/>
      <c r="M36" s="345">
        <v>2</v>
      </c>
      <c r="N36" s="281">
        <f>K36/M36</f>
        <v>1460.9133975124548</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8150.1362764427577</v>
      </c>
      <c r="L37" s="344"/>
      <c r="M37" s="345">
        <v>2</v>
      </c>
      <c r="N37" s="281">
        <f>K37/M37</f>
        <v>4075.0681382213788</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1595.850162690625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7131.8316984244593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18633.974603104871</v>
      </c>
      <c r="N48" s="281">
        <f>K48*M48</f>
        <v>85716.283174282406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394923.42585042462</v>
      </c>
      <c r="N50" s="281">
        <f>K50*M50</f>
        <v>394923.42585042462</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15864.721028084117</v>
      </c>
      <c r="N51" s="281">
        <f>K51*M51</f>
        <v>72977.716729186941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559487.67575389403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4">
        <f>VLOOKUP(A60,TRANSPORTE!A2:D117,4,FALSE)</f>
        <v>1144.9770471204192</v>
      </c>
      <c r="M60" s="905"/>
      <c r="N60" s="296">
        <f>K60*L60</f>
        <v>1144.9770471204192</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1144.9770471204192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31917.003253812498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599681.48775325145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119936.2975506503</v>
      </c>
      <c r="M84" s="853"/>
      <c r="N84" s="57"/>
    </row>
    <row r="85" spans="1:14">
      <c r="B85" s="95" t="s">
        <v>1057</v>
      </c>
      <c r="C85" s="96"/>
      <c r="D85" s="96"/>
      <c r="E85" s="96"/>
      <c r="F85" s="96"/>
      <c r="G85" s="96"/>
      <c r="H85" s="96"/>
      <c r="I85" s="93"/>
      <c r="J85" s="94"/>
      <c r="K85" s="313">
        <v>0.05</v>
      </c>
      <c r="L85" s="852">
        <f>N79*K85</f>
        <v>29984.074387662575</v>
      </c>
      <c r="M85" s="853"/>
      <c r="N85" s="57"/>
    </row>
    <row r="86" spans="1:14" ht="15.75" thickBot="1">
      <c r="B86" s="97" t="s">
        <v>1058</v>
      </c>
      <c r="C86" s="98"/>
      <c r="D86" s="98"/>
      <c r="E86" s="98"/>
      <c r="F86" s="98"/>
      <c r="G86" s="98"/>
      <c r="H86" s="98"/>
      <c r="I86" s="99"/>
      <c r="J86" s="100"/>
      <c r="K86" s="314">
        <v>0.05</v>
      </c>
      <c r="L86" s="854">
        <f>N79*K86</f>
        <v>29984.074387662575</v>
      </c>
      <c r="M86" s="855"/>
      <c r="N86" s="57"/>
    </row>
    <row r="87" spans="1:14" ht="15.75" thickBot="1">
      <c r="B87" s="817" t="s">
        <v>1037</v>
      </c>
      <c r="C87" s="818"/>
      <c r="D87" s="818"/>
      <c r="E87" s="818"/>
      <c r="F87" s="818"/>
      <c r="G87" s="818"/>
      <c r="H87" s="818"/>
      <c r="I87" s="818"/>
      <c r="J87" s="818"/>
      <c r="K87" s="818"/>
      <c r="L87" s="818"/>
      <c r="M87" s="819"/>
      <c r="N87" s="58">
        <f>L84+L85+L86</f>
        <v>179904.44632597544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779585.93407922692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2921.8267950249096</v>
      </c>
      <c r="L36" s="279"/>
      <c r="M36" s="345">
        <v>2</v>
      </c>
      <c r="N36" s="281">
        <f>K36/M36</f>
        <v>1460.9133975124548</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8150.1362764427577</v>
      </c>
      <c r="L37" s="344"/>
      <c r="M37" s="345">
        <v>2</v>
      </c>
      <c r="N37" s="281">
        <f>K37/M37</f>
        <v>4075.0681382213788</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1276.6801301525002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6812.661665886334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18633.974603104871</v>
      </c>
      <c r="N48" s="281">
        <f>K48*M48</f>
        <v>85716.283174282406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377901.93345760182</v>
      </c>
      <c r="N50" s="281">
        <f>K50*M50</f>
        <v>377901.93345760182</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15864.721028084117</v>
      </c>
      <c r="N51" s="281">
        <f>K51*M51</f>
        <v>72977.716729186941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542466.18336107116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4">
        <f>VLOOKUP(A60,TRANSPORTE!A2:D117,4,FALSE)</f>
        <v>1144.9770471204192</v>
      </c>
      <c r="M60" s="905"/>
      <c r="N60" s="296">
        <f>K60*L60</f>
        <v>1144.9770471204192</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1144.9770471204192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575957.42467712786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115191.48493542557</v>
      </c>
      <c r="M84" s="853"/>
      <c r="N84" s="57"/>
    </row>
    <row r="85" spans="1:14">
      <c r="B85" s="95" t="s">
        <v>1057</v>
      </c>
      <c r="C85" s="96"/>
      <c r="D85" s="96"/>
      <c r="E85" s="96"/>
      <c r="F85" s="96"/>
      <c r="G85" s="96"/>
      <c r="H85" s="96"/>
      <c r="I85" s="93"/>
      <c r="J85" s="94"/>
      <c r="K85" s="313">
        <v>0.05</v>
      </c>
      <c r="L85" s="852">
        <f>N79*K85</f>
        <v>28797.871233856393</v>
      </c>
      <c r="M85" s="853"/>
      <c r="N85" s="57"/>
    </row>
    <row r="86" spans="1:14" ht="15.75" thickBot="1">
      <c r="B86" s="97" t="s">
        <v>1058</v>
      </c>
      <c r="C86" s="98"/>
      <c r="D86" s="98"/>
      <c r="E86" s="98"/>
      <c r="F86" s="98"/>
      <c r="G86" s="98"/>
      <c r="H86" s="98"/>
      <c r="I86" s="99"/>
      <c r="J86" s="100"/>
      <c r="K86" s="314">
        <v>0.05</v>
      </c>
      <c r="L86" s="854">
        <f>N79*K86</f>
        <v>28797.871233856393</v>
      </c>
      <c r="M86" s="855"/>
      <c r="N86" s="57"/>
    </row>
    <row r="87" spans="1:14" ht="15.75" thickBot="1">
      <c r="B87" s="817" t="s">
        <v>1037</v>
      </c>
      <c r="C87" s="818"/>
      <c r="D87" s="818"/>
      <c r="E87" s="818"/>
      <c r="F87" s="818"/>
      <c r="G87" s="818"/>
      <c r="H87" s="818"/>
      <c r="I87" s="818"/>
      <c r="J87" s="818"/>
      <c r="K87" s="818"/>
      <c r="L87" s="818"/>
      <c r="M87" s="819"/>
      <c r="N87" s="58">
        <f>L84+L85+L86</f>
        <v>172787.22740313836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748744.65208026627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2921.8267950249096</v>
      </c>
      <c r="L36" s="279"/>
      <c r="M36" s="345">
        <v>2</v>
      </c>
      <c r="N36" s="281">
        <f>K36/M36</f>
        <v>1460.9133975124548</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8150.1362764427577</v>
      </c>
      <c r="L37" s="344"/>
      <c r="M37" s="345">
        <v>2</v>
      </c>
      <c r="N37" s="281">
        <f>K37/M37</f>
        <v>4075.0681382213788</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1276.6801301525002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6812.661665886334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357193.80115329492</v>
      </c>
      <c r="N48" s="281">
        <f>K48*M48</f>
        <v>357193.80115329492</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15864.721028084117</v>
      </c>
      <c r="N50" s="281">
        <f>K50*M50</f>
        <v>72977.716729186941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436041.76788248186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4">
        <f>VLOOKUP(A60,TRANSPORTE!A2:D117,4,FALSE)</f>
        <v>1144.9770471204192</v>
      </c>
      <c r="M60" s="905"/>
      <c r="N60" s="296">
        <f>K60*L60</f>
        <v>1144.9770471204192</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1144.9770471204192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469533.00919853861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93906.601839707728</v>
      </c>
      <c r="M84" s="853"/>
      <c r="N84" s="57"/>
    </row>
    <row r="85" spans="1:14">
      <c r="B85" s="95" t="s">
        <v>1057</v>
      </c>
      <c r="C85" s="96"/>
      <c r="D85" s="96"/>
      <c r="E85" s="96"/>
      <c r="F85" s="96"/>
      <c r="G85" s="96"/>
      <c r="H85" s="96"/>
      <c r="I85" s="93"/>
      <c r="J85" s="94"/>
      <c r="K85" s="313">
        <v>0.05</v>
      </c>
      <c r="L85" s="852">
        <f>N79*K85</f>
        <v>23476.650459926932</v>
      </c>
      <c r="M85" s="853"/>
      <c r="N85" s="57"/>
    </row>
    <row r="86" spans="1:14" ht="15.75" thickBot="1">
      <c r="B86" s="97" t="s">
        <v>1058</v>
      </c>
      <c r="C86" s="98"/>
      <c r="D86" s="98"/>
      <c r="E86" s="98"/>
      <c r="F86" s="98"/>
      <c r="G86" s="98"/>
      <c r="H86" s="98"/>
      <c r="I86" s="99"/>
      <c r="J86" s="100"/>
      <c r="K86" s="314">
        <v>0.05</v>
      </c>
      <c r="L86" s="854">
        <f>N79*K86</f>
        <v>23476.650459926932</v>
      </c>
      <c r="M86" s="855"/>
      <c r="N86" s="57"/>
    </row>
    <row r="87" spans="1:14" ht="15.75" thickBot="1">
      <c r="B87" s="817" t="s">
        <v>1037</v>
      </c>
      <c r="C87" s="818"/>
      <c r="D87" s="818"/>
      <c r="E87" s="818"/>
      <c r="F87" s="818"/>
      <c r="G87" s="818"/>
      <c r="H87" s="818"/>
      <c r="I87" s="818"/>
      <c r="J87" s="818"/>
      <c r="K87" s="818"/>
      <c r="L87" s="818"/>
      <c r="M87" s="819"/>
      <c r="N87" s="58">
        <f>L84+L85+L86</f>
        <v>140859.90275956158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610392.91195810016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2921.8267950249096</v>
      </c>
      <c r="L36" s="279"/>
      <c r="M36" s="345">
        <v>2</v>
      </c>
      <c r="N36" s="281">
        <f>K36/M36</f>
        <v>1460.9133975124548</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8150.1362764427577</v>
      </c>
      <c r="L37" s="344"/>
      <c r="M37" s="345">
        <v>2</v>
      </c>
      <c r="N37" s="281">
        <f>K37/M37</f>
        <v>4075.0681382213788</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1276.6801301525002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6812.661665886334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340410.71996836981</v>
      </c>
      <c r="N48" s="281">
        <f>K48*M48</f>
        <v>340410.71996836981</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7403.5364797725879</v>
      </c>
      <c r="N50" s="281">
        <f>K50*M50</f>
        <v>34056.267806953903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380337.23777532374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4">
        <f>VLOOKUP(A60,TRANSPORTE!A2:D117,4,FALSE)</f>
        <v>1144.9770471204192</v>
      </c>
      <c r="M60" s="905"/>
      <c r="N60" s="296">
        <f>K60*L60</f>
        <v>1144.9770471204192</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1144.9770471204192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413828.47909138049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82765.695818276101</v>
      </c>
      <c r="M84" s="853"/>
      <c r="N84" s="57"/>
    </row>
    <row r="85" spans="1:14">
      <c r="B85" s="95" t="s">
        <v>1057</v>
      </c>
      <c r="C85" s="96"/>
      <c r="D85" s="96"/>
      <c r="E85" s="96"/>
      <c r="F85" s="96"/>
      <c r="G85" s="96"/>
      <c r="H85" s="96"/>
      <c r="I85" s="93"/>
      <c r="J85" s="94"/>
      <c r="K85" s="313">
        <v>0.05</v>
      </c>
      <c r="L85" s="852">
        <f>N79*K85</f>
        <v>20691.423954569025</v>
      </c>
      <c r="M85" s="853"/>
      <c r="N85" s="57"/>
    </row>
    <row r="86" spans="1:14" ht="15.75" thickBot="1">
      <c r="B86" s="97" t="s">
        <v>1058</v>
      </c>
      <c r="C86" s="98"/>
      <c r="D86" s="98"/>
      <c r="E86" s="98"/>
      <c r="F86" s="98"/>
      <c r="G86" s="98"/>
      <c r="H86" s="98"/>
      <c r="I86" s="99"/>
      <c r="J86" s="100"/>
      <c r="K86" s="314">
        <v>0.05</v>
      </c>
      <c r="L86" s="854">
        <f>N79*K86</f>
        <v>20691.423954569025</v>
      </c>
      <c r="M86" s="855"/>
      <c r="N86" s="57"/>
    </row>
    <row r="87" spans="1:14" ht="15.75" thickBot="1">
      <c r="B87" s="817" t="s">
        <v>1037</v>
      </c>
      <c r="C87" s="818"/>
      <c r="D87" s="818"/>
      <c r="E87" s="818"/>
      <c r="F87" s="818"/>
      <c r="G87" s="818"/>
      <c r="H87" s="818"/>
      <c r="I87" s="818"/>
      <c r="J87" s="818"/>
      <c r="K87" s="818"/>
      <c r="L87" s="818"/>
      <c r="M87" s="819"/>
      <c r="N87" s="58">
        <f>L84+L85+L86</f>
        <v>124148.54372741414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537977.02281879459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ht="25.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257</v>
      </c>
      <c r="B36" s="866" t="str">
        <f>VLOOKUP(A36,EQUIPOS!A6:D154,3,FALSE)</f>
        <v>Mezcladora de concreto 1 bulto</v>
      </c>
      <c r="C36" s="867"/>
      <c r="D36" s="867"/>
      <c r="E36" s="867"/>
      <c r="F36" s="867"/>
      <c r="G36" s="867"/>
      <c r="H36" s="868"/>
      <c r="I36" s="276"/>
      <c r="J36" s="277"/>
      <c r="K36" s="278">
        <f>VLOOKUP(A36,EQUIPOS!A6:D163,4,FALSE)</f>
        <v>5977.5128052938289</v>
      </c>
      <c r="L36" s="279"/>
      <c r="M36" s="345">
        <v>1</v>
      </c>
      <c r="N36" s="281">
        <f>K36/M36</f>
        <v>5977.5128052938289</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8150.1362764427577</v>
      </c>
      <c r="L37" s="344"/>
      <c r="M37" s="345">
        <v>1</v>
      </c>
      <c r="N37" s="281">
        <f>K37/M37</f>
        <v>8150.1362764427577</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N81*M41</f>
        <v>3191.7003253812504</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17319.349407117836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36920.822359873993</v>
      </c>
      <c r="N48" s="281">
        <f>K48*M48</f>
        <v>35074.781241880293</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53.560638235090963</v>
      </c>
      <c r="N49" s="281">
        <f>K49*M49</f>
        <v>9105.3084999654639</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42884.404086568931</v>
      </c>
      <c r="N50" s="281">
        <f>K50*M50</f>
        <v>23586.422247612914</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472.30132482509799</v>
      </c>
      <c r="N51" s="281">
        <f>K51*M51</f>
        <v>141690.39744752939</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7403.5364797725879</v>
      </c>
      <c r="N52" s="281">
        <f>K52*M52</f>
        <v>22950.963087295022</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232407.87252428307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4">
        <f>VLOOKUP(A64,TRANSPORTE!A2:D117,4,FALSE)</f>
        <v>917.51769390706806</v>
      </c>
      <c r="M64" s="905"/>
      <c r="N64" s="296">
        <f>K64*L64</f>
        <v>504.63473164888745</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4">
        <f>VLOOKUP(A65,TRANSPORTE!A3:D117,4,FALSE)</f>
        <v>917.51769390706806</v>
      </c>
      <c r="M65" s="905"/>
      <c r="N65" s="296">
        <f>K65*L65</f>
        <v>871.64180921171464</v>
      </c>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1376.2765408606022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63834.006507625003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314937.50497988652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62987.500995977309</v>
      </c>
      <c r="M88" s="853"/>
      <c r="N88" s="57"/>
    </row>
    <row r="89" spans="1:14">
      <c r="B89" s="95" t="s">
        <v>1057</v>
      </c>
      <c r="C89" s="96"/>
      <c r="D89" s="96"/>
      <c r="E89" s="96"/>
      <c r="F89" s="96"/>
      <c r="G89" s="96"/>
      <c r="H89" s="96"/>
      <c r="I89" s="93"/>
      <c r="J89" s="94"/>
      <c r="K89" s="313">
        <v>0.05</v>
      </c>
      <c r="L89" s="852">
        <f>N83*K89</f>
        <v>15746.875248994327</v>
      </c>
      <c r="M89" s="853"/>
      <c r="N89" s="57"/>
    </row>
    <row r="90" spans="1:14" ht="15.75" thickBot="1">
      <c r="B90" s="97" t="s">
        <v>1058</v>
      </c>
      <c r="C90" s="98"/>
      <c r="D90" s="98"/>
      <c r="E90" s="98"/>
      <c r="F90" s="98"/>
      <c r="G90" s="98"/>
      <c r="H90" s="98"/>
      <c r="I90" s="99"/>
      <c r="J90" s="100"/>
      <c r="K90" s="314">
        <v>0.05</v>
      </c>
      <c r="L90" s="854">
        <f>N83*K90</f>
        <v>15746.875248994327</v>
      </c>
      <c r="M90" s="855"/>
      <c r="N90" s="57"/>
    </row>
    <row r="91" spans="1:14" ht="15.75" thickBot="1">
      <c r="B91" s="817" t="s">
        <v>1037</v>
      </c>
      <c r="C91" s="818"/>
      <c r="D91" s="818"/>
      <c r="E91" s="818"/>
      <c r="F91" s="818"/>
      <c r="G91" s="818"/>
      <c r="H91" s="818"/>
      <c r="I91" s="818"/>
      <c r="J91" s="818"/>
      <c r="K91" s="818"/>
      <c r="L91" s="818"/>
      <c r="M91" s="819"/>
      <c r="N91" s="58">
        <f>L88+L89+L90</f>
        <v>94481.25149396596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409418.7564738525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75" thickBot="1">
      <c r="B124" s="428" t="s">
        <v>2327</v>
      </c>
      <c r="C124" s="429"/>
      <c r="D124" s="429"/>
      <c r="E124" s="268"/>
      <c r="F124" s="268"/>
      <c r="G124" s="268"/>
      <c r="H124" s="268"/>
      <c r="I124" s="268"/>
      <c r="J124" s="969"/>
      <c r="K124" s="969"/>
      <c r="L124" s="969"/>
      <c r="M124" s="969"/>
      <c r="N124" s="970"/>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257</v>
      </c>
      <c r="B36" s="866" t="str">
        <f>VLOOKUP(A36,EQUIPOS!A6:D154,3,FALSE)</f>
        <v>Mezcladora de concreto 1 bulto</v>
      </c>
      <c r="C36" s="867"/>
      <c r="D36" s="867"/>
      <c r="E36" s="867"/>
      <c r="F36" s="867"/>
      <c r="G36" s="867"/>
      <c r="H36" s="868"/>
      <c r="I36" s="276"/>
      <c r="J36" s="277"/>
      <c r="K36" s="278">
        <f>VLOOKUP(A36,EQUIPOS!A6:D163,4,FALSE)</f>
        <v>5977.5128052938289</v>
      </c>
      <c r="L36" s="279"/>
      <c r="M36" s="345">
        <v>1</v>
      </c>
      <c r="N36" s="281">
        <f>K36/M36</f>
        <v>5977.5128052938289</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N81*M41</f>
        <v>3191.7003253812504</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9169.2131306750798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36920.822359873993</v>
      </c>
      <c r="N48" s="281">
        <f>K48*M48</f>
        <v>31013.490782294153</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53.560638235090963</v>
      </c>
      <c r="N49" s="281">
        <f>K49*M49</f>
        <v>9908.7180734918275</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42884.404086568931</v>
      </c>
      <c r="N50" s="281">
        <f>K50*M50</f>
        <v>27017.174574538425</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472.30132482509799</v>
      </c>
      <c r="N51" s="281">
        <f>K51*M51</f>
        <v>122798.34445452548</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190737.72788484988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4">
        <f>VLOOKUP(A64,TRANSPORTE!A2:D117,4,FALSE)</f>
        <v>917.51769390706806</v>
      </c>
      <c r="M64" s="905"/>
      <c r="N64" s="296">
        <f>K64*L64</f>
        <v>578.03614716145285</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4">
        <f>VLOOKUP(A65,TRANSPORTE!A3:D117,4,FALSE)</f>
        <v>917.51769390706806</v>
      </c>
      <c r="M65" s="905"/>
      <c r="N65" s="296">
        <f>K65*L65</f>
        <v>770.71486288193717</v>
      </c>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1348.7510100433901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63834.006507625003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265089.69853319338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53017.939706638681</v>
      </c>
      <c r="M88" s="853"/>
      <c r="N88" s="57"/>
    </row>
    <row r="89" spans="1:14">
      <c r="B89" s="95" t="s">
        <v>1057</v>
      </c>
      <c r="C89" s="96"/>
      <c r="D89" s="96"/>
      <c r="E89" s="96"/>
      <c r="F89" s="96"/>
      <c r="G89" s="96"/>
      <c r="H89" s="96"/>
      <c r="I89" s="93"/>
      <c r="J89" s="94"/>
      <c r="K89" s="313">
        <v>0.05</v>
      </c>
      <c r="L89" s="852">
        <f>N83*K89</f>
        <v>13254.48492665967</v>
      </c>
      <c r="M89" s="853"/>
      <c r="N89" s="57"/>
    </row>
    <row r="90" spans="1:14" ht="15.75" thickBot="1">
      <c r="B90" s="97" t="s">
        <v>1058</v>
      </c>
      <c r="C90" s="98"/>
      <c r="D90" s="98"/>
      <c r="E90" s="98"/>
      <c r="F90" s="98"/>
      <c r="G90" s="98"/>
      <c r="H90" s="98"/>
      <c r="I90" s="99"/>
      <c r="J90" s="100"/>
      <c r="K90" s="314">
        <v>0.05</v>
      </c>
      <c r="L90" s="854">
        <f>N83*K90</f>
        <v>13254.48492665967</v>
      </c>
      <c r="M90" s="855"/>
      <c r="N90" s="57"/>
    </row>
    <row r="91" spans="1:14" ht="15.75" thickBot="1">
      <c r="B91" s="817" t="s">
        <v>1037</v>
      </c>
      <c r="C91" s="818"/>
      <c r="D91" s="818"/>
      <c r="E91" s="818"/>
      <c r="F91" s="818"/>
      <c r="G91" s="818"/>
      <c r="H91" s="818"/>
      <c r="I91" s="818"/>
      <c r="J91" s="818"/>
      <c r="K91" s="818"/>
      <c r="L91" s="818"/>
      <c r="M91" s="819"/>
      <c r="N91" s="58">
        <f>L88+L89+L90</f>
        <v>79526.909559958018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344616.60809315142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75" thickBot="1">
      <c r="B124" s="428" t="s">
        <v>2327</v>
      </c>
      <c r="C124" s="429"/>
      <c r="D124" s="429"/>
      <c r="E124" s="268"/>
      <c r="F124" s="268"/>
      <c r="G124" s="268"/>
      <c r="H124" s="268"/>
      <c r="I124" s="268"/>
      <c r="J124" s="969"/>
      <c r="K124" s="969"/>
      <c r="L124" s="969"/>
      <c r="M124" s="969"/>
      <c r="N124" s="970"/>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257</v>
      </c>
      <c r="B36" s="866" t="str">
        <f>VLOOKUP(A36,EQUIPOS!A6:D154,3,FALSE)</f>
        <v>Mezcladora de concreto 1 bulto</v>
      </c>
      <c r="C36" s="867"/>
      <c r="D36" s="867"/>
      <c r="E36" s="867"/>
      <c r="F36" s="867"/>
      <c r="G36" s="867"/>
      <c r="H36" s="868"/>
      <c r="I36" s="276"/>
      <c r="J36" s="277"/>
      <c r="K36" s="278">
        <f>VLOOKUP(A36,EQUIPOS!A6:D163,4,FALSE)</f>
        <v>5977.5128052938289</v>
      </c>
      <c r="L36" s="279"/>
      <c r="M36" s="345">
        <v>1</v>
      </c>
      <c r="N36" s="281">
        <f>K36/M36</f>
        <v>5977.5128052938289</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N81*M41</f>
        <v>2553.3602603050003</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8530.8730655988293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36920.822359873993</v>
      </c>
      <c r="N48" s="281">
        <f>K48*M48</f>
        <v>18608.094469376494</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53.560638235090963</v>
      </c>
      <c r="N49" s="281">
        <f>K49*M49</f>
        <v>5945.2308440950965</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39093.770424635062</v>
      </c>
      <c r="N50" s="281">
        <f>K50*M50</f>
        <v>15637.508169854025</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42884.404086568931</v>
      </c>
      <c r="N51" s="281">
        <f>K51*M51</f>
        <v>16210.304744723057</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472.30132482509799</v>
      </c>
      <c r="N52" s="281">
        <f>K52*M52</f>
        <v>73679.006672715288</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130080.14490076396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4">
        <f>VLOOKUP(A64,TRANSPORTE!A2:D117,4,FALSE)</f>
        <v>917.51769390706806</v>
      </c>
      <c r="M64" s="905"/>
      <c r="N64" s="296">
        <f>K64*L64</f>
        <v>346.82168829687174</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4">
        <f>VLOOKUP(A65,TRANSPORTE!A3:D117,4,FALSE)</f>
        <v>917.51769390706806</v>
      </c>
      <c r="M65" s="905"/>
      <c r="N65" s="296">
        <f>K65*L65</f>
        <v>462.42891772916232</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4">
        <f>VLOOKUP(A66,TRANSPORTE!A3:D117,4,FALSE)</f>
        <v>992.51769390706806</v>
      </c>
      <c r="M66" s="905"/>
      <c r="N66" s="296">
        <f>K66*L66</f>
        <v>397.00707756282725</v>
      </c>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f>N64+N65+N66+N67+N68</f>
        <v>1206.2576835888613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3"/>
      <c r="C80" s="894"/>
      <c r="D80" s="894"/>
      <c r="E80" s="894"/>
      <c r="F80" s="894"/>
      <c r="G80" s="894"/>
      <c r="H80" s="894"/>
      <c r="I80" s="132"/>
      <c r="J80" s="132"/>
      <c r="K80" s="132"/>
      <c r="L80" s="907"/>
      <c r="M80" s="907"/>
      <c r="N80" s="51"/>
    </row>
    <row r="81" spans="1:14" ht="15.75" thickBot="1">
      <c r="B81" s="906" t="s">
        <v>1037</v>
      </c>
      <c r="C81" s="860"/>
      <c r="D81" s="860"/>
      <c r="E81" s="860"/>
      <c r="F81" s="860"/>
      <c r="G81" s="860"/>
      <c r="H81" s="860"/>
      <c r="I81" s="860"/>
      <c r="J81" s="860"/>
      <c r="K81" s="860"/>
      <c r="L81" s="860"/>
      <c r="M81" s="861"/>
      <c r="N81" s="310">
        <f>SUM(N75:N80)</f>
        <v>51067.205206099999</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190884.48085605167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38176.896171210334</v>
      </c>
      <c r="M88" s="853"/>
      <c r="N88" s="57"/>
    </row>
    <row r="89" spans="1:14">
      <c r="B89" s="95" t="s">
        <v>1057</v>
      </c>
      <c r="C89" s="96"/>
      <c r="D89" s="96"/>
      <c r="E89" s="96"/>
      <c r="F89" s="96"/>
      <c r="G89" s="96"/>
      <c r="H89" s="96"/>
      <c r="I89" s="93"/>
      <c r="J89" s="94"/>
      <c r="K89" s="313">
        <v>0.05</v>
      </c>
      <c r="L89" s="852">
        <f>N83*K89</f>
        <v>9544.2240428025834</v>
      </c>
      <c r="M89" s="853"/>
      <c r="N89" s="57"/>
    </row>
    <row r="90" spans="1:14" ht="15.75" thickBot="1">
      <c r="B90" s="97" t="s">
        <v>1058</v>
      </c>
      <c r="C90" s="98"/>
      <c r="D90" s="98"/>
      <c r="E90" s="98"/>
      <c r="F90" s="98"/>
      <c r="G90" s="98"/>
      <c r="H90" s="98"/>
      <c r="I90" s="99"/>
      <c r="J90" s="100"/>
      <c r="K90" s="314">
        <v>0.05</v>
      </c>
      <c r="L90" s="854">
        <f>N83*K90</f>
        <v>9544.2240428025834</v>
      </c>
      <c r="M90" s="855"/>
      <c r="N90" s="57"/>
    </row>
    <row r="91" spans="1:14" ht="15.75" thickBot="1">
      <c r="B91" s="817" t="s">
        <v>1037</v>
      </c>
      <c r="C91" s="818"/>
      <c r="D91" s="818"/>
      <c r="E91" s="818"/>
      <c r="F91" s="818"/>
      <c r="G91" s="818"/>
      <c r="H91" s="818"/>
      <c r="I91" s="818"/>
      <c r="J91" s="818"/>
      <c r="K91" s="818"/>
      <c r="L91" s="818"/>
      <c r="M91" s="819"/>
      <c r="N91" s="58">
        <f>L88+L89+L90</f>
        <v>57265.344256815501</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248149.82511286717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75" thickBot="1">
      <c r="B124" s="428" t="s">
        <v>2327</v>
      </c>
      <c r="C124" s="429"/>
      <c r="D124" s="429"/>
      <c r="E124" s="268"/>
      <c r="F124" s="268"/>
      <c r="G124" s="268"/>
      <c r="H124" s="268"/>
      <c r="I124" s="268"/>
      <c r="J124" s="969"/>
      <c r="K124" s="969"/>
      <c r="L124" s="969"/>
      <c r="M124" s="969"/>
      <c r="N124" s="970"/>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363</v>
      </c>
      <c r="B36" s="866" t="str">
        <f>VLOOKUP(A36,EQUIPOS!A6:D154,3,FALSE)</f>
        <v>Vibrador de concreto, Motor de 3 hp a 18.000 rpm Mangueras de 4 mt</v>
      </c>
      <c r="C36" s="867"/>
      <c r="D36" s="867"/>
      <c r="E36" s="867"/>
      <c r="F36" s="867"/>
      <c r="G36" s="867"/>
      <c r="H36" s="868"/>
      <c r="I36" s="276"/>
      <c r="J36" s="277"/>
      <c r="K36" s="278">
        <f>VLOOKUP(A36,EQUIPOS!A6:D163,4,FALSE)</f>
        <v>8150.1362764427577</v>
      </c>
      <c r="L36" s="279"/>
      <c r="M36" s="345">
        <v>1</v>
      </c>
      <c r="N36" s="281">
        <f>K36/M36</f>
        <v>8150.1362764427577</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1501.9766237088236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9652.1129001515819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2939.9673810760514</v>
      </c>
      <c r="N48" s="281">
        <f>K48*M48</f>
        <v>100288.16730326627</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36311.377024638205</v>
      </c>
      <c r="N49" s="281">
        <f>K49*M49</f>
        <v>5446.7065536957307</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340410.71996836981</v>
      </c>
      <c r="N50" s="281">
        <f>K50*M50</f>
        <v>42891.750716014598</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21152.961370778823</v>
      </c>
      <c r="N51" s="281">
        <f>K51*M51</f>
        <v>21152.961370778823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169779.5859437554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3" t="s">
        <v>1045</v>
      </c>
      <c r="M60" s="882"/>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4">
        <f>VLOOKUP(A61,TRANSPORTE!A3:D117,4,FALSE)</f>
        <v>1144.9770471204192</v>
      </c>
      <c r="M61" s="905"/>
      <c r="N61" s="296">
        <f>K61*L61</f>
        <v>144.26710793717282</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5"/>
      <c r="M66" s="896"/>
      <c r="N66" s="133"/>
    </row>
    <row r="67" spans="1:15" ht="15.75" thickBot="1">
      <c r="B67" s="906" t="s">
        <v>1037</v>
      </c>
      <c r="C67" s="860"/>
      <c r="D67" s="860"/>
      <c r="E67" s="860"/>
      <c r="F67" s="860"/>
      <c r="G67" s="860"/>
      <c r="H67" s="860"/>
      <c r="I67" s="860"/>
      <c r="J67" s="860"/>
      <c r="K67" s="860"/>
      <c r="L67" s="860"/>
      <c r="M67" s="861"/>
      <c r="N67" s="110">
        <f>N61+N62+N63+N64+N65</f>
        <v>144.26710793717282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6" t="s">
        <v>1047</v>
      </c>
      <c r="C71" s="857"/>
      <c r="D71" s="857"/>
      <c r="E71" s="857"/>
      <c r="F71" s="857"/>
      <c r="G71" s="857"/>
      <c r="H71" s="857"/>
      <c r="I71" s="79" t="s">
        <v>1048</v>
      </c>
      <c r="J71" s="81" t="s">
        <v>1494</v>
      </c>
      <c r="K71" s="80" t="s">
        <v>1050</v>
      </c>
      <c r="L71" s="858" t="s">
        <v>1034</v>
      </c>
      <c r="M71" s="971"/>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3"/>
      <c r="C77" s="894"/>
      <c r="D77" s="894"/>
      <c r="E77" s="894"/>
      <c r="F77" s="894"/>
      <c r="G77" s="894"/>
      <c r="H77" s="894"/>
      <c r="I77" s="132"/>
      <c r="J77" s="132"/>
      <c r="K77" s="132"/>
      <c r="L77" s="907"/>
      <c r="M77" s="907"/>
      <c r="N77" s="51"/>
    </row>
    <row r="78" spans="1:15" ht="15.75" thickBot="1">
      <c r="B78" s="906" t="s">
        <v>1037</v>
      </c>
      <c r="C78" s="860"/>
      <c r="D78" s="860"/>
      <c r="E78" s="860"/>
      <c r="F78" s="860"/>
      <c r="G78" s="860"/>
      <c r="H78" s="860"/>
      <c r="I78" s="860"/>
      <c r="J78" s="860"/>
      <c r="K78" s="860"/>
      <c r="L78" s="860"/>
      <c r="M78" s="861"/>
      <c r="N78" s="310">
        <f>SUM(N72:N77)</f>
        <v>75098.831185441173</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254674.79713728532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50934.95942745707</v>
      </c>
      <c r="M85" s="853"/>
      <c r="N85" s="57"/>
    </row>
    <row r="86" spans="1:14">
      <c r="B86" s="95" t="s">
        <v>1057</v>
      </c>
      <c r="C86" s="96"/>
      <c r="D86" s="96"/>
      <c r="E86" s="96"/>
      <c r="F86" s="96"/>
      <c r="G86" s="96"/>
      <c r="H86" s="96"/>
      <c r="I86" s="93"/>
      <c r="J86" s="94"/>
      <c r="K86" s="313">
        <v>0.05</v>
      </c>
      <c r="L86" s="852">
        <f>N80*K86</f>
        <v>12733.739856864267</v>
      </c>
      <c r="M86" s="853"/>
      <c r="N86" s="57"/>
    </row>
    <row r="87" spans="1:14" ht="15.75" thickBot="1">
      <c r="B87" s="97" t="s">
        <v>1058</v>
      </c>
      <c r="C87" s="98"/>
      <c r="D87" s="98"/>
      <c r="E87" s="98"/>
      <c r="F87" s="98"/>
      <c r="G87" s="98"/>
      <c r="H87" s="98"/>
      <c r="I87" s="99"/>
      <c r="J87" s="100"/>
      <c r="K87" s="314">
        <v>0.05</v>
      </c>
      <c r="L87" s="854">
        <f>N80*K87</f>
        <v>12733.739856864267</v>
      </c>
      <c r="M87" s="855"/>
      <c r="N87" s="57"/>
    </row>
    <row r="88" spans="1:14" ht="15.75" thickBot="1">
      <c r="B88" s="817" t="s">
        <v>1037</v>
      </c>
      <c r="C88" s="818"/>
      <c r="D88" s="818"/>
      <c r="E88" s="818"/>
      <c r="F88" s="818"/>
      <c r="G88" s="818"/>
      <c r="H88" s="818"/>
      <c r="I88" s="818"/>
      <c r="J88" s="818"/>
      <c r="K88" s="818"/>
      <c r="L88" s="818"/>
      <c r="M88" s="819"/>
      <c r="N88" s="58">
        <f>L85+L86+L87</f>
        <v>76402.439141185605</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331077.23627847095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7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363</v>
      </c>
      <c r="B36" s="866" t="str">
        <f>VLOOKUP(A36,EQUIPOS!A6:D154,3,FALSE)</f>
        <v>Vibrador de concreto, Motor de 3 hp a 18.000 rpm Mangueras de 4 mt</v>
      </c>
      <c r="C36" s="867"/>
      <c r="D36" s="867"/>
      <c r="E36" s="867"/>
      <c r="F36" s="867"/>
      <c r="G36" s="867"/>
      <c r="H36" s="868"/>
      <c r="I36" s="276"/>
      <c r="J36" s="277"/>
      <c r="K36" s="278">
        <f>VLOOKUP(A36,EQUIPOS!A6:D163,4,FALSE)</f>
        <v>8150.1362764427577</v>
      </c>
      <c r="L36" s="279"/>
      <c r="M36" s="345">
        <v>1</v>
      </c>
      <c r="N36" s="281">
        <f>K36/M36</f>
        <v>8150.1362764427577</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1501.9766237088236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9652.1129001515819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2939.9673810760514</v>
      </c>
      <c r="N48" s="281">
        <f>K48*M48</f>
        <v>100288.16730326627</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36311.377024638205</v>
      </c>
      <c r="N49" s="281">
        <f>K49*M49</f>
        <v>5446.7065536957307</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356911.38430261303</v>
      </c>
      <c r="N50" s="281">
        <f>K50*M50</f>
        <v>44970.834422129243</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21152.961370778823</v>
      </c>
      <c r="N51" s="281">
        <f>K51*M51</f>
        <v>21152.961370778823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171858.66964987005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3" t="s">
        <v>1045</v>
      </c>
      <c r="M60" s="882"/>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4">
        <f>VLOOKUP(A61,TRANSPORTE!A3:D117,4,FALSE)</f>
        <v>1144.9770471204192</v>
      </c>
      <c r="M61" s="905"/>
      <c r="N61" s="296">
        <f>K61*L61</f>
        <v>144.26710793717282</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5"/>
      <c r="M66" s="896"/>
      <c r="N66" s="133"/>
    </row>
    <row r="67" spans="1:15" ht="15.75" thickBot="1">
      <c r="B67" s="906" t="s">
        <v>1037</v>
      </c>
      <c r="C67" s="860"/>
      <c r="D67" s="860"/>
      <c r="E67" s="860"/>
      <c r="F67" s="860"/>
      <c r="G67" s="860"/>
      <c r="H67" s="860"/>
      <c r="I67" s="860"/>
      <c r="J67" s="860"/>
      <c r="K67" s="860"/>
      <c r="L67" s="860"/>
      <c r="M67" s="861"/>
      <c r="N67" s="110">
        <f>N61+N62+N63+N64+N65</f>
        <v>144.26710793717282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6" t="s">
        <v>1047</v>
      </c>
      <c r="C71" s="857"/>
      <c r="D71" s="857"/>
      <c r="E71" s="857"/>
      <c r="F71" s="857"/>
      <c r="G71" s="857"/>
      <c r="H71" s="857"/>
      <c r="I71" s="79" t="s">
        <v>1048</v>
      </c>
      <c r="J71" s="81" t="s">
        <v>1494</v>
      </c>
      <c r="K71" s="80" t="s">
        <v>1050</v>
      </c>
      <c r="L71" s="858" t="s">
        <v>1034</v>
      </c>
      <c r="M71" s="971"/>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3"/>
      <c r="C77" s="894"/>
      <c r="D77" s="894"/>
      <c r="E77" s="894"/>
      <c r="F77" s="894"/>
      <c r="G77" s="894"/>
      <c r="H77" s="894"/>
      <c r="I77" s="132"/>
      <c r="J77" s="132"/>
      <c r="K77" s="132"/>
      <c r="L77" s="907"/>
      <c r="M77" s="907"/>
      <c r="N77" s="133"/>
    </row>
    <row r="78" spans="1:15" ht="15.75" thickBot="1">
      <c r="B78" s="906" t="s">
        <v>1037</v>
      </c>
      <c r="C78" s="860"/>
      <c r="D78" s="860"/>
      <c r="E78" s="860"/>
      <c r="F78" s="860"/>
      <c r="G78" s="860"/>
      <c r="H78" s="860"/>
      <c r="I78" s="860"/>
      <c r="J78" s="860"/>
      <c r="K78" s="860"/>
      <c r="L78" s="860"/>
      <c r="M78" s="861"/>
      <c r="N78" s="469">
        <f>SUM(N72:N77)</f>
        <v>75098.831185441173</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256753.88084339997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51350.776168679993</v>
      </c>
      <c r="M85" s="853"/>
      <c r="N85" s="57"/>
    </row>
    <row r="86" spans="1:14">
      <c r="B86" s="95" t="s">
        <v>1057</v>
      </c>
      <c r="C86" s="96"/>
      <c r="D86" s="96"/>
      <c r="E86" s="96"/>
      <c r="F86" s="96"/>
      <c r="G86" s="96"/>
      <c r="H86" s="96"/>
      <c r="I86" s="93"/>
      <c r="J86" s="94"/>
      <c r="K86" s="313">
        <v>0.05</v>
      </c>
      <c r="L86" s="852">
        <f>N80*K86</f>
        <v>12837.694042169998</v>
      </c>
      <c r="M86" s="853"/>
      <c r="N86" s="57"/>
    </row>
    <row r="87" spans="1:14" ht="15.75" thickBot="1">
      <c r="B87" s="97" t="s">
        <v>1058</v>
      </c>
      <c r="C87" s="98"/>
      <c r="D87" s="98"/>
      <c r="E87" s="98"/>
      <c r="F87" s="98"/>
      <c r="G87" s="98"/>
      <c r="H87" s="98"/>
      <c r="I87" s="99"/>
      <c r="J87" s="100"/>
      <c r="K87" s="314">
        <v>0.05</v>
      </c>
      <c r="L87" s="854">
        <f>N80*K87</f>
        <v>12837.694042169998</v>
      </c>
      <c r="M87" s="855"/>
      <c r="N87" s="57"/>
    </row>
    <row r="88" spans="1:14" ht="15.75" thickBot="1">
      <c r="B88" s="817" t="s">
        <v>1037</v>
      </c>
      <c r="C88" s="818"/>
      <c r="D88" s="818"/>
      <c r="E88" s="818"/>
      <c r="F88" s="818"/>
      <c r="G88" s="818"/>
      <c r="H88" s="818"/>
      <c r="I88" s="818"/>
      <c r="J88" s="818"/>
      <c r="K88" s="818"/>
      <c r="L88" s="818"/>
      <c r="M88" s="819"/>
      <c r="N88" s="58">
        <f>L85+L86+L87</f>
        <v>77026.16425301999</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333780.04509641998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7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1"/>
      <c r="C1" s="923"/>
      <c r="D1" s="924"/>
      <c r="E1" s="924"/>
      <c r="F1" s="924"/>
      <c r="G1" s="924"/>
      <c r="H1" s="924"/>
      <c r="I1" s="924"/>
      <c r="J1" s="925"/>
      <c r="K1" s="926" t="s">
        <v>1017</v>
      </c>
      <c r="L1" s="928" t="s">
        <v>2304</v>
      </c>
      <c r="M1" s="929"/>
      <c r="N1" s="930"/>
    </row>
    <row r="2" spans="2:14" ht="22.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156</v>
      </c>
      <c r="B36" s="866" t="str">
        <f>VLOOKUP(A36,EQUIPOS!A6:D154,3,FALSE)</f>
        <v>Cizalla manual de 90 cm.</v>
      </c>
      <c r="C36" s="867"/>
      <c r="D36" s="867"/>
      <c r="E36" s="867"/>
      <c r="F36" s="867"/>
      <c r="G36" s="867"/>
      <c r="H36" s="868"/>
      <c r="I36" s="276"/>
      <c r="J36" s="277"/>
      <c r="K36" s="278">
        <f>VLOOKUP(A36,EQUIPOS!A6:D163,4,FALSE)</f>
        <v>2474</v>
      </c>
      <c r="L36" s="279"/>
      <c r="M36" s="345">
        <v>37.5</v>
      </c>
      <c r="N36" s="281">
        <f>K36/M36</f>
        <v>65.973333333333329</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15.32016156183</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81.293494895163334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2939.9673810760514</v>
      </c>
      <c r="N48" s="281">
        <f>K48*M48</f>
        <v>3086.9657501298543</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4102.198005580768</v>
      </c>
      <c r="N49" s="281">
        <f>K49*M49</f>
        <v>123.06594016742304</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3210.0316902972772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3" t="s">
        <v>1045</v>
      </c>
      <c r="M60" s="882"/>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4">
        <f>VLOOKUP(A61,TRANSPORTE!A3:D117,4,FALSE)</f>
        <v>126.52315484043088</v>
      </c>
      <c r="M61" s="905"/>
      <c r="N61" s="296">
        <f>K61*L61</f>
        <v>132.84931258245243</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5"/>
      <c r="M66" s="896"/>
      <c r="N66" s="133"/>
    </row>
    <row r="67" spans="1:15" ht="15.75" thickBot="1">
      <c r="B67" s="906" t="s">
        <v>1037</v>
      </c>
      <c r="C67" s="860"/>
      <c r="D67" s="860"/>
      <c r="E67" s="860"/>
      <c r="F67" s="860"/>
      <c r="G67" s="860"/>
      <c r="H67" s="860"/>
      <c r="I67" s="860"/>
      <c r="J67" s="860"/>
      <c r="K67" s="860"/>
      <c r="L67" s="860"/>
      <c r="M67" s="861"/>
      <c r="N67" s="110">
        <f>N61+N62+N63+N64+N65</f>
        <v>132.84931258245243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6" t="s">
        <v>1047</v>
      </c>
      <c r="C71" s="857"/>
      <c r="D71" s="857"/>
      <c r="E71" s="857"/>
      <c r="F71" s="857"/>
      <c r="G71" s="857"/>
      <c r="H71" s="857"/>
      <c r="I71" s="79" t="s">
        <v>1048</v>
      </c>
      <c r="J71" s="81" t="s">
        <v>1494</v>
      </c>
      <c r="K71" s="80" t="s">
        <v>1050</v>
      </c>
      <c r="L71" s="858" t="s">
        <v>1034</v>
      </c>
      <c r="M71" s="859"/>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3"/>
      <c r="C77" s="894"/>
      <c r="D77" s="894"/>
      <c r="E77" s="894"/>
      <c r="F77" s="894"/>
      <c r="G77" s="894"/>
      <c r="H77" s="894"/>
      <c r="I77" s="132"/>
      <c r="J77" s="132"/>
      <c r="K77" s="132"/>
      <c r="L77" s="907"/>
      <c r="M77" s="907"/>
      <c r="N77" s="51"/>
    </row>
    <row r="78" spans="1:15" ht="15.75" thickBot="1">
      <c r="B78" s="906" t="s">
        <v>1037</v>
      </c>
      <c r="C78" s="860"/>
      <c r="D78" s="860"/>
      <c r="E78" s="860"/>
      <c r="F78" s="860"/>
      <c r="G78" s="860"/>
      <c r="H78" s="860"/>
      <c r="I78" s="860"/>
      <c r="J78" s="860"/>
      <c r="K78" s="860"/>
      <c r="L78" s="860"/>
      <c r="M78" s="861"/>
      <c r="N78" s="310">
        <f>SUM(N72:N77)</f>
        <v>766.00807809150001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4190.1825758663927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838.03651517327853</v>
      </c>
      <c r="M85" s="853"/>
      <c r="N85" s="57"/>
    </row>
    <row r="86" spans="1:14">
      <c r="B86" s="95" t="s">
        <v>1057</v>
      </c>
      <c r="C86" s="96"/>
      <c r="D86" s="96"/>
      <c r="E86" s="96"/>
      <c r="F86" s="96"/>
      <c r="G86" s="96"/>
      <c r="H86" s="96"/>
      <c r="I86" s="93"/>
      <c r="J86" s="94"/>
      <c r="K86" s="313">
        <v>0.05</v>
      </c>
      <c r="L86" s="852">
        <f>N80*K86</f>
        <v>209.50912879331963</v>
      </c>
      <c r="M86" s="853"/>
      <c r="N86" s="57"/>
    </row>
    <row r="87" spans="1:14" ht="15.75" thickBot="1">
      <c r="B87" s="97" t="s">
        <v>1058</v>
      </c>
      <c r="C87" s="98"/>
      <c r="D87" s="98"/>
      <c r="E87" s="98"/>
      <c r="F87" s="98"/>
      <c r="G87" s="98"/>
      <c r="H87" s="98"/>
      <c r="I87" s="99"/>
      <c r="J87" s="100"/>
      <c r="K87" s="314">
        <v>0.05</v>
      </c>
      <c r="L87" s="854">
        <f>N80*K87</f>
        <v>209.50912879331963</v>
      </c>
      <c r="M87" s="855"/>
      <c r="N87" s="57"/>
    </row>
    <row r="88" spans="1:14" ht="15.75" thickBot="1">
      <c r="B88" s="817" t="s">
        <v>1037</v>
      </c>
      <c r="C88" s="818"/>
      <c r="D88" s="818"/>
      <c r="E88" s="818"/>
      <c r="F88" s="818"/>
      <c r="G88" s="818"/>
      <c r="H88" s="818"/>
      <c r="I88" s="818"/>
      <c r="J88" s="818"/>
      <c r="K88" s="818"/>
      <c r="L88" s="818"/>
      <c r="M88" s="819"/>
      <c r="N88" s="58">
        <f>L85+L86+L87</f>
        <v>1257.0547727599178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5447.2373486263104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7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156</v>
      </c>
      <c r="B36" s="866" t="str">
        <f>VLOOKUP(A36,EQUIPOS!A6:D154,3,FALSE)</f>
        <v>Cizalla manual de 90 cm.</v>
      </c>
      <c r="C36" s="867"/>
      <c r="D36" s="867"/>
      <c r="E36" s="867"/>
      <c r="F36" s="867"/>
      <c r="G36" s="867"/>
      <c r="H36" s="868"/>
      <c r="I36" s="276"/>
      <c r="J36" s="277"/>
      <c r="K36" s="278">
        <f>VLOOKUP(A36,EQUIPOS!A6:D163,4,FALSE)</f>
        <v>2474</v>
      </c>
      <c r="L36" s="279"/>
      <c r="M36" s="345">
        <v>37.5</v>
      </c>
      <c r="N36" s="281">
        <f>K36/M36</f>
        <v>65.973333333333329</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15.32016156183</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81.293494895163334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2915.5775972450629</v>
      </c>
      <c r="N48" s="281">
        <f>K48*M48</f>
        <v>3061.3564771073161</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4102.198005580768</v>
      </c>
      <c r="N49" s="281">
        <f>K49*M49</f>
        <v>123.06594016742304</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3184.422417274739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3" t="s">
        <v>1045</v>
      </c>
      <c r="M60" s="882"/>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4">
        <f>VLOOKUP(A61,TRANSPORTE!A3:D117,4,FALSE)</f>
        <v>126.52315484043088</v>
      </c>
      <c r="M61" s="905"/>
      <c r="N61" s="296">
        <f>K61*L61</f>
        <v>132.84931258245243</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5"/>
      <c r="M66" s="896"/>
      <c r="N66" s="133"/>
    </row>
    <row r="67" spans="1:15" ht="15.75" thickBot="1">
      <c r="B67" s="906" t="s">
        <v>1037</v>
      </c>
      <c r="C67" s="860"/>
      <c r="D67" s="860"/>
      <c r="E67" s="860"/>
      <c r="F67" s="860"/>
      <c r="G67" s="860"/>
      <c r="H67" s="860"/>
      <c r="I67" s="860"/>
      <c r="J67" s="860"/>
      <c r="K67" s="860"/>
      <c r="L67" s="860"/>
      <c r="M67" s="861"/>
      <c r="N67" s="110">
        <f>N61+N62+N63+N64+N65</f>
        <v>132.84931258245243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6" t="s">
        <v>1047</v>
      </c>
      <c r="C71" s="857"/>
      <c r="D71" s="857"/>
      <c r="E71" s="857"/>
      <c r="F71" s="857"/>
      <c r="G71" s="857"/>
      <c r="H71" s="857"/>
      <c r="I71" s="79" t="s">
        <v>1048</v>
      </c>
      <c r="J71" s="81" t="s">
        <v>1494</v>
      </c>
      <c r="K71" s="80" t="s">
        <v>1050</v>
      </c>
      <c r="L71" s="858" t="s">
        <v>1034</v>
      </c>
      <c r="M71" s="859"/>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3"/>
      <c r="C77" s="894"/>
      <c r="D77" s="894"/>
      <c r="E77" s="894"/>
      <c r="F77" s="894"/>
      <c r="G77" s="894"/>
      <c r="H77" s="894"/>
      <c r="I77" s="132"/>
      <c r="J77" s="132"/>
      <c r="K77" s="132"/>
      <c r="L77" s="907"/>
      <c r="M77" s="907"/>
      <c r="N77" s="51"/>
    </row>
    <row r="78" spans="1:15" ht="15.75" thickBot="1">
      <c r="B78" s="906" t="s">
        <v>1037</v>
      </c>
      <c r="C78" s="860"/>
      <c r="D78" s="860"/>
      <c r="E78" s="860"/>
      <c r="F78" s="860"/>
      <c r="G78" s="860"/>
      <c r="H78" s="860"/>
      <c r="I78" s="860"/>
      <c r="J78" s="860"/>
      <c r="K78" s="860"/>
      <c r="L78" s="860"/>
      <c r="M78" s="861"/>
      <c r="N78" s="310">
        <f>SUM(N72:N77)</f>
        <v>766.00807809150001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4164.5733028438553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832.91466056877107</v>
      </c>
      <c r="M85" s="853"/>
      <c r="N85" s="57"/>
    </row>
    <row r="86" spans="1:14">
      <c r="B86" s="95" t="s">
        <v>1057</v>
      </c>
      <c r="C86" s="96"/>
      <c r="D86" s="96"/>
      <c r="E86" s="96"/>
      <c r="F86" s="96"/>
      <c r="G86" s="96"/>
      <c r="H86" s="96"/>
      <c r="I86" s="93"/>
      <c r="J86" s="94"/>
      <c r="K86" s="313">
        <v>0.05</v>
      </c>
      <c r="L86" s="852">
        <f>N80*K86</f>
        <v>208.22866514219277</v>
      </c>
      <c r="M86" s="853"/>
      <c r="N86" s="57"/>
    </row>
    <row r="87" spans="1:14" ht="15.75" thickBot="1">
      <c r="B87" s="97" t="s">
        <v>1058</v>
      </c>
      <c r="C87" s="98"/>
      <c r="D87" s="98"/>
      <c r="E87" s="98"/>
      <c r="F87" s="98"/>
      <c r="G87" s="98"/>
      <c r="H87" s="98"/>
      <c r="I87" s="99"/>
      <c r="J87" s="100"/>
      <c r="K87" s="314">
        <v>0.05</v>
      </c>
      <c r="L87" s="854">
        <f>N80*K87</f>
        <v>208.22866514219277</v>
      </c>
      <c r="M87" s="855"/>
      <c r="N87" s="57"/>
    </row>
    <row r="88" spans="1:14" ht="15.75" thickBot="1">
      <c r="B88" s="817" t="s">
        <v>1037</v>
      </c>
      <c r="C88" s="818"/>
      <c r="D88" s="818"/>
      <c r="E88" s="818"/>
      <c r="F88" s="818"/>
      <c r="G88" s="818"/>
      <c r="H88" s="818"/>
      <c r="I88" s="818"/>
      <c r="J88" s="818"/>
      <c r="K88" s="818"/>
      <c r="L88" s="818"/>
      <c r="M88" s="819"/>
      <c r="N88" s="58">
        <f>L85+L86+L87</f>
        <v>1249.3719908531566</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5413.9452936970119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7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123</v>
      </c>
      <c r="B36" s="866" t="str">
        <f>VLOOKUP(A36,EQUIPOS!A6:D154,3,FALSE)</f>
        <v>Bomba de inyección de lechada</v>
      </c>
      <c r="C36" s="867"/>
      <c r="D36" s="867"/>
      <c r="E36" s="867"/>
      <c r="F36" s="867"/>
      <c r="G36" s="867"/>
      <c r="H36" s="868"/>
      <c r="I36" s="276"/>
      <c r="J36" s="277"/>
      <c r="K36" s="278">
        <f>VLOOKUP(A36,EQUIPOS!A6:D163,4,FALSE)</f>
        <v>18516.616044503899</v>
      </c>
      <c r="L36" s="279"/>
      <c r="M36" s="345">
        <v>670</v>
      </c>
      <c r="N36" s="281">
        <f>K36/M36</f>
        <v>27.636740364931192</v>
      </c>
    </row>
    <row r="37" spans="1:14">
      <c r="A37" s="119" t="s">
        <v>125</v>
      </c>
      <c r="B37" s="866" t="str">
        <f>VLOOKUP(A37,EQUIPOS!A7:D154,3,FALSE)</f>
        <v>Bomba para gato de tensionamiento</v>
      </c>
      <c r="C37" s="867"/>
      <c r="D37" s="867"/>
      <c r="E37" s="867"/>
      <c r="F37" s="867"/>
      <c r="G37" s="867"/>
      <c r="H37" s="868"/>
      <c r="I37" s="430"/>
      <c r="J37" s="431"/>
      <c r="K37" s="278">
        <f>VLOOKUP(A37,EQUIPOS!A7:D164,4,FALSE)</f>
        <v>54155.44327333539</v>
      </c>
      <c r="L37" s="344"/>
      <c r="M37" s="345">
        <v>670</v>
      </c>
      <c r="N37" s="281">
        <f>K37/M37</f>
        <v>80.829019810948338</v>
      </c>
    </row>
    <row r="38" spans="1:14">
      <c r="A38" s="119" t="s">
        <v>240</v>
      </c>
      <c r="B38" s="866" t="str">
        <f>VLOOKUP(A38,EQUIPOS!A8:D154,3,FALSE)</f>
        <v>Gato para tensionamiento, fuerza Max 200 ton, área de tensión 314 cm2.</v>
      </c>
      <c r="C38" s="867"/>
      <c r="D38" s="867"/>
      <c r="E38" s="867"/>
      <c r="F38" s="867"/>
      <c r="G38" s="867"/>
      <c r="H38" s="868"/>
      <c r="I38" s="337"/>
      <c r="J38" s="339"/>
      <c r="K38" s="278">
        <f>VLOOKUP(A38,EQUIPOS!A8:D165,4,FALSE)</f>
        <v>162783.43775388043</v>
      </c>
      <c r="L38" s="432"/>
      <c r="M38" s="433">
        <v>670</v>
      </c>
      <c r="N38" s="281">
        <f>K38/M38</f>
        <v>242.96035485653795</v>
      </c>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6.0975767410268658</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357.52369177344428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14041.392528352142</v>
      </c>
      <c r="N48" s="281">
        <f t="shared" ref="N48:N53" si="0">K48*M48</f>
        <v>56.16557011340857</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18050.190863775715</v>
      </c>
      <c r="N49" s="281">
        <f t="shared" si="0"/>
        <v>72.200763455102859</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1129.5473441326119</v>
      </c>
      <c r="N50" s="281">
        <f t="shared" si="0"/>
        <v>22.59094688265224</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2342.8352383234942</v>
      </c>
      <c r="N51" s="281">
        <f t="shared" si="0"/>
        <v>199.14099525749702</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74103.286381093902</v>
      </c>
      <c r="N52" s="281">
        <f t="shared" si="0"/>
        <v>74.103286381093909</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4102.198005580768</v>
      </c>
      <c r="N53" s="281">
        <f t="shared" si="0"/>
        <v>82.043960111615363</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506.24552220136997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5"/>
      <c r="M66" s="896"/>
      <c r="N66" s="133"/>
    </row>
    <row r="67" spans="1:15" ht="15.7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6" t="s">
        <v>1047</v>
      </c>
      <c r="C71" s="857"/>
      <c r="D71" s="857"/>
      <c r="E71" s="857"/>
      <c r="F71" s="857"/>
      <c r="G71" s="857"/>
      <c r="H71" s="857"/>
      <c r="I71" s="79" t="s">
        <v>1048</v>
      </c>
      <c r="J71" s="81" t="s">
        <v>1494</v>
      </c>
      <c r="K71" s="80" t="s">
        <v>1050</v>
      </c>
      <c r="L71" s="858" t="s">
        <v>1034</v>
      </c>
      <c r="M71" s="859"/>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3"/>
      <c r="C77" s="894"/>
      <c r="D77" s="894"/>
      <c r="E77" s="894"/>
      <c r="F77" s="894"/>
      <c r="G77" s="894"/>
      <c r="H77" s="894"/>
      <c r="I77" s="132"/>
      <c r="J77" s="132"/>
      <c r="K77" s="132"/>
      <c r="L77" s="907"/>
      <c r="M77" s="907"/>
      <c r="N77" s="133"/>
    </row>
    <row r="78" spans="1:15" ht="15.75" thickBot="1">
      <c r="B78" s="906" t="s">
        <v>1037</v>
      </c>
      <c r="C78" s="860"/>
      <c r="D78" s="860"/>
      <c r="E78" s="860"/>
      <c r="F78" s="860"/>
      <c r="G78" s="860"/>
      <c r="H78" s="860"/>
      <c r="I78" s="860"/>
      <c r="J78" s="860"/>
      <c r="K78" s="860"/>
      <c r="L78" s="860"/>
      <c r="M78" s="861"/>
      <c r="N78" s="469">
        <f>SUM(N72:N77)</f>
        <v>304.87883705134328</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1168.6480510261574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233.7296102052315</v>
      </c>
      <c r="M85" s="853"/>
      <c r="N85" s="57"/>
    </row>
    <row r="86" spans="1:14">
      <c r="B86" s="95" t="s">
        <v>1057</v>
      </c>
      <c r="C86" s="96"/>
      <c r="D86" s="96"/>
      <c r="E86" s="96"/>
      <c r="F86" s="96"/>
      <c r="G86" s="96"/>
      <c r="H86" s="96"/>
      <c r="I86" s="93"/>
      <c r="J86" s="94"/>
      <c r="K86" s="313">
        <v>0.05</v>
      </c>
      <c r="L86" s="852">
        <f>N80*K86</f>
        <v>58.432402551307874</v>
      </c>
      <c r="M86" s="853"/>
      <c r="N86" s="57"/>
    </row>
    <row r="87" spans="1:14" ht="15.75" thickBot="1">
      <c r="B87" s="97" t="s">
        <v>1058</v>
      </c>
      <c r="C87" s="98"/>
      <c r="D87" s="98"/>
      <c r="E87" s="98"/>
      <c r="F87" s="98"/>
      <c r="G87" s="98"/>
      <c r="H87" s="98"/>
      <c r="I87" s="99"/>
      <c r="J87" s="100"/>
      <c r="K87" s="314">
        <v>0.05</v>
      </c>
      <c r="L87" s="854">
        <f>N80*K87</f>
        <v>58.432402551307874</v>
      </c>
      <c r="M87" s="855"/>
      <c r="N87" s="57"/>
    </row>
    <row r="88" spans="1:14" ht="15.75" thickBot="1">
      <c r="B88" s="817" t="s">
        <v>1037</v>
      </c>
      <c r="C88" s="818"/>
      <c r="D88" s="818"/>
      <c r="E88" s="818"/>
      <c r="F88" s="818"/>
      <c r="G88" s="818"/>
      <c r="H88" s="818"/>
      <c r="I88" s="818"/>
      <c r="J88" s="818"/>
      <c r="K88" s="818"/>
      <c r="L88" s="818"/>
      <c r="M88" s="819"/>
      <c r="N88" s="58">
        <f>L85+L86+L87</f>
        <v>350.59441530784721</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1519.2424663340046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7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123</v>
      </c>
      <c r="B36" s="866" t="str">
        <f>VLOOKUP(A36,EQUIPOS!A6:D154,3,FALSE)</f>
        <v>Bomba de inyección de lechada</v>
      </c>
      <c r="C36" s="867"/>
      <c r="D36" s="867"/>
      <c r="E36" s="867"/>
      <c r="F36" s="867"/>
      <c r="G36" s="867"/>
      <c r="H36" s="868"/>
      <c r="I36" s="276"/>
      <c r="J36" s="277"/>
      <c r="K36" s="278">
        <f>VLOOKUP(A36,EQUIPOS!A6:D163,4,FALSE)</f>
        <v>18516.616044503899</v>
      </c>
      <c r="L36" s="279"/>
      <c r="M36" s="345">
        <v>670</v>
      </c>
      <c r="N36" s="281">
        <f>K36/M36</f>
        <v>27.636740364931192</v>
      </c>
    </row>
    <row r="37" spans="1:14">
      <c r="A37" s="119" t="s">
        <v>125</v>
      </c>
      <c r="B37" s="866" t="str">
        <f>VLOOKUP(A37,EQUIPOS!A7:D154,3,FALSE)</f>
        <v>Bomba para gato de tensionamiento</v>
      </c>
      <c r="C37" s="867"/>
      <c r="D37" s="867"/>
      <c r="E37" s="867"/>
      <c r="F37" s="867"/>
      <c r="G37" s="867"/>
      <c r="H37" s="868"/>
      <c r="I37" s="430"/>
      <c r="J37" s="431"/>
      <c r="K37" s="278">
        <f>VLOOKUP(A37,EQUIPOS!A7:D164,4,FALSE)</f>
        <v>54155.44327333539</v>
      </c>
      <c r="L37" s="344"/>
      <c r="M37" s="345">
        <v>670</v>
      </c>
      <c r="N37" s="281">
        <f>K37/M37</f>
        <v>80.829019810948338</v>
      </c>
    </row>
    <row r="38" spans="1:14">
      <c r="A38" s="119" t="s">
        <v>240</v>
      </c>
      <c r="B38" s="866" t="str">
        <f>VLOOKUP(A38,EQUIPOS!A8:D154,3,FALSE)</f>
        <v>Gato para tensionamiento, fuerza Max 200 ton, área de tensión 314 cm2.</v>
      </c>
      <c r="C38" s="867"/>
      <c r="D38" s="867"/>
      <c r="E38" s="867"/>
      <c r="F38" s="867"/>
      <c r="G38" s="867"/>
      <c r="H38" s="868"/>
      <c r="I38" s="337"/>
      <c r="J38" s="339"/>
      <c r="K38" s="278">
        <f>VLOOKUP(A38,EQUIPOS!A8:D165,4,FALSE)</f>
        <v>162783.43775388043</v>
      </c>
      <c r="L38" s="432"/>
      <c r="M38" s="433">
        <v>670</v>
      </c>
      <c r="N38" s="281">
        <f>K38/M38</f>
        <v>242.96035485653795</v>
      </c>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6.0975767410268658</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357.52369177344428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14041.392528352142</v>
      </c>
      <c r="N48" s="281">
        <f t="shared" ref="N48:N53" si="0">K48*M48</f>
        <v>56.16557011340857</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18050.190863775715</v>
      </c>
      <c r="N49" s="281">
        <f t="shared" si="0"/>
        <v>72.200763455102859</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1129.5473441326119</v>
      </c>
      <c r="N50" s="281">
        <f t="shared" si="0"/>
        <v>22.59094688265224</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2342.8352383234942</v>
      </c>
      <c r="N51" s="281">
        <f t="shared" si="0"/>
        <v>12955.878867928923</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74103.286381093902</v>
      </c>
      <c r="N52" s="281">
        <f t="shared" si="0"/>
        <v>74.103286381093909</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4102.198005580768</v>
      </c>
      <c r="N53" s="281">
        <f t="shared" si="0"/>
        <v>82.043960111615363</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13262.983394872797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5"/>
      <c r="M66" s="896"/>
      <c r="N66" s="133"/>
    </row>
    <row r="67" spans="1:15" ht="15.7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6" t="s">
        <v>1047</v>
      </c>
      <c r="C71" s="857"/>
      <c r="D71" s="857"/>
      <c r="E71" s="857"/>
      <c r="F71" s="857"/>
      <c r="G71" s="857"/>
      <c r="H71" s="857"/>
      <c r="I71" s="79" t="s">
        <v>1048</v>
      </c>
      <c r="J71" s="81" t="s">
        <v>1494</v>
      </c>
      <c r="K71" s="80" t="s">
        <v>1050</v>
      </c>
      <c r="L71" s="858" t="s">
        <v>1034</v>
      </c>
      <c r="M71" s="859"/>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3"/>
      <c r="C77" s="894"/>
      <c r="D77" s="894"/>
      <c r="E77" s="894"/>
      <c r="F77" s="894"/>
      <c r="G77" s="894"/>
      <c r="H77" s="894"/>
      <c r="I77" s="132"/>
      <c r="J77" s="132"/>
      <c r="K77" s="132"/>
      <c r="L77" s="907"/>
      <c r="M77" s="907"/>
      <c r="N77" s="51"/>
    </row>
    <row r="78" spans="1:15" ht="15.75" thickBot="1">
      <c r="B78" s="906" t="s">
        <v>1037</v>
      </c>
      <c r="C78" s="860"/>
      <c r="D78" s="860"/>
      <c r="E78" s="860"/>
      <c r="F78" s="860"/>
      <c r="G78" s="860"/>
      <c r="H78" s="860"/>
      <c r="I78" s="860"/>
      <c r="J78" s="860"/>
      <c r="K78" s="860"/>
      <c r="L78" s="860"/>
      <c r="M78" s="861"/>
      <c r="N78" s="310">
        <f>SUM(N72:N77)</f>
        <v>304.87883705134328</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13925.385923697584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2785.0771847395172</v>
      </c>
      <c r="M85" s="853"/>
      <c r="N85" s="57"/>
    </row>
    <row r="86" spans="1:14">
      <c r="B86" s="95" t="s">
        <v>1057</v>
      </c>
      <c r="C86" s="96"/>
      <c r="D86" s="96"/>
      <c r="E86" s="96"/>
      <c r="F86" s="96"/>
      <c r="G86" s="96"/>
      <c r="H86" s="96"/>
      <c r="I86" s="93"/>
      <c r="J86" s="94"/>
      <c r="K86" s="313">
        <v>0.05</v>
      </c>
      <c r="L86" s="852">
        <f>N80*K86</f>
        <v>696.26929618487929</v>
      </c>
      <c r="M86" s="853"/>
      <c r="N86" s="57"/>
    </row>
    <row r="87" spans="1:14" ht="15.75" thickBot="1">
      <c r="B87" s="97" t="s">
        <v>1058</v>
      </c>
      <c r="C87" s="98"/>
      <c r="D87" s="98"/>
      <c r="E87" s="98"/>
      <c r="F87" s="98"/>
      <c r="G87" s="98"/>
      <c r="H87" s="98"/>
      <c r="I87" s="99"/>
      <c r="J87" s="100"/>
      <c r="K87" s="314">
        <v>0.05</v>
      </c>
      <c r="L87" s="854">
        <f>N80*K87</f>
        <v>696.26929618487929</v>
      </c>
      <c r="M87" s="855"/>
      <c r="N87" s="57"/>
    </row>
    <row r="88" spans="1:14" ht="15.75" thickBot="1">
      <c r="B88" s="817" t="s">
        <v>1037</v>
      </c>
      <c r="C88" s="818"/>
      <c r="D88" s="818"/>
      <c r="E88" s="818"/>
      <c r="F88" s="818"/>
      <c r="G88" s="818"/>
      <c r="H88" s="818"/>
      <c r="I88" s="818"/>
      <c r="J88" s="818"/>
      <c r="K88" s="818"/>
      <c r="L88" s="818"/>
      <c r="M88" s="819"/>
      <c r="N88" s="58">
        <f>L85+L86+L87</f>
        <v>4177.6157771092758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18103.001700806861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7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1"/>
      <c r="C1" s="923"/>
      <c r="D1" s="924"/>
      <c r="E1" s="924"/>
      <c r="F1" s="924"/>
      <c r="G1" s="924"/>
      <c r="H1" s="924"/>
      <c r="I1" s="924"/>
      <c r="J1" s="925"/>
      <c r="K1" s="976" t="s">
        <v>1017</v>
      </c>
      <c r="L1" s="928" t="s">
        <v>2304</v>
      </c>
      <c r="M1" s="929"/>
      <c r="N1" s="930"/>
    </row>
    <row r="2" spans="2:14">
      <c r="B2" s="912"/>
      <c r="C2" s="934" t="s">
        <v>1018</v>
      </c>
      <c r="D2" s="935"/>
      <c r="E2" s="935"/>
      <c r="F2" s="935"/>
      <c r="G2" s="935"/>
      <c r="H2" s="935"/>
      <c r="I2" s="935"/>
      <c r="J2" s="936"/>
      <c r="K2" s="975"/>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75"/>
      <c r="L4" s="931"/>
      <c r="M4" s="932"/>
      <c r="N4" s="93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977" t="s">
        <v>1029</v>
      </c>
      <c r="M30" s="794"/>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2" t="s">
        <v>1032</v>
      </c>
      <c r="J35" s="889"/>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952"/>
      <c r="D41" s="952"/>
      <c r="E41" s="44"/>
      <c r="F41" s="45"/>
      <c r="G41" s="45"/>
      <c r="H41" s="46"/>
      <c r="I41" s="42"/>
      <c r="J41" s="43"/>
      <c r="K41" s="288"/>
      <c r="L41" s="285"/>
      <c r="M41" s="410">
        <v>0.01</v>
      </c>
      <c r="N41" s="353">
        <f>N78*M41</f>
        <v>15.95850162690625</v>
      </c>
    </row>
    <row r="42" spans="1:14" ht="15.75" thickBot="1">
      <c r="B42" s="953"/>
      <c r="C42" s="954"/>
      <c r="D42" s="954"/>
      <c r="E42" s="954"/>
      <c r="F42" s="954"/>
      <c r="G42" s="954"/>
      <c r="H42" s="955"/>
      <c r="I42" s="876"/>
      <c r="J42" s="877"/>
      <c r="K42" s="47"/>
      <c r="L42" s="878"/>
      <c r="M42" s="956"/>
      <c r="N42" s="111"/>
    </row>
    <row r="43" spans="1:14" ht="15.75" thickBot="1">
      <c r="B43" s="817" t="s">
        <v>1037</v>
      </c>
      <c r="C43" s="818"/>
      <c r="D43" s="818"/>
      <c r="E43" s="818"/>
      <c r="F43" s="818"/>
      <c r="G43" s="818"/>
      <c r="H43" s="818"/>
      <c r="I43" s="818"/>
      <c r="J43" s="818"/>
      <c r="K43" s="818"/>
      <c r="L43" s="818"/>
      <c r="M43" s="819"/>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366895.58854091441</v>
      </c>
      <c r="N48" s="281">
        <f>K48*M48</f>
        <v>366895.58854091441</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366895.58854091441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5"/>
      <c r="M66" s="896"/>
      <c r="N66" s="133"/>
    </row>
    <row r="67" spans="1:15" ht="15.7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6" t="s">
        <v>1047</v>
      </c>
      <c r="C71" s="857"/>
      <c r="D71" s="857"/>
      <c r="E71" s="857"/>
      <c r="F71" s="857"/>
      <c r="G71" s="857"/>
      <c r="H71" s="978"/>
      <c r="I71" s="79" t="s">
        <v>1048</v>
      </c>
      <c r="J71" s="81" t="s">
        <v>1494</v>
      </c>
      <c r="K71" s="80" t="s">
        <v>1050</v>
      </c>
      <c r="L71" s="858" t="s">
        <v>1034</v>
      </c>
      <c r="M71" s="971"/>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3"/>
      <c r="C77" s="894"/>
      <c r="D77" s="894"/>
      <c r="E77" s="894"/>
      <c r="F77" s="894"/>
      <c r="G77" s="894"/>
      <c r="H77" s="877"/>
      <c r="I77" s="132"/>
      <c r="J77" s="132"/>
      <c r="K77" s="132"/>
      <c r="L77" s="979"/>
      <c r="M77" s="879"/>
      <c r="N77" s="133"/>
    </row>
    <row r="78" spans="1:15" ht="15.75" thickBot="1">
      <c r="B78" s="906" t="s">
        <v>1037</v>
      </c>
      <c r="C78" s="860"/>
      <c r="D78" s="860"/>
      <c r="E78" s="860"/>
      <c r="F78" s="860"/>
      <c r="G78" s="860"/>
      <c r="H78" s="860"/>
      <c r="I78" s="860"/>
      <c r="J78" s="860"/>
      <c r="K78" s="860"/>
      <c r="L78" s="860"/>
      <c r="M78" s="861"/>
      <c r="N78" s="469">
        <f>SUM(N72:N77)</f>
        <v>1595.850162690625</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368507.39720523194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73701.479441046395</v>
      </c>
      <c r="M85" s="853"/>
      <c r="N85" s="57"/>
    </row>
    <row r="86" spans="1:14">
      <c r="B86" s="95" t="s">
        <v>1057</v>
      </c>
      <c r="C86" s="96"/>
      <c r="D86" s="96"/>
      <c r="E86" s="96"/>
      <c r="F86" s="96"/>
      <c r="G86" s="96"/>
      <c r="H86" s="96"/>
      <c r="I86" s="93"/>
      <c r="J86" s="94"/>
      <c r="K86" s="313">
        <v>0.05</v>
      </c>
      <c r="L86" s="852">
        <f>N80*K86</f>
        <v>18425.369860261599</v>
      </c>
      <c r="M86" s="853"/>
      <c r="N86" s="57"/>
    </row>
    <row r="87" spans="1:14" ht="15.75" thickBot="1">
      <c r="B87" s="97" t="s">
        <v>1058</v>
      </c>
      <c r="C87" s="98"/>
      <c r="D87" s="98"/>
      <c r="E87" s="98"/>
      <c r="F87" s="98"/>
      <c r="G87" s="98"/>
      <c r="H87" s="98"/>
      <c r="I87" s="99"/>
      <c r="J87" s="100"/>
      <c r="K87" s="314">
        <v>0.05</v>
      </c>
      <c r="L87" s="854">
        <f>N80*K87</f>
        <v>18425.369860261599</v>
      </c>
      <c r="M87" s="855"/>
      <c r="N87" s="57"/>
    </row>
    <row r="88" spans="1:14" ht="15.75" thickBot="1">
      <c r="B88" s="817" t="s">
        <v>1037</v>
      </c>
      <c r="C88" s="818"/>
      <c r="D88" s="818"/>
      <c r="E88" s="818"/>
      <c r="F88" s="818"/>
      <c r="G88" s="818"/>
      <c r="H88" s="818"/>
      <c r="I88" s="818"/>
      <c r="J88" s="818"/>
      <c r="K88" s="818"/>
      <c r="L88" s="818"/>
      <c r="M88" s="819"/>
      <c r="N88" s="58">
        <f>L85+L86+L87</f>
        <v>110552.21916156958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479059.61636680155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7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N78*M41</f>
        <v>51.067205206099999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30188.232529366545</v>
      </c>
      <c r="N48" s="281">
        <f>K48*M48</f>
        <v>31697.644155834874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31697.644155834874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5"/>
      <c r="M66" s="896"/>
      <c r="N66" s="133"/>
    </row>
    <row r="67" spans="1:15" ht="15.7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6" t="s">
        <v>1047</v>
      </c>
      <c r="C71" s="857"/>
      <c r="D71" s="857"/>
      <c r="E71" s="857"/>
      <c r="F71" s="857"/>
      <c r="G71" s="857"/>
      <c r="H71" s="857"/>
      <c r="I71" s="79" t="s">
        <v>1048</v>
      </c>
      <c r="J71" s="81" t="s">
        <v>1494</v>
      </c>
      <c r="K71" s="80" t="s">
        <v>1050</v>
      </c>
      <c r="L71" s="858" t="s">
        <v>1034</v>
      </c>
      <c r="M71" s="971"/>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3"/>
      <c r="C77" s="894"/>
      <c r="D77" s="894"/>
      <c r="E77" s="894"/>
      <c r="F77" s="894"/>
      <c r="G77" s="894"/>
      <c r="H77" s="894"/>
      <c r="I77" s="132"/>
      <c r="J77" s="132"/>
      <c r="K77" s="132"/>
      <c r="L77" s="907"/>
      <c r="M77" s="907"/>
      <c r="N77" s="51"/>
    </row>
    <row r="78" spans="1:15" ht="15.75" thickBot="1">
      <c r="B78" s="906" t="s">
        <v>1037</v>
      </c>
      <c r="C78" s="860"/>
      <c r="D78" s="860"/>
      <c r="E78" s="860"/>
      <c r="F78" s="860"/>
      <c r="G78" s="860"/>
      <c r="H78" s="860"/>
      <c r="I78" s="860"/>
      <c r="J78" s="860"/>
      <c r="K78" s="860"/>
      <c r="L78" s="860"/>
      <c r="M78" s="861"/>
      <c r="N78" s="310">
        <f>SUM(N72:N77)</f>
        <v>1021.344104122</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32770.055465162979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6554.0110930325964</v>
      </c>
      <c r="M85" s="853"/>
      <c r="N85" s="57"/>
    </row>
    <row r="86" spans="1:14">
      <c r="B86" s="95" t="s">
        <v>1057</v>
      </c>
      <c r="C86" s="96"/>
      <c r="D86" s="96"/>
      <c r="E86" s="96"/>
      <c r="F86" s="96"/>
      <c r="G86" s="96"/>
      <c r="H86" s="96"/>
      <c r="I86" s="93"/>
      <c r="J86" s="94"/>
      <c r="K86" s="313">
        <v>0.05</v>
      </c>
      <c r="L86" s="852">
        <f>N80*K86</f>
        <v>1638.5027732581491</v>
      </c>
      <c r="M86" s="853"/>
      <c r="N86" s="57"/>
    </row>
    <row r="87" spans="1:14" ht="15.75" thickBot="1">
      <c r="B87" s="97" t="s">
        <v>1058</v>
      </c>
      <c r="C87" s="98"/>
      <c r="D87" s="98"/>
      <c r="E87" s="98"/>
      <c r="F87" s="98"/>
      <c r="G87" s="98"/>
      <c r="H87" s="98"/>
      <c r="I87" s="99"/>
      <c r="J87" s="100"/>
      <c r="K87" s="314">
        <v>0.05</v>
      </c>
      <c r="L87" s="854">
        <f>N80*K87</f>
        <v>1638.5027732581491</v>
      </c>
      <c r="M87" s="855"/>
      <c r="N87" s="57"/>
    </row>
    <row r="88" spans="1:14" ht="15.75" thickBot="1">
      <c r="B88" s="817" t="s">
        <v>1037</v>
      </c>
      <c r="C88" s="818"/>
      <c r="D88" s="818"/>
      <c r="E88" s="818"/>
      <c r="F88" s="818"/>
      <c r="G88" s="818"/>
      <c r="H88" s="818"/>
      <c r="I88" s="818"/>
      <c r="J88" s="818"/>
      <c r="K88" s="818"/>
      <c r="L88" s="818"/>
      <c r="M88" s="819"/>
      <c r="N88" s="58">
        <f>L85+L86+L87</f>
        <v>9831.0166395488941</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42601.072104711871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7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190</v>
      </c>
      <c r="B36" s="866" t="str">
        <f>VLOOKUP(A36,EQUIPOS!A6:D154,3,FALSE)</f>
        <v>Diferencial de 3 ton</v>
      </c>
      <c r="C36" s="867"/>
      <c r="D36" s="867"/>
      <c r="E36" s="867"/>
      <c r="F36" s="867"/>
      <c r="G36" s="867"/>
      <c r="H36" s="868"/>
      <c r="I36" s="276"/>
      <c r="J36" s="277"/>
      <c r="K36" s="278">
        <f>VLOOKUP(A36,EQUIPOS!A6:D163,4,FALSE)</f>
        <v>5978.3990759250009</v>
      </c>
      <c r="L36" s="279"/>
      <c r="M36" s="345">
        <v>40</v>
      </c>
      <c r="N36" s="281">
        <f>K36/M36</f>
        <v>149.45997689812503</v>
      </c>
    </row>
    <row r="37" spans="1:14">
      <c r="A37" s="119" t="s">
        <v>195</v>
      </c>
      <c r="B37" s="866" t="str">
        <f>VLOOKUP(A37,EQUIPOS!A7:D154,3,FALSE)</f>
        <v xml:space="preserve">Equipo de oxicorte, Capacidad de corte: hasta 6´´ (152mm) </v>
      </c>
      <c r="C37" s="867"/>
      <c r="D37" s="867"/>
      <c r="E37" s="867"/>
      <c r="F37" s="867"/>
      <c r="G37" s="867"/>
      <c r="H37" s="868"/>
      <c r="I37" s="430"/>
      <c r="J37" s="431"/>
      <c r="K37" s="278">
        <f>VLOOKUP(A37,EQUIPOS!A7:D164,4,FALSE)</f>
        <v>14511.024522269554</v>
      </c>
      <c r="L37" s="344"/>
      <c r="M37" s="345">
        <v>40</v>
      </c>
      <c r="N37" s="281">
        <f t="shared" ref="N37:N43" si="0">K37/M37</f>
        <v>362.77561305673885</v>
      </c>
    </row>
    <row r="38" spans="1:14">
      <c r="A38" s="119" t="s">
        <v>204</v>
      </c>
      <c r="B38" s="866" t="str">
        <f>VLOOKUP(A38,EQUIPOS!A8:D154,3,FALSE)</f>
        <v xml:space="preserve">Equipo de soldadura 250 AMP
</v>
      </c>
      <c r="C38" s="867"/>
      <c r="D38" s="867"/>
      <c r="E38" s="867"/>
      <c r="F38" s="867"/>
      <c r="G38" s="867"/>
      <c r="H38" s="868"/>
      <c r="I38" s="430"/>
      <c r="J38" s="431"/>
      <c r="K38" s="278">
        <f>VLOOKUP(A38,EQUIPOS!A8:D165,4,FALSE)</f>
        <v>18250.349623450787</v>
      </c>
      <c r="L38" s="344"/>
      <c r="M38" s="345">
        <v>40</v>
      </c>
      <c r="N38" s="281">
        <f t="shared" si="0"/>
        <v>456.25874058626971</v>
      </c>
    </row>
    <row r="39" spans="1:14">
      <c r="A39" s="119" t="s">
        <v>208</v>
      </c>
      <c r="B39" s="866" t="str">
        <f>VLOOKUP(A39,EQUIPOS!A9:D154,3,FALSE)</f>
        <v>Equipo de soldadura 400</v>
      </c>
      <c r="C39" s="867"/>
      <c r="D39" s="867"/>
      <c r="E39" s="867"/>
      <c r="F39" s="867"/>
      <c r="G39" s="867"/>
      <c r="H39" s="868"/>
      <c r="I39" s="430"/>
      <c r="J39" s="431"/>
      <c r="K39" s="278">
        <f>VLOOKUP(A39,EQUIPOS!A9:D166,4,FALSE)</f>
        <v>20091.694425998499</v>
      </c>
      <c r="L39" s="344"/>
      <c r="M39" s="345">
        <v>40</v>
      </c>
      <c r="N39" s="281">
        <f t="shared" si="0"/>
        <v>502.29236064996246</v>
      </c>
    </row>
    <row r="40" spans="1:14">
      <c r="A40" s="119" t="s">
        <v>210</v>
      </c>
      <c r="B40" s="866" t="str">
        <f>VLOOKUP(A40,EQUIPOS!A10:D154,3,FALSE)</f>
        <v>Equipo de soldadura 600</v>
      </c>
      <c r="C40" s="867"/>
      <c r="D40" s="867"/>
      <c r="E40" s="867"/>
      <c r="F40" s="867"/>
      <c r="G40" s="867"/>
      <c r="H40" s="868"/>
      <c r="I40" s="430"/>
      <c r="J40" s="431"/>
      <c r="K40" s="278">
        <f>VLOOKUP(A40,EQUIPOS!A10:D167,4,FALSE)</f>
        <v>21434.765129998985</v>
      </c>
      <c r="L40" s="344"/>
      <c r="M40" s="345">
        <v>40</v>
      </c>
      <c r="N40" s="281">
        <f t="shared" si="0"/>
        <v>535.86912824997466</v>
      </c>
    </row>
    <row r="41" spans="1:14">
      <c r="A41" s="119" t="s">
        <v>202</v>
      </c>
      <c r="B41" s="866" t="str">
        <f>VLOOKUP(A41,EQUIPOS!A11:D155,3,FALSE)</f>
        <v xml:space="preserve">Equipo de rayos X y/o ultrasonido
</v>
      </c>
      <c r="C41" s="867"/>
      <c r="D41" s="867"/>
      <c r="E41" s="867"/>
      <c r="F41" s="867"/>
      <c r="G41" s="867"/>
      <c r="H41" s="868"/>
      <c r="I41" s="430"/>
      <c r="J41" s="431"/>
      <c r="K41" s="278">
        <f>VLOOKUP(A41,EQUIPOS!A11:D168,4,FALSE)</f>
        <v>130260.14303759063</v>
      </c>
      <c r="L41" s="344"/>
      <c r="M41" s="345">
        <v>4000</v>
      </c>
      <c r="N41" s="281">
        <f t="shared" si="0"/>
        <v>32.565035759397659</v>
      </c>
    </row>
    <row r="42" spans="1:14">
      <c r="A42" s="119" t="s">
        <v>294</v>
      </c>
      <c r="B42" s="866" t="str">
        <f>VLOOKUP(A42,EQUIPOS!A12:D156,3,FALSE)</f>
        <v>Puente grúa</v>
      </c>
      <c r="C42" s="867"/>
      <c r="D42" s="867"/>
      <c r="E42" s="867"/>
      <c r="F42" s="867"/>
      <c r="G42" s="867"/>
      <c r="H42" s="868"/>
      <c r="I42" s="430"/>
      <c r="J42" s="431"/>
      <c r="K42" s="278">
        <f>VLOOKUP(A42,EQUIPOS!A12:D169,4,FALSE)</f>
        <v>7471.8277359504709</v>
      </c>
      <c r="L42" s="344"/>
      <c r="M42" s="345">
        <v>40000</v>
      </c>
      <c r="N42" s="281">
        <f t="shared" si="0"/>
        <v>0.18679569339876179</v>
      </c>
    </row>
    <row r="43" spans="1:14">
      <c r="A43" s="119" t="s">
        <v>334</v>
      </c>
      <c r="B43" s="866" t="str">
        <f>VLOOKUP(A43,EQUIPOS!A13:D157,3,FALSE)</f>
        <v>Taladro industrial</v>
      </c>
      <c r="C43" s="867"/>
      <c r="D43" s="867"/>
      <c r="E43" s="867"/>
      <c r="F43" s="867"/>
      <c r="G43" s="867"/>
      <c r="H43" s="868"/>
      <c r="I43" s="430"/>
      <c r="J43" s="431"/>
      <c r="K43" s="278">
        <f>VLOOKUP(A43,EQUIPOS!A13:D170,4,FALSE)</f>
        <v>8998.2229564168174</v>
      </c>
      <c r="L43" s="344"/>
      <c r="M43" s="345">
        <v>40</v>
      </c>
      <c r="N43" s="281">
        <f t="shared" si="0"/>
        <v>224.95557391042044</v>
      </c>
    </row>
    <row r="44" spans="1:14">
      <c r="B44" s="866"/>
      <c r="C44" s="867"/>
      <c r="D44" s="867"/>
      <c r="E44" s="867"/>
      <c r="F44" s="867"/>
      <c r="G44" s="867"/>
      <c r="H44" s="868"/>
      <c r="I44" s="42"/>
      <c r="J44" s="43"/>
      <c r="K44" s="278"/>
      <c r="L44" s="285"/>
      <c r="M44" s="345"/>
      <c r="N44" s="281"/>
    </row>
    <row r="45" spans="1:14">
      <c r="B45" s="329"/>
      <c r="C45" s="330"/>
      <c r="D45" s="330"/>
      <c r="E45" s="330"/>
      <c r="F45" s="332"/>
      <c r="G45" s="332"/>
      <c r="H45" s="131"/>
      <c r="I45" s="42"/>
      <c r="J45" s="43"/>
      <c r="K45" s="278"/>
      <c r="L45" s="285"/>
      <c r="M45" s="286"/>
      <c r="N45" s="282"/>
    </row>
    <row r="46" spans="1:14">
      <c r="B46" s="874" t="s">
        <v>1036</v>
      </c>
      <c r="C46" s="875"/>
      <c r="D46" s="875"/>
      <c r="E46" s="44"/>
      <c r="F46" s="45"/>
      <c r="G46" s="45"/>
      <c r="H46" s="46"/>
      <c r="I46" s="42"/>
      <c r="J46" s="43"/>
      <c r="K46" s="288"/>
      <c r="L46" s="285"/>
      <c r="M46" s="410">
        <v>0.1</v>
      </c>
      <c r="N46" s="353">
        <f>N83*M46</f>
        <v>316.77546014452503</v>
      </c>
    </row>
    <row r="47" spans="1:14" ht="15.75" thickBot="1">
      <c r="B47" s="866"/>
      <c r="C47" s="867"/>
      <c r="D47" s="867"/>
      <c r="E47" s="867"/>
      <c r="F47" s="867"/>
      <c r="G47" s="867"/>
      <c r="H47" s="868"/>
      <c r="I47" s="876"/>
      <c r="J47" s="877"/>
      <c r="K47" s="47"/>
      <c r="L47" s="878"/>
      <c r="M47" s="879"/>
      <c r="N47" s="111"/>
    </row>
    <row r="48" spans="1:14" ht="15.75" thickBot="1">
      <c r="B48" s="817" t="s">
        <v>1037</v>
      </c>
      <c r="C48" s="818"/>
      <c r="D48" s="818"/>
      <c r="E48" s="818"/>
      <c r="F48" s="818"/>
      <c r="G48" s="818"/>
      <c r="H48" s="818"/>
      <c r="I48" s="818"/>
      <c r="J48" s="818"/>
      <c r="K48" s="818"/>
      <c r="L48" s="818"/>
      <c r="M48" s="819"/>
      <c r="N48" s="403">
        <f>SUM(N36:N46)</f>
        <v>2581.1386849488126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28689.322757704016</v>
      </c>
      <c r="N53" s="281">
        <f t="shared" ref="N53:N58" si="1">K53*M53</f>
        <v>143.4466137885201</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2046.0761081358514</v>
      </c>
      <c r="N54" s="281">
        <f t="shared" si="1"/>
        <v>10.230380540679258</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13316.443584304132</v>
      </c>
      <c r="N55" s="281">
        <f t="shared" si="1"/>
        <v>66.582217921520666</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6483.0243899142497</v>
      </c>
      <c r="N56" s="281">
        <f t="shared" si="1"/>
        <v>64.830243899142502</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17817.167505751349</v>
      </c>
      <c r="N57" s="281">
        <f t="shared" si="1"/>
        <v>178.17167505751351</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3528.2506016782654</v>
      </c>
      <c r="N58" s="281">
        <f t="shared" si="1"/>
        <v>3528.2506016782654</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17" t="s">
        <v>1037</v>
      </c>
      <c r="C61" s="818"/>
      <c r="D61" s="818"/>
      <c r="E61" s="818"/>
      <c r="F61" s="818"/>
      <c r="G61" s="818"/>
      <c r="H61" s="818"/>
      <c r="I61" s="818"/>
      <c r="J61" s="818"/>
      <c r="K61" s="818"/>
      <c r="L61" s="818"/>
      <c r="M61" s="819"/>
      <c r="N61" s="403">
        <f>SUM(N53:N60)</f>
        <v>3991.5117328856413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3" t="s">
        <v>1045</v>
      </c>
      <c r="M65" s="882"/>
      <c r="N65" s="82" t="s">
        <v>1035</v>
      </c>
    </row>
    <row r="66" spans="1:15">
      <c r="B66" s="52"/>
      <c r="C66" s="326"/>
      <c r="D66" s="326"/>
      <c r="E66" s="326"/>
      <c r="F66" s="326"/>
      <c r="G66" s="326"/>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320"/>
      <c r="I68" s="288"/>
      <c r="J68" s="295"/>
      <c r="K68" s="288"/>
      <c r="L68" s="904"/>
      <c r="M68" s="905"/>
      <c r="N68" s="296"/>
    </row>
    <row r="69" spans="1:15">
      <c r="B69" s="52"/>
      <c r="C69" s="53"/>
      <c r="D69" s="53"/>
      <c r="E69" s="53"/>
      <c r="F69" s="53"/>
      <c r="G69" s="53"/>
      <c r="H69" s="320"/>
      <c r="I69" s="288"/>
      <c r="J69" s="295"/>
      <c r="K69" s="288"/>
      <c r="L69" s="904"/>
      <c r="M69" s="905"/>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95"/>
      <c r="M71" s="896"/>
      <c r="N71" s="133"/>
    </row>
    <row r="72" spans="1:15" ht="15.75" thickBot="1">
      <c r="B72" s="906" t="s">
        <v>1037</v>
      </c>
      <c r="C72" s="860"/>
      <c r="D72" s="860"/>
      <c r="E72" s="860"/>
      <c r="F72" s="860"/>
      <c r="G72" s="860"/>
      <c r="H72" s="860"/>
      <c r="I72" s="860"/>
      <c r="J72" s="860"/>
      <c r="K72" s="860"/>
      <c r="L72" s="860"/>
      <c r="M72" s="861"/>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6" t="s">
        <v>1047</v>
      </c>
      <c r="C76" s="857"/>
      <c r="D76" s="857"/>
      <c r="E76" s="857"/>
      <c r="F76" s="857"/>
      <c r="G76" s="857"/>
      <c r="H76" s="857"/>
      <c r="I76" s="79" t="s">
        <v>1048</v>
      </c>
      <c r="J76" s="81" t="s">
        <v>1494</v>
      </c>
      <c r="K76" s="80" t="s">
        <v>1050</v>
      </c>
      <c r="L76" s="858" t="s">
        <v>1034</v>
      </c>
      <c r="M76" s="859"/>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75" thickBot="1">
      <c r="A82" t="s">
        <v>1759</v>
      </c>
      <c r="B82" s="893" t="str">
        <f>VLOOKUP(A82,'MANO DE OBRA'!A12:D73,3,FALSE)</f>
        <v>Dibujante 2</v>
      </c>
      <c r="C82" s="894" t="e">
        <f>VLOOKUP(B82,'MANO DE OBRA'!B12:E73,3,FALSE)</f>
        <v>#N/A</v>
      </c>
      <c r="D82" s="894" t="e">
        <f>VLOOKUP(C82,'MANO DE OBRA'!C12:F73,3,FALSE)</f>
        <v>#N/A</v>
      </c>
      <c r="E82" s="894" t="e">
        <f>VLOOKUP(D82,'MANO DE OBRA'!D12:G73,3,FALSE)</f>
        <v>#N/A</v>
      </c>
      <c r="F82" s="894" t="e">
        <f>VLOOKUP(E82,'MANO DE OBRA'!E12:H73,3,FALSE)</f>
        <v>#N/A</v>
      </c>
      <c r="G82" s="894" t="e">
        <f>VLOOKUP(F82,'MANO DE OBRA'!F12:I73,3,FALSE)</f>
        <v>#N/A</v>
      </c>
      <c r="H82" s="894"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75" thickBot="1">
      <c r="B83" s="906" t="s">
        <v>1037</v>
      </c>
      <c r="C83" s="860"/>
      <c r="D83" s="860"/>
      <c r="E83" s="860"/>
      <c r="F83" s="860"/>
      <c r="G83" s="860"/>
      <c r="H83" s="860"/>
      <c r="I83" s="860"/>
      <c r="J83" s="860"/>
      <c r="K83" s="860"/>
      <c r="L83" s="860"/>
      <c r="M83" s="861"/>
      <c r="N83" s="469">
        <f>SUM(N77:N82)</f>
        <v>3167.75460144525</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9740.405019279704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1948.0810038559409</v>
      </c>
      <c r="M90" s="853"/>
      <c r="N90" s="57"/>
    </row>
    <row r="91" spans="1:14">
      <c r="B91" s="95" t="s">
        <v>1057</v>
      </c>
      <c r="C91" s="96"/>
      <c r="D91" s="96"/>
      <c r="E91" s="96"/>
      <c r="F91" s="96"/>
      <c r="G91" s="96"/>
      <c r="H91" s="96"/>
      <c r="I91" s="93"/>
      <c r="J91" s="94"/>
      <c r="K91" s="313">
        <v>0.05</v>
      </c>
      <c r="L91" s="852">
        <f>N85*K91</f>
        <v>487.02025096398523</v>
      </c>
      <c r="M91" s="853"/>
      <c r="N91" s="57"/>
    </row>
    <row r="92" spans="1:14" ht="15.75" thickBot="1">
      <c r="B92" s="97" t="s">
        <v>1058</v>
      </c>
      <c r="C92" s="98"/>
      <c r="D92" s="98"/>
      <c r="E92" s="98"/>
      <c r="F92" s="98"/>
      <c r="G92" s="98"/>
      <c r="H92" s="98"/>
      <c r="I92" s="99"/>
      <c r="J92" s="100"/>
      <c r="K92" s="314">
        <v>0.05</v>
      </c>
      <c r="L92" s="854">
        <f>N85*K92</f>
        <v>487.02025096398523</v>
      </c>
      <c r="M92" s="855"/>
      <c r="N92" s="57"/>
    </row>
    <row r="93" spans="1:14" ht="15.75" thickBot="1">
      <c r="B93" s="817" t="s">
        <v>1037</v>
      </c>
      <c r="C93" s="818"/>
      <c r="D93" s="818"/>
      <c r="E93" s="818"/>
      <c r="F93" s="818"/>
      <c r="G93" s="818"/>
      <c r="H93" s="818"/>
      <c r="I93" s="818"/>
      <c r="J93" s="818"/>
      <c r="K93" s="818"/>
      <c r="L93" s="818"/>
      <c r="M93" s="819"/>
      <c r="N93" s="58">
        <f>L90+L91+L92</f>
        <v>2922.1215057839113</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12662.526525063615</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1" t="s">
        <v>2324</v>
      </c>
      <c r="C112" s="962"/>
      <c r="D112" s="962"/>
      <c r="E112" s="962"/>
      <c r="F112" s="962"/>
      <c r="G112" s="962"/>
      <c r="H112" s="962"/>
      <c r="I112" s="962"/>
      <c r="J112" s="962"/>
      <c r="K112" s="962"/>
      <c r="L112" s="962"/>
      <c r="M112" s="962"/>
      <c r="N112" s="963"/>
    </row>
    <row r="113" spans="2:14" ht="15" customHeight="1">
      <c r="B113" s="961"/>
      <c r="C113" s="962"/>
      <c r="D113" s="962"/>
      <c r="E113" s="962"/>
      <c r="F113" s="962"/>
      <c r="G113" s="962"/>
      <c r="H113" s="962"/>
      <c r="I113" s="962"/>
      <c r="J113" s="962"/>
      <c r="K113" s="962"/>
      <c r="L113" s="962"/>
      <c r="M113" s="962"/>
      <c r="N113" s="963"/>
    </row>
    <row r="114" spans="2:14" ht="30" customHeight="1">
      <c r="B114" s="964" t="s">
        <v>2325</v>
      </c>
      <c r="C114" s="965"/>
      <c r="D114" s="965"/>
      <c r="E114" s="965"/>
      <c r="F114" s="965"/>
      <c r="G114" s="965"/>
      <c r="H114" s="965"/>
      <c r="I114" s="965"/>
      <c r="J114" s="965"/>
      <c r="K114" s="965"/>
      <c r="L114" s="965"/>
      <c r="M114" s="965"/>
      <c r="N114" s="966"/>
    </row>
    <row r="115" spans="2:14">
      <c r="B115" s="964"/>
      <c r="C115" s="965"/>
      <c r="D115" s="965"/>
      <c r="E115" s="965"/>
      <c r="F115" s="965"/>
      <c r="G115" s="965"/>
      <c r="H115" s="965"/>
      <c r="I115" s="965"/>
      <c r="J115" s="965"/>
      <c r="K115" s="965"/>
      <c r="L115" s="965"/>
      <c r="M115" s="965"/>
      <c r="N115" s="966"/>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7"/>
      <c r="K125" s="967"/>
      <c r="L125" s="967"/>
      <c r="M125" s="967"/>
      <c r="N125" s="968"/>
    </row>
    <row r="126" spans="2:14" ht="15.75" thickBot="1">
      <c r="B126" s="428" t="s">
        <v>2327</v>
      </c>
      <c r="C126" s="429"/>
      <c r="D126" s="429"/>
      <c r="E126" s="268"/>
      <c r="F126" s="268"/>
      <c r="G126" s="268"/>
      <c r="H126" s="268"/>
      <c r="I126" s="268"/>
      <c r="J126" s="969"/>
      <c r="K126" s="969"/>
      <c r="L126" s="969"/>
      <c r="M126" s="969"/>
      <c r="N126" s="970"/>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190</v>
      </c>
      <c r="B36" s="866" t="str">
        <f>VLOOKUP(A36,EQUIPOS!A6:D154,3,FALSE)</f>
        <v>Diferencial de 3 ton</v>
      </c>
      <c r="C36" s="867"/>
      <c r="D36" s="867"/>
      <c r="E36" s="867"/>
      <c r="F36" s="867"/>
      <c r="G36" s="867"/>
      <c r="H36" s="868"/>
      <c r="I36" s="276"/>
      <c r="J36" s="277"/>
      <c r="K36" s="278">
        <f>VLOOKUP(A36,EQUIPOS!A6:D163,4,FALSE)</f>
        <v>5978.3990759250009</v>
      </c>
      <c r="L36" s="279"/>
      <c r="M36" s="345">
        <v>40</v>
      </c>
      <c r="N36" s="281">
        <f t="shared" ref="N36:N41" si="0">K36/M36</f>
        <v>149.45997689812503</v>
      </c>
    </row>
    <row r="37" spans="1:14">
      <c r="A37" s="119" t="s">
        <v>334</v>
      </c>
      <c r="B37" s="866" t="str">
        <f>VLOOKUP(A37,EQUIPOS!A7:D154,3,FALSE)</f>
        <v>Taladro industrial</v>
      </c>
      <c r="C37" s="867"/>
      <c r="D37" s="867"/>
      <c r="E37" s="867"/>
      <c r="F37" s="867"/>
      <c r="G37" s="867"/>
      <c r="H37" s="868"/>
      <c r="I37" s="430"/>
      <c r="J37" s="431"/>
      <c r="K37" s="278">
        <f>VLOOKUP(A37,EQUIPOS!A7:D164,4,FALSE)</f>
        <v>8998.2229564168174</v>
      </c>
      <c r="L37" s="344"/>
      <c r="M37" s="345">
        <v>40</v>
      </c>
      <c r="N37" s="281">
        <f t="shared" si="0"/>
        <v>224.95557391042044</v>
      </c>
    </row>
    <row r="38" spans="1:14">
      <c r="A38" s="119" t="s">
        <v>195</v>
      </c>
      <c r="B38" s="866" t="str">
        <f>VLOOKUP(A38,EQUIPOS!A8:D154,3,FALSE)</f>
        <v xml:space="preserve">Equipo de oxicorte, Capacidad de corte: hasta 6´´ (152mm) </v>
      </c>
      <c r="C38" s="867"/>
      <c r="D38" s="867"/>
      <c r="E38" s="867"/>
      <c r="F38" s="867"/>
      <c r="G38" s="867"/>
      <c r="H38" s="868"/>
      <c r="I38" s="430"/>
      <c r="J38" s="431"/>
      <c r="K38" s="278">
        <f>VLOOKUP(A38,EQUIPOS!A8:D165,4,FALSE)</f>
        <v>14511.024522269554</v>
      </c>
      <c r="L38" s="344"/>
      <c r="M38" s="345">
        <v>40</v>
      </c>
      <c r="N38" s="281">
        <f t="shared" si="0"/>
        <v>362.77561305673885</v>
      </c>
    </row>
    <row r="39" spans="1:14">
      <c r="A39" s="119" t="s">
        <v>204</v>
      </c>
      <c r="B39" s="866" t="str">
        <f>VLOOKUP(A39,EQUIPOS!A9:D154,3,FALSE)</f>
        <v xml:space="preserve">Equipo de soldadura 250 AMP
</v>
      </c>
      <c r="C39" s="867"/>
      <c r="D39" s="867"/>
      <c r="E39" s="867"/>
      <c r="F39" s="867"/>
      <c r="G39" s="867"/>
      <c r="H39" s="868"/>
      <c r="I39" s="430"/>
      <c r="J39" s="431"/>
      <c r="K39" s="278">
        <f>VLOOKUP(A39,EQUIPOS!A9:D166,4,FALSE)</f>
        <v>18250.349623450787</v>
      </c>
      <c r="L39" s="344"/>
      <c r="M39" s="345">
        <v>40</v>
      </c>
      <c r="N39" s="281">
        <f t="shared" si="0"/>
        <v>456.25874058626971</v>
      </c>
    </row>
    <row r="40" spans="1:14">
      <c r="A40" s="119" t="s">
        <v>208</v>
      </c>
      <c r="B40" s="866" t="str">
        <f>VLOOKUP(A40,EQUIPOS!A10:D154,3,FALSE)</f>
        <v>Equipo de soldadura 400</v>
      </c>
      <c r="C40" s="867"/>
      <c r="D40" s="867"/>
      <c r="E40" s="867"/>
      <c r="F40" s="867"/>
      <c r="G40" s="867"/>
      <c r="H40" s="868"/>
      <c r="I40" s="430"/>
      <c r="J40" s="431"/>
      <c r="K40" s="278">
        <f>VLOOKUP(A40,EQUIPOS!A10:D167,4,FALSE)</f>
        <v>20091.694425998499</v>
      </c>
      <c r="L40" s="344"/>
      <c r="M40" s="345">
        <v>40</v>
      </c>
      <c r="N40" s="281">
        <f t="shared" si="0"/>
        <v>502.29236064996246</v>
      </c>
    </row>
    <row r="41" spans="1:14">
      <c r="A41" s="119" t="s">
        <v>210</v>
      </c>
      <c r="B41" s="866" t="str">
        <f>VLOOKUP(A41,EQUIPOS!A11:D155,3,FALSE)</f>
        <v>Equipo de soldadura 600</v>
      </c>
      <c r="C41" s="867"/>
      <c r="D41" s="867"/>
      <c r="E41" s="867"/>
      <c r="F41" s="867"/>
      <c r="G41" s="867"/>
      <c r="H41" s="868"/>
      <c r="I41" s="430"/>
      <c r="J41" s="431"/>
      <c r="K41" s="278">
        <f>VLOOKUP(A41,EQUIPOS!A11:D168,4,FALSE)</f>
        <v>21434.765129998985</v>
      </c>
      <c r="L41" s="344"/>
      <c r="M41" s="345">
        <v>40</v>
      </c>
      <c r="N41" s="281">
        <f t="shared" si="0"/>
        <v>535.86912824997466</v>
      </c>
    </row>
    <row r="42" spans="1:14">
      <c r="B42" s="866"/>
      <c r="C42" s="867"/>
      <c r="D42" s="867"/>
      <c r="E42" s="867"/>
      <c r="F42" s="867"/>
      <c r="G42" s="867"/>
      <c r="H42" s="868"/>
      <c r="I42" s="42"/>
      <c r="J42" s="43"/>
      <c r="K42" s="278"/>
      <c r="L42" s="285"/>
      <c r="M42" s="345"/>
      <c r="N42" s="281"/>
    </row>
    <row r="43" spans="1:14">
      <c r="B43" s="329"/>
      <c r="C43" s="330"/>
      <c r="D43" s="330"/>
      <c r="E43" s="330"/>
      <c r="F43" s="332"/>
      <c r="G43" s="332"/>
      <c r="H43" s="131"/>
      <c r="I43" s="42"/>
      <c r="J43" s="43"/>
      <c r="K43" s="278"/>
      <c r="L43" s="285"/>
      <c r="M43" s="286"/>
      <c r="N43" s="282"/>
    </row>
    <row r="44" spans="1:14">
      <c r="B44" s="874" t="s">
        <v>1036</v>
      </c>
      <c r="C44" s="875"/>
      <c r="D44" s="875"/>
      <c r="E44" s="44"/>
      <c r="F44" s="45"/>
      <c r="G44" s="45"/>
      <c r="H44" s="46"/>
      <c r="I44" s="42"/>
      <c r="J44" s="43"/>
      <c r="K44" s="288"/>
      <c r="L44" s="285"/>
      <c r="M44" s="410">
        <v>0.05</v>
      </c>
      <c r="N44" s="353">
        <f>N81*M44</f>
        <v>96.149573727328132</v>
      </c>
    </row>
    <row r="45" spans="1:14" ht="15.75" thickBot="1">
      <c r="B45" s="866"/>
      <c r="C45" s="867"/>
      <c r="D45" s="867"/>
      <c r="E45" s="867"/>
      <c r="F45" s="867"/>
      <c r="G45" s="867"/>
      <c r="H45" s="868"/>
      <c r="I45" s="876"/>
      <c r="J45" s="877"/>
      <c r="K45" s="47"/>
      <c r="L45" s="878"/>
      <c r="M45" s="879"/>
      <c r="N45" s="111"/>
    </row>
    <row r="46" spans="1:14" ht="15.75" thickBot="1">
      <c r="B46" s="817" t="s">
        <v>1037</v>
      </c>
      <c r="C46" s="818"/>
      <c r="D46" s="818"/>
      <c r="E46" s="818"/>
      <c r="F46" s="818"/>
      <c r="G46" s="818"/>
      <c r="H46" s="818"/>
      <c r="I46" s="818"/>
      <c r="J46" s="818"/>
      <c r="K46" s="818"/>
      <c r="L46" s="818"/>
      <c r="M46" s="819"/>
      <c r="N46" s="403">
        <f>SUM(N36:N44)</f>
        <v>2327.7609670788197</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2" t="s">
        <v>1028</v>
      </c>
      <c r="C50" s="863"/>
      <c r="D50" s="863"/>
      <c r="E50" s="863"/>
      <c r="F50" s="863"/>
      <c r="G50" s="863"/>
      <c r="H50" s="863"/>
      <c r="I50" s="897"/>
      <c r="J50" s="324" t="s">
        <v>1029</v>
      </c>
      <c r="K50" s="91" t="s">
        <v>1030</v>
      </c>
      <c r="L50" s="898" t="s">
        <v>1039</v>
      </c>
      <c r="M50" s="897"/>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28689.322757704016</v>
      </c>
      <c r="N51" s="281">
        <f t="shared" ref="N51:N56" si="1">K51*M51</f>
        <v>143.4466137885201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2046.0761081358514</v>
      </c>
      <c r="N52" s="281">
        <f t="shared" si="1"/>
        <v>10.230380540679258</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13316.443584304132</v>
      </c>
      <c r="N53" s="281">
        <f t="shared" si="1"/>
        <v>66.582217921520666</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6483.0243899142497</v>
      </c>
      <c r="N54" s="281">
        <f t="shared" si="1"/>
        <v>64.830243899142502</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17817.167505751349</v>
      </c>
      <c r="N55" s="281">
        <f t="shared" si="1"/>
        <v>178.17167505751351</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3528.2506016782654</v>
      </c>
      <c r="N56" s="281">
        <f t="shared" si="1"/>
        <v>3528.2506016782654</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SUM(N51:N58)</f>
        <v>3991.5117328856413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B64" s="52"/>
      <c r="C64" s="326"/>
      <c r="D64" s="326"/>
      <c r="E64" s="326"/>
      <c r="F64" s="326"/>
      <c r="G64" s="326"/>
      <c r="H64" s="320"/>
      <c r="I64" s="288"/>
      <c r="J64" s="295"/>
      <c r="K64" s="288"/>
      <c r="L64" s="904"/>
      <c r="M64" s="905"/>
      <c r="N64" s="296"/>
    </row>
    <row r="65" spans="1:15">
      <c r="B65" s="52"/>
      <c r="C65" s="53"/>
      <c r="D65" s="53"/>
      <c r="E65" s="53"/>
      <c r="F65" s="53"/>
      <c r="G65" s="53"/>
      <c r="H65" s="320"/>
      <c r="I65" s="288"/>
      <c r="J65" s="295"/>
      <c r="K65" s="288"/>
      <c r="L65" s="904"/>
      <c r="M65" s="905"/>
      <c r="N65" s="296"/>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75" thickBot="1">
      <c r="B80" s="893"/>
      <c r="C80" s="894"/>
      <c r="D80" s="894"/>
      <c r="E80" s="894"/>
      <c r="F80" s="894"/>
      <c r="G80" s="894"/>
      <c r="H80" s="894"/>
      <c r="I80" s="479"/>
      <c r="J80" s="480"/>
      <c r="K80" s="481"/>
      <c r="L80" s="484"/>
      <c r="M80" s="485"/>
      <c r="N80" s="449"/>
    </row>
    <row r="81" spans="1:14" ht="15.75" thickBot="1">
      <c r="B81" s="906" t="s">
        <v>1037</v>
      </c>
      <c r="C81" s="860"/>
      <c r="D81" s="860"/>
      <c r="E81" s="860"/>
      <c r="F81" s="860"/>
      <c r="G81" s="860"/>
      <c r="H81" s="860"/>
      <c r="I81" s="860"/>
      <c r="J81" s="860"/>
      <c r="K81" s="860"/>
      <c r="L81" s="860"/>
      <c r="M81" s="861"/>
      <c r="N81" s="310">
        <f>SUM(N75:N80)</f>
        <v>1922.9914745465626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8242.2641745110232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1648.4528349022048</v>
      </c>
      <c r="M88" s="853"/>
      <c r="N88" s="57"/>
    </row>
    <row r="89" spans="1:14">
      <c r="B89" s="95" t="s">
        <v>1057</v>
      </c>
      <c r="C89" s="96"/>
      <c r="D89" s="96"/>
      <c r="E89" s="96"/>
      <c r="F89" s="96"/>
      <c r="G89" s="96"/>
      <c r="H89" s="96"/>
      <c r="I89" s="93"/>
      <c r="J89" s="94"/>
      <c r="K89" s="313">
        <v>0.05</v>
      </c>
      <c r="L89" s="852">
        <f>N83*K89</f>
        <v>412.1132087255512</v>
      </c>
      <c r="M89" s="853"/>
      <c r="N89" s="57"/>
    </row>
    <row r="90" spans="1:14" ht="15.75" thickBot="1">
      <c r="B90" s="97" t="s">
        <v>1058</v>
      </c>
      <c r="C90" s="98"/>
      <c r="D90" s="98"/>
      <c r="E90" s="98"/>
      <c r="F90" s="98"/>
      <c r="G90" s="98"/>
      <c r="H90" s="98"/>
      <c r="I90" s="99"/>
      <c r="J90" s="100"/>
      <c r="K90" s="314">
        <v>0.05</v>
      </c>
      <c r="L90" s="854">
        <f>N83*K90</f>
        <v>412.1132087255512</v>
      </c>
      <c r="M90" s="855"/>
      <c r="N90" s="57"/>
    </row>
    <row r="91" spans="1:14" ht="15.75" thickBot="1">
      <c r="B91" s="817" t="s">
        <v>1037</v>
      </c>
      <c r="C91" s="818"/>
      <c r="D91" s="818"/>
      <c r="E91" s="818"/>
      <c r="F91" s="818"/>
      <c r="G91" s="818"/>
      <c r="H91" s="818"/>
      <c r="I91" s="818"/>
      <c r="J91" s="818"/>
      <c r="K91" s="818"/>
      <c r="L91" s="818"/>
      <c r="M91" s="819"/>
      <c r="N91" s="58">
        <f>L88+L89+L90</f>
        <v>2472.6792523533068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10714.943426864331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75" thickBot="1">
      <c r="B124" s="428" t="s">
        <v>2327</v>
      </c>
      <c r="C124" s="429"/>
      <c r="D124" s="429"/>
      <c r="E124" s="268"/>
      <c r="F124" s="268"/>
      <c r="G124" s="268"/>
      <c r="H124" s="268"/>
      <c r="I124" s="268"/>
      <c r="J124" s="969"/>
      <c r="K124" s="969"/>
      <c r="L124" s="969"/>
      <c r="M124" s="969"/>
      <c r="N124" s="970"/>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3" t="s">
        <v>1045</v>
      </c>
      <c r="M60" s="882"/>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4">
        <f>VLOOKUP(A61,TRANSPORTE!A3:D117,4,FALSE)</f>
        <v>1517.5046073298433</v>
      </c>
      <c r="M61" s="905"/>
      <c r="N61" s="296">
        <f>K61*L61</f>
        <v>1517.5046073298433</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5"/>
      <c r="M66" s="896"/>
      <c r="N66" s="133"/>
    </row>
    <row r="67" spans="1:15" ht="15.75" thickBot="1">
      <c r="B67" s="906" t="s">
        <v>1037</v>
      </c>
      <c r="C67" s="860"/>
      <c r="D67" s="860"/>
      <c r="E67" s="860"/>
      <c r="F67" s="860"/>
      <c r="G67" s="860"/>
      <c r="H67" s="860"/>
      <c r="I67" s="860"/>
      <c r="J67" s="860"/>
      <c r="K67" s="860"/>
      <c r="L67" s="860"/>
      <c r="M67" s="861"/>
      <c r="N67" s="110">
        <f>N61+N62+N63+N64+N65</f>
        <v>1517.5046073298433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6" t="s">
        <v>1047</v>
      </c>
      <c r="C71" s="857"/>
      <c r="D71" s="857"/>
      <c r="E71" s="857"/>
      <c r="F71" s="857"/>
      <c r="G71" s="857"/>
      <c r="H71" s="857"/>
      <c r="I71" s="79" t="s">
        <v>1048</v>
      </c>
      <c r="J71" s="81" t="s">
        <v>1494</v>
      </c>
      <c r="K71" s="80" t="s">
        <v>1050</v>
      </c>
      <c r="L71" s="858" t="s">
        <v>1034</v>
      </c>
      <c r="M71" s="859"/>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3"/>
      <c r="C77" s="894"/>
      <c r="D77" s="894"/>
      <c r="E77" s="894"/>
      <c r="F77" s="894"/>
      <c r="G77" s="894"/>
      <c r="H77" s="894"/>
      <c r="I77" s="132"/>
      <c r="J77" s="132"/>
      <c r="K77" s="132"/>
      <c r="L77" s="907"/>
      <c r="M77" s="907"/>
      <c r="N77" s="133"/>
    </row>
    <row r="78" spans="1:15" ht="15.75" thickBot="1">
      <c r="B78" s="906" t="s">
        <v>1037</v>
      </c>
      <c r="C78" s="860"/>
      <c r="D78" s="860"/>
      <c r="E78" s="860"/>
      <c r="F78" s="860"/>
      <c r="G78" s="860"/>
      <c r="H78" s="860"/>
      <c r="I78" s="860"/>
      <c r="J78" s="860"/>
      <c r="K78" s="860"/>
      <c r="L78" s="860"/>
      <c r="M78" s="861"/>
      <c r="N78" s="469"/>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1517.5046073298433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303.5009214659687</v>
      </c>
      <c r="M85" s="853"/>
      <c r="N85" s="57"/>
    </row>
    <row r="86" spans="1:14">
      <c r="B86" s="95" t="s">
        <v>1057</v>
      </c>
      <c r="C86" s="96"/>
      <c r="D86" s="96"/>
      <c r="E86" s="96"/>
      <c r="F86" s="96"/>
      <c r="G86" s="96"/>
      <c r="H86" s="96"/>
      <c r="I86" s="93"/>
      <c r="J86" s="94"/>
      <c r="K86" s="313">
        <v>0.05</v>
      </c>
      <c r="L86" s="852">
        <f>N80*K86</f>
        <v>75.875230366492175</v>
      </c>
      <c r="M86" s="853"/>
      <c r="N86" s="57"/>
    </row>
    <row r="87" spans="1:14" ht="15.75" thickBot="1">
      <c r="B87" s="97" t="s">
        <v>1058</v>
      </c>
      <c r="C87" s="98"/>
      <c r="D87" s="98"/>
      <c r="E87" s="98"/>
      <c r="F87" s="98"/>
      <c r="G87" s="98"/>
      <c r="H87" s="98"/>
      <c r="I87" s="99"/>
      <c r="J87" s="100"/>
      <c r="K87" s="314">
        <v>0.05</v>
      </c>
      <c r="L87" s="854">
        <f>N80*K87</f>
        <v>75.875230366492175</v>
      </c>
      <c r="M87" s="855"/>
      <c r="N87" s="57"/>
    </row>
    <row r="88" spans="1:14" ht="15.75" thickBot="1">
      <c r="B88" s="817" t="s">
        <v>1037</v>
      </c>
      <c r="C88" s="818"/>
      <c r="D88" s="818"/>
      <c r="E88" s="818"/>
      <c r="F88" s="818"/>
      <c r="G88" s="818"/>
      <c r="H88" s="818"/>
      <c r="I88" s="818"/>
      <c r="J88" s="818"/>
      <c r="K88" s="818"/>
      <c r="L88" s="818"/>
      <c r="M88" s="819"/>
      <c r="N88" s="58">
        <f>L85+L86+L87</f>
        <v>455.25138219895308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58">
        <f>N80+N88</f>
        <v>1972.7559895287964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75" thickBot="1">
      <c r="B121" s="428" t="s">
        <v>2327</v>
      </c>
      <c r="C121" s="429"/>
      <c r="D121" s="429"/>
      <c r="E121" s="268"/>
      <c r="F121" s="268"/>
      <c r="G121" s="268"/>
      <c r="H121" s="268"/>
      <c r="I121" s="268"/>
      <c r="J121" s="969"/>
      <c r="K121" s="969"/>
      <c r="L121" s="969"/>
      <c r="M121" s="969"/>
      <c r="N121" s="970"/>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190</v>
      </c>
      <c r="B36" s="866" t="str">
        <f>VLOOKUP(A36,EQUIPOS!A6:D154,3,FALSE)</f>
        <v>Diferencial de 3 ton</v>
      </c>
      <c r="C36" s="867"/>
      <c r="D36" s="867"/>
      <c r="E36" s="867"/>
      <c r="F36" s="867"/>
      <c r="G36" s="867"/>
      <c r="H36" s="868"/>
      <c r="I36" s="276"/>
      <c r="J36" s="277"/>
      <c r="K36" s="278">
        <f>VLOOKUP(A36,EQUIPOS!A6:D163,4,FALSE)</f>
        <v>5978.3990759250009</v>
      </c>
      <c r="L36" s="279"/>
      <c r="M36" s="345">
        <v>40</v>
      </c>
      <c r="N36" s="281">
        <f t="shared" ref="N36:N41" si="0">K36/M36</f>
        <v>149.45997689812503</v>
      </c>
    </row>
    <row r="37" spans="1:14">
      <c r="A37" s="119" t="s">
        <v>195</v>
      </c>
      <c r="B37" s="866" t="str">
        <f>VLOOKUP(A37,EQUIPOS!A7:D154,3,FALSE)</f>
        <v xml:space="preserve">Equipo de oxicorte, Capacidad de corte: hasta 6´´ (152mm) </v>
      </c>
      <c r="C37" s="867"/>
      <c r="D37" s="867"/>
      <c r="E37" s="867"/>
      <c r="F37" s="867"/>
      <c r="G37" s="867"/>
      <c r="H37" s="868"/>
      <c r="I37" s="430"/>
      <c r="J37" s="431"/>
      <c r="K37" s="278">
        <f>VLOOKUP(A37,EQUIPOS!A7:D164,4,FALSE)</f>
        <v>14511.024522269554</v>
      </c>
      <c r="L37" s="344"/>
      <c r="M37" s="345">
        <v>400</v>
      </c>
      <c r="N37" s="281">
        <f t="shared" si="0"/>
        <v>36.277561305673885</v>
      </c>
    </row>
    <row r="38" spans="1:14">
      <c r="A38" s="119" t="s">
        <v>204</v>
      </c>
      <c r="B38" s="866" t="str">
        <f>VLOOKUP(A38,EQUIPOS!A8:D154,3,FALSE)</f>
        <v xml:space="preserve">Equipo de soldadura 250 AMP
</v>
      </c>
      <c r="C38" s="867"/>
      <c r="D38" s="867"/>
      <c r="E38" s="867"/>
      <c r="F38" s="867"/>
      <c r="G38" s="867"/>
      <c r="H38" s="868"/>
      <c r="I38" s="430"/>
      <c r="J38" s="431"/>
      <c r="K38" s="278">
        <f>VLOOKUP(A38,EQUIPOS!A8:D165,4,FALSE)</f>
        <v>18250.349623450787</v>
      </c>
      <c r="L38" s="344"/>
      <c r="M38" s="345">
        <v>400</v>
      </c>
      <c r="N38" s="281">
        <f t="shared" si="0"/>
        <v>45.62587405862697</v>
      </c>
    </row>
    <row r="39" spans="1:14">
      <c r="A39" s="119" t="s">
        <v>208</v>
      </c>
      <c r="B39" s="866" t="str">
        <f>VLOOKUP(A39,EQUIPOS!A9:D154,3,FALSE)</f>
        <v>Equipo de soldadura 400</v>
      </c>
      <c r="C39" s="867"/>
      <c r="D39" s="867"/>
      <c r="E39" s="867"/>
      <c r="F39" s="867"/>
      <c r="G39" s="867"/>
      <c r="H39" s="868"/>
      <c r="I39" s="430"/>
      <c r="J39" s="431"/>
      <c r="K39" s="278">
        <f>VLOOKUP(A39,EQUIPOS!A9:D166,4,FALSE)</f>
        <v>20091.694425998499</v>
      </c>
      <c r="L39" s="344"/>
      <c r="M39" s="345">
        <v>400</v>
      </c>
      <c r="N39" s="281">
        <f t="shared" si="0"/>
        <v>50.22923606499625</v>
      </c>
    </row>
    <row r="40" spans="1:14">
      <c r="A40" s="119" t="s">
        <v>210</v>
      </c>
      <c r="B40" s="866" t="str">
        <f>VLOOKUP(A40,EQUIPOS!A10:D154,3,FALSE)</f>
        <v>Equipo de soldadura 600</v>
      </c>
      <c r="C40" s="867"/>
      <c r="D40" s="867"/>
      <c r="E40" s="867"/>
      <c r="F40" s="867"/>
      <c r="G40" s="867"/>
      <c r="H40" s="868"/>
      <c r="I40" s="430"/>
      <c r="J40" s="431"/>
      <c r="K40" s="278">
        <f>VLOOKUP(A40,EQUIPOS!A10:D167,4,FALSE)</f>
        <v>21434.765129998985</v>
      </c>
      <c r="L40" s="344"/>
      <c r="M40" s="345">
        <v>400</v>
      </c>
      <c r="N40" s="281">
        <f t="shared" si="0"/>
        <v>53.586912824997462</v>
      </c>
    </row>
    <row r="41" spans="1:14">
      <c r="A41" s="119" t="s">
        <v>243</v>
      </c>
      <c r="B41" s="866" t="str">
        <f>VLOOKUP(A41,EQUIPOS!A11:D155,3,FALSE)</f>
        <v>Grúa 10 ton</v>
      </c>
      <c r="C41" s="867"/>
      <c r="D41" s="867"/>
      <c r="E41" s="867"/>
      <c r="F41" s="867"/>
      <c r="G41" s="867"/>
      <c r="H41" s="868"/>
      <c r="I41" s="430"/>
      <c r="J41" s="431"/>
      <c r="K41" s="278">
        <f>VLOOKUP(A41,EQUIPOS!A11:D168,4,FALSE)</f>
        <v>132392.23953714516</v>
      </c>
      <c r="L41" s="344"/>
      <c r="M41" s="345">
        <v>400</v>
      </c>
      <c r="N41" s="281">
        <f t="shared" si="0"/>
        <v>330.98059884286289</v>
      </c>
    </row>
    <row r="42" spans="1:14">
      <c r="B42" s="866"/>
      <c r="C42" s="867"/>
      <c r="D42" s="867"/>
      <c r="E42" s="867"/>
      <c r="F42" s="867"/>
      <c r="G42" s="867"/>
      <c r="H42" s="868"/>
      <c r="I42" s="42"/>
      <c r="J42" s="43"/>
      <c r="K42" s="278"/>
      <c r="L42" s="285"/>
      <c r="M42" s="345"/>
      <c r="N42" s="281"/>
    </row>
    <row r="43" spans="1:14">
      <c r="B43" s="329"/>
      <c r="C43" s="330"/>
      <c r="D43" s="330"/>
      <c r="E43" s="330"/>
      <c r="F43" s="332"/>
      <c r="G43" s="332"/>
      <c r="H43" s="131"/>
      <c r="I43" s="42"/>
      <c r="J43" s="43"/>
      <c r="K43" s="278"/>
      <c r="L43" s="285"/>
      <c r="M43" s="286"/>
      <c r="N43" s="282"/>
    </row>
    <row r="44" spans="1:14">
      <c r="B44" s="874" t="s">
        <v>1036</v>
      </c>
      <c r="C44" s="875"/>
      <c r="D44" s="875"/>
      <c r="E44" s="44"/>
      <c r="F44" s="45"/>
      <c r="G44" s="45"/>
      <c r="H44" s="46"/>
      <c r="I44" s="42"/>
      <c r="J44" s="43"/>
      <c r="K44" s="288"/>
      <c r="L44" s="285"/>
      <c r="M44" s="410">
        <v>0.05</v>
      </c>
      <c r="N44" s="353">
        <f>N81*M44</f>
        <v>96.149573727328132</v>
      </c>
    </row>
    <row r="45" spans="1:14" ht="15.75" thickBot="1">
      <c r="B45" s="866"/>
      <c r="C45" s="867"/>
      <c r="D45" s="867"/>
      <c r="E45" s="867"/>
      <c r="F45" s="867"/>
      <c r="G45" s="867"/>
      <c r="H45" s="868"/>
      <c r="I45" s="876"/>
      <c r="J45" s="877"/>
      <c r="K45" s="47"/>
      <c r="L45" s="878"/>
      <c r="M45" s="879"/>
      <c r="N45" s="111"/>
    </row>
    <row r="46" spans="1:14" ht="15.75" thickBot="1">
      <c r="B46" s="817" t="s">
        <v>1037</v>
      </c>
      <c r="C46" s="818"/>
      <c r="D46" s="818"/>
      <c r="E46" s="818"/>
      <c r="F46" s="818"/>
      <c r="G46" s="818"/>
      <c r="H46" s="818"/>
      <c r="I46" s="818"/>
      <c r="J46" s="818"/>
      <c r="K46" s="818"/>
      <c r="L46" s="818"/>
      <c r="M46" s="819"/>
      <c r="N46" s="403">
        <f>SUM(N36:N44)</f>
        <v>762.30973372261064</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2" t="s">
        <v>1028</v>
      </c>
      <c r="C50" s="863"/>
      <c r="D50" s="863"/>
      <c r="E50" s="863"/>
      <c r="F50" s="863"/>
      <c r="G50" s="863"/>
      <c r="H50" s="863"/>
      <c r="I50" s="897"/>
      <c r="J50" s="324" t="s">
        <v>1029</v>
      </c>
      <c r="K50" s="91" t="s">
        <v>1030</v>
      </c>
      <c r="L50" s="898" t="s">
        <v>1039</v>
      </c>
      <c r="M50" s="897"/>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28689.322757704016</v>
      </c>
      <c r="N51" s="281">
        <f>K51*M51</f>
        <v>143.4466137885201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2046.0761081358514</v>
      </c>
      <c r="N52" s="281">
        <f t="shared" ref="N52:N58" si="1">K52*M52</f>
        <v>10.230380540679258</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13316.443584304132</v>
      </c>
      <c r="N53" s="281">
        <f t="shared" si="1"/>
        <v>66.582217921520666</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6483.0243899142497</v>
      </c>
      <c r="N54" s="281">
        <f t="shared" si="1"/>
        <v>64.830243899142502</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17817.167505751349</v>
      </c>
      <c r="N55" s="281">
        <f t="shared" si="1"/>
        <v>178.17167505751351</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36311.377024638205</v>
      </c>
      <c r="N56" s="281">
        <f t="shared" si="1"/>
        <v>18.155688512319102</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47578.891133969264</v>
      </c>
      <c r="N57" s="281">
        <f t="shared" si="1"/>
        <v>47.578891133969265</v>
      </c>
    </row>
    <row r="58" spans="1:14" ht="15.7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18342.976944471415</v>
      </c>
      <c r="N58" s="281">
        <f t="shared" si="1"/>
        <v>18.342976944471417</v>
      </c>
    </row>
    <row r="59" spans="1:14" ht="15.75" thickBot="1">
      <c r="B59" s="817" t="s">
        <v>1037</v>
      </c>
      <c r="C59" s="818"/>
      <c r="D59" s="818"/>
      <c r="E59" s="818"/>
      <c r="F59" s="818"/>
      <c r="G59" s="818"/>
      <c r="H59" s="818"/>
      <c r="I59" s="818"/>
      <c r="J59" s="818"/>
      <c r="K59" s="818"/>
      <c r="L59" s="818"/>
      <c r="M59" s="819"/>
      <c r="N59" s="403">
        <f>SUM(N51:N58)</f>
        <v>547.33868779813577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3" t="s">
        <v>1045</v>
      </c>
      <c r="M63" s="882"/>
      <c r="N63" s="82" t="s">
        <v>1035</v>
      </c>
    </row>
    <row r="64" spans="1:14">
      <c r="B64" s="52"/>
      <c r="C64" s="326"/>
      <c r="D64" s="326"/>
      <c r="E64" s="326"/>
      <c r="F64" s="326"/>
      <c r="G64" s="326"/>
      <c r="H64" s="320"/>
      <c r="I64" s="288"/>
      <c r="J64" s="295"/>
      <c r="K64" s="288"/>
      <c r="L64" s="904"/>
      <c r="M64" s="905"/>
      <c r="N64" s="296"/>
    </row>
    <row r="65" spans="1:15">
      <c r="B65" s="52"/>
      <c r="C65" s="53"/>
      <c r="D65" s="53"/>
      <c r="E65" s="53"/>
      <c r="F65" s="53"/>
      <c r="G65" s="53"/>
      <c r="H65" s="320"/>
      <c r="I65" s="288"/>
      <c r="J65" s="295"/>
      <c r="K65" s="288"/>
      <c r="L65" s="904"/>
      <c r="M65" s="905"/>
      <c r="N65" s="296"/>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5"/>
      <c r="M69" s="896"/>
      <c r="N69" s="133"/>
    </row>
    <row r="70" spans="1:15" ht="15.75" thickBot="1">
      <c r="B70" s="906" t="s">
        <v>1037</v>
      </c>
      <c r="C70" s="860"/>
      <c r="D70" s="860"/>
      <c r="E70" s="860"/>
      <c r="F70" s="860"/>
      <c r="G70" s="860"/>
      <c r="H70" s="860"/>
      <c r="I70" s="860"/>
      <c r="J70" s="860"/>
      <c r="K70" s="860"/>
      <c r="L70" s="860"/>
      <c r="M70" s="861"/>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6" t="s">
        <v>1047</v>
      </c>
      <c r="C74" s="857"/>
      <c r="D74" s="857"/>
      <c r="E74" s="857"/>
      <c r="F74" s="857"/>
      <c r="G74" s="857"/>
      <c r="H74" s="857"/>
      <c r="I74" s="79" t="s">
        <v>1048</v>
      </c>
      <c r="J74" s="81" t="s">
        <v>1494</v>
      </c>
      <c r="K74" s="80" t="s">
        <v>1050</v>
      </c>
      <c r="L74" s="858" t="s">
        <v>1034</v>
      </c>
      <c r="M74" s="859"/>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75" thickBot="1">
      <c r="B80" s="893"/>
      <c r="C80" s="894"/>
      <c r="D80" s="894"/>
      <c r="E80" s="894"/>
      <c r="F80" s="894"/>
      <c r="G80" s="894"/>
      <c r="H80" s="894"/>
      <c r="I80" s="479"/>
      <c r="J80" s="480"/>
      <c r="K80" s="483"/>
      <c r="L80" s="484"/>
      <c r="M80" s="485"/>
      <c r="N80" s="404"/>
    </row>
    <row r="81" spans="1:14" ht="15.75" thickBot="1">
      <c r="B81" s="906" t="s">
        <v>1037</v>
      </c>
      <c r="C81" s="860"/>
      <c r="D81" s="860"/>
      <c r="E81" s="860"/>
      <c r="F81" s="860"/>
      <c r="G81" s="860"/>
      <c r="H81" s="860"/>
      <c r="I81" s="860"/>
      <c r="J81" s="860"/>
      <c r="K81" s="860"/>
      <c r="L81" s="860"/>
      <c r="M81" s="861"/>
      <c r="N81" s="310">
        <f>SUM(N75:N80)</f>
        <v>1922.9914745465626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3232.6398960673091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646.52797921346189</v>
      </c>
      <c r="M88" s="853"/>
      <c r="N88" s="57"/>
    </row>
    <row r="89" spans="1:14">
      <c r="B89" s="95" t="s">
        <v>1057</v>
      </c>
      <c r="C89" s="96"/>
      <c r="D89" s="96"/>
      <c r="E89" s="96"/>
      <c r="F89" s="96"/>
      <c r="G89" s="96"/>
      <c r="H89" s="96"/>
      <c r="I89" s="93"/>
      <c r="J89" s="94"/>
      <c r="K89" s="313">
        <v>0.05</v>
      </c>
      <c r="L89" s="852">
        <f>N83*K89</f>
        <v>161.63199480336547</v>
      </c>
      <c r="M89" s="853"/>
      <c r="N89" s="57"/>
    </row>
    <row r="90" spans="1:14" ht="15.75" thickBot="1">
      <c r="B90" s="97" t="s">
        <v>1058</v>
      </c>
      <c r="C90" s="98"/>
      <c r="D90" s="98"/>
      <c r="E90" s="98"/>
      <c r="F90" s="98"/>
      <c r="G90" s="98"/>
      <c r="H90" s="98"/>
      <c r="I90" s="99"/>
      <c r="J90" s="100"/>
      <c r="K90" s="314">
        <v>0.05</v>
      </c>
      <c r="L90" s="854">
        <f>N83*K90</f>
        <v>161.63199480336547</v>
      </c>
      <c r="M90" s="855"/>
      <c r="N90" s="57"/>
    </row>
    <row r="91" spans="1:14" ht="15.75" thickBot="1">
      <c r="B91" s="817" t="s">
        <v>1037</v>
      </c>
      <c r="C91" s="818"/>
      <c r="D91" s="818"/>
      <c r="E91" s="818"/>
      <c r="F91" s="818"/>
      <c r="G91" s="818"/>
      <c r="H91" s="818"/>
      <c r="I91" s="818"/>
      <c r="J91" s="818"/>
      <c r="K91" s="818"/>
      <c r="L91" s="818"/>
      <c r="M91" s="819"/>
      <c r="N91" s="58">
        <f>L88+L89+L90</f>
        <v>969.79196882019289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4202.4318648875023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75" thickBot="1">
      <c r="B124" s="428" t="s">
        <v>2327</v>
      </c>
      <c r="C124" s="429"/>
      <c r="D124" s="429"/>
      <c r="E124" s="268"/>
      <c r="F124" s="268"/>
      <c r="G124" s="268"/>
      <c r="H124" s="268"/>
      <c r="I124" s="268"/>
      <c r="J124" s="969"/>
      <c r="K124" s="969"/>
      <c r="L124" s="969"/>
      <c r="M124" s="969"/>
      <c r="N124" s="970"/>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42.75" customHeight="1" thickBot="1">
      <c r="A31" t="s">
        <v>1929</v>
      </c>
      <c r="B31" s="86" t="s">
        <v>1212</v>
      </c>
      <c r="C31" s="959" t="s">
        <v>2238</v>
      </c>
      <c r="D31" s="960"/>
      <c r="E31" s="960"/>
      <c r="F31" s="960"/>
      <c r="G31" s="960"/>
      <c r="H31" s="960"/>
      <c r="I31" s="960"/>
      <c r="J31" s="960"/>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188</v>
      </c>
      <c r="B36" s="866" t="str">
        <f>VLOOKUP(A36,EQUIPOS!A6:D154,3,FALSE)</f>
        <v>Diferencial</v>
      </c>
      <c r="C36" s="867"/>
      <c r="D36" s="867"/>
      <c r="E36" s="867"/>
      <c r="F36" s="867"/>
      <c r="G36" s="867"/>
      <c r="H36" s="868"/>
      <c r="I36" s="276"/>
      <c r="J36" s="277"/>
      <c r="K36" s="278">
        <f>VLOOKUP(A36,EQUIPOS!A6:D163,4,FALSE)</f>
        <v>4561.5878793471466</v>
      </c>
      <c r="L36" s="279"/>
      <c r="M36" s="345">
        <v>4</v>
      </c>
      <c r="N36" s="281">
        <f>K36/M36</f>
        <v>1140.3969698367866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957.5100976143749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2097.9070674511613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436207.97299426538</v>
      </c>
      <c r="N48" s="281">
        <f>K48*M48</f>
        <v>4362.079729942654</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125207.39929982387</v>
      </c>
      <c r="N49" s="281">
        <f>K49*M49</f>
        <v>125207.39929982387</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322412.727824417</v>
      </c>
      <c r="N50" s="281">
        <f>K50*M50</f>
        <v>117680.6456559122</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247250.12468567872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4">
        <f>VLOOKUP(A58,TRANSPORTE!A1:D117,4,FALSE)</f>
        <v>1011.6697382198955</v>
      </c>
      <c r="M58" s="905"/>
      <c r="N58" s="296">
        <f>K58*L58</f>
        <v>283.26752670157077</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f>
        <v>283.26752670157077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9575.100976143749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259206.4002559752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51841.280051195041</v>
      </c>
      <c r="M82" s="853"/>
      <c r="N82" s="57"/>
    </row>
    <row r="83" spans="1:14">
      <c r="B83" s="95" t="s">
        <v>1057</v>
      </c>
      <c r="C83" s="96"/>
      <c r="D83" s="96"/>
      <c r="E83" s="96"/>
      <c r="F83" s="96"/>
      <c r="G83" s="96"/>
      <c r="H83" s="96"/>
      <c r="I83" s="93"/>
      <c r="J83" s="94"/>
      <c r="K83" s="313">
        <v>0.05</v>
      </c>
      <c r="L83" s="852">
        <f>N77*K83</f>
        <v>12960.32001279876</v>
      </c>
      <c r="M83" s="853"/>
      <c r="N83" s="57"/>
    </row>
    <row r="84" spans="1:14" ht="15.75" thickBot="1">
      <c r="B84" s="97" t="s">
        <v>1058</v>
      </c>
      <c r="C84" s="98"/>
      <c r="D84" s="98"/>
      <c r="E84" s="98"/>
      <c r="F84" s="98"/>
      <c r="G84" s="98"/>
      <c r="H84" s="98"/>
      <c r="I84" s="99"/>
      <c r="J84" s="100"/>
      <c r="K84" s="314">
        <v>0.05</v>
      </c>
      <c r="L84" s="854">
        <f>N77*K84</f>
        <v>12960.32001279876</v>
      </c>
      <c r="M84" s="855"/>
      <c r="N84" s="57"/>
    </row>
    <row r="85" spans="1:14" ht="15.75" thickBot="1">
      <c r="B85" s="817" t="s">
        <v>1037</v>
      </c>
      <c r="C85" s="818"/>
      <c r="D85" s="818"/>
      <c r="E85" s="818"/>
      <c r="F85" s="818"/>
      <c r="G85" s="818"/>
      <c r="H85" s="818"/>
      <c r="I85" s="818"/>
      <c r="J85" s="818"/>
      <c r="K85" s="818"/>
      <c r="L85" s="818"/>
      <c r="M85" s="819"/>
      <c r="N85" s="58">
        <f>L82+L83+L84</f>
        <v>77761.920076792565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336968.32033276779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45" customHeight="1" thickBot="1">
      <c r="A31" t="s">
        <v>1929</v>
      </c>
      <c r="B31" s="86" t="s">
        <v>1213</v>
      </c>
      <c r="C31" s="980" t="s">
        <v>2239</v>
      </c>
      <c r="D31" s="981"/>
      <c r="E31" s="981"/>
      <c r="F31" s="981"/>
      <c r="G31" s="981"/>
      <c r="H31" s="981"/>
      <c r="I31" s="981"/>
      <c r="J31" s="981"/>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188</v>
      </c>
      <c r="B36" s="866" t="str">
        <f>VLOOKUP(A36,EQUIPOS!A6:D154,3,FALSE)</f>
        <v>Diferencial</v>
      </c>
      <c r="C36" s="867"/>
      <c r="D36" s="867"/>
      <c r="E36" s="867"/>
      <c r="F36" s="867"/>
      <c r="G36" s="867"/>
      <c r="H36" s="868"/>
      <c r="I36" s="276"/>
      <c r="J36" s="277"/>
      <c r="K36" s="278">
        <f>VLOOKUP(A36,EQUIPOS!A6:D163,4,FALSE)</f>
        <v>4561.5878793471466</v>
      </c>
      <c r="L36" s="279"/>
      <c r="M36" s="450">
        <v>4</v>
      </c>
      <c r="N36" s="281">
        <f>K36/M36</f>
        <v>1140.3969698367866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957.5100976143749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2097.9070674511613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436207.97299426538</v>
      </c>
      <c r="N48" s="281">
        <f>K48*M48</f>
        <v>8724.159459885308</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125207.39929982387</v>
      </c>
      <c r="N49" s="281">
        <f>K49*M49</f>
        <v>125207.39929982387</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322412.727824417</v>
      </c>
      <c r="N50" s="281">
        <f>K50*M50</f>
        <v>148309.85479923183</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282241.41355894099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4">
        <f>VLOOKUP(A58,TRANSPORTE!A1:D117,4,FALSE)</f>
        <v>1011.6697382198955</v>
      </c>
      <c r="M58" s="905"/>
      <c r="N58" s="296">
        <f>K58*L58</f>
        <v>283.26752670157077</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f>
        <v>283.26752670157077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9575.100976143749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294197.68912923743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58839.537825847488</v>
      </c>
      <c r="M82" s="853"/>
      <c r="N82" s="57"/>
    </row>
    <row r="83" spans="1:14">
      <c r="B83" s="95" t="s">
        <v>1057</v>
      </c>
      <c r="C83" s="96"/>
      <c r="D83" s="96"/>
      <c r="E83" s="96"/>
      <c r="F83" s="96"/>
      <c r="G83" s="96"/>
      <c r="H83" s="96"/>
      <c r="I83" s="93"/>
      <c r="J83" s="94"/>
      <c r="K83" s="313">
        <v>0.05</v>
      </c>
      <c r="L83" s="852">
        <f>N77*K83</f>
        <v>14709.884456461872</v>
      </c>
      <c r="M83" s="853"/>
      <c r="N83" s="57"/>
    </row>
    <row r="84" spans="1:14" ht="15.75" thickBot="1">
      <c r="B84" s="97" t="s">
        <v>1058</v>
      </c>
      <c r="C84" s="98"/>
      <c r="D84" s="98"/>
      <c r="E84" s="98"/>
      <c r="F84" s="98"/>
      <c r="G84" s="98"/>
      <c r="H84" s="98"/>
      <c r="I84" s="99"/>
      <c r="J84" s="100"/>
      <c r="K84" s="314">
        <v>0.05</v>
      </c>
      <c r="L84" s="854">
        <f>N77*K84</f>
        <v>14709.884456461872</v>
      </c>
      <c r="M84" s="855"/>
      <c r="N84" s="57"/>
    </row>
    <row r="85" spans="1:14" ht="15.75" thickBot="1">
      <c r="B85" s="817" t="s">
        <v>1037</v>
      </c>
      <c r="C85" s="818"/>
      <c r="D85" s="818"/>
      <c r="E85" s="818"/>
      <c r="F85" s="818"/>
      <c r="G85" s="818"/>
      <c r="H85" s="818"/>
      <c r="I85" s="818"/>
      <c r="J85" s="818"/>
      <c r="K85" s="818"/>
      <c r="L85" s="818"/>
      <c r="M85" s="819"/>
      <c r="N85" s="58">
        <f>L82+L83+L84</f>
        <v>88259.306738771236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382456.9958680087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310</v>
      </c>
      <c r="B36" s="866" t="str">
        <f>VLOOKUP(A36,EQUIPOS!A6:D154,3,FALSE)</f>
        <v>Retroexcavadora A25C</v>
      </c>
      <c r="C36" s="867"/>
      <c r="D36" s="867"/>
      <c r="E36" s="867"/>
      <c r="F36" s="867"/>
      <c r="G36" s="867"/>
      <c r="H36" s="868"/>
      <c r="I36" s="276"/>
      <c r="J36" s="277"/>
      <c r="K36" s="278">
        <f>VLOOKUP(A36,EQUIPOS!A6:D163,4,FALSE)</f>
        <v>183131.36747311548</v>
      </c>
      <c r="L36" s="279"/>
      <c r="M36" s="345">
        <v>3</v>
      </c>
      <c r="N36" s="281">
        <f>K36/M36</f>
        <v>61043.789157705156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1276.6801301525002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62320.469287857653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436207.97299426538</v>
      </c>
      <c r="N48" s="281">
        <f>K48*M48</f>
        <v>8724.159459885308</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33128.228880156872</v>
      </c>
      <c r="N49" s="281">
        <f>K49*M49</f>
        <v>15238.985284872162</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388823.01342327928</v>
      </c>
      <c r="N50" s="281">
        <f>K50*M50</f>
        <v>388823.01342327928</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412786.15816803672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4">
        <f>VLOOKUP(A58,TRANSPORTE!A1:D117,4,FALSE)</f>
        <v>1011.6697382198955</v>
      </c>
      <c r="M58" s="905"/>
      <c r="N58" s="296">
        <f>K58*L58</f>
        <v>283.26752670157077</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4">
        <f>VLOOKUP(A59,TRANSPORTE!A1:D117,4,FALSE)</f>
        <v>986.26769390706806</v>
      </c>
      <c r="M59" s="905"/>
      <c r="N59" s="296">
        <f>K59*L59</f>
        <v>453.68313919725131</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736.95066589882208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133"/>
    </row>
    <row r="75" spans="1:15" ht="15.75" thickBot="1">
      <c r="B75" s="906" t="s">
        <v>1037</v>
      </c>
      <c r="C75" s="860"/>
      <c r="D75" s="860"/>
      <c r="E75" s="860"/>
      <c r="F75" s="860"/>
      <c r="G75" s="860"/>
      <c r="H75" s="860"/>
      <c r="I75" s="860"/>
      <c r="J75" s="860"/>
      <c r="K75" s="860"/>
      <c r="L75" s="860"/>
      <c r="M75" s="861"/>
      <c r="N75" s="469">
        <f>SUM(N69:N74)</f>
        <v>12766.801301525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488610.37942331814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97722.075884663631</v>
      </c>
      <c r="M82" s="853"/>
      <c r="N82" s="57"/>
    </row>
    <row r="83" spans="1:14">
      <c r="B83" s="95" t="s">
        <v>1057</v>
      </c>
      <c r="C83" s="96"/>
      <c r="D83" s="96"/>
      <c r="E83" s="96"/>
      <c r="F83" s="96"/>
      <c r="G83" s="96"/>
      <c r="H83" s="96"/>
      <c r="I83" s="93"/>
      <c r="J83" s="94"/>
      <c r="K83" s="313">
        <v>0.05</v>
      </c>
      <c r="L83" s="852">
        <f>N77*K83</f>
        <v>24430.518971165908</v>
      </c>
      <c r="M83" s="853"/>
      <c r="N83" s="57"/>
    </row>
    <row r="84" spans="1:14" ht="15.75" thickBot="1">
      <c r="B84" s="97" t="s">
        <v>1058</v>
      </c>
      <c r="C84" s="98"/>
      <c r="D84" s="98"/>
      <c r="E84" s="98"/>
      <c r="F84" s="98"/>
      <c r="G84" s="98"/>
      <c r="H84" s="98"/>
      <c r="I84" s="99"/>
      <c r="J84" s="100"/>
      <c r="K84" s="314">
        <v>0.05</v>
      </c>
      <c r="L84" s="854">
        <f>N77*K84</f>
        <v>24430.518971165908</v>
      </c>
      <c r="M84" s="855"/>
      <c r="N84" s="57"/>
    </row>
    <row r="85" spans="1:14" ht="15.75" thickBot="1">
      <c r="B85" s="817" t="s">
        <v>1037</v>
      </c>
      <c r="C85" s="818"/>
      <c r="D85" s="818"/>
      <c r="E85" s="818"/>
      <c r="F85" s="818"/>
      <c r="G85" s="818"/>
      <c r="H85" s="818"/>
      <c r="I85" s="818"/>
      <c r="J85" s="818"/>
      <c r="K85" s="818"/>
      <c r="L85" s="818"/>
      <c r="M85" s="819"/>
      <c r="N85" s="58">
        <f>L82+L83+L84</f>
        <v>146583.11382699545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635193.49325031356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6910.8857644050586</v>
      </c>
      <c r="L36" s="279"/>
      <c r="M36" s="345">
        <v>0.5</v>
      </c>
      <c r="N36" s="281">
        <f>K36/M36</f>
        <v>13821.771528810117</v>
      </c>
    </row>
    <row r="37" spans="1:14">
      <c r="A37" s="119" t="s">
        <v>320</v>
      </c>
      <c r="B37" s="866" t="str">
        <f>VLOOKUP(A37,EQUIPOS!A7:D154,3,FALSE)</f>
        <v>Retroexcavadora sobre llantas, motor 62HP, Profundidad de excavación de 5.41 metros.</v>
      </c>
      <c r="C37" s="867"/>
      <c r="D37" s="867"/>
      <c r="E37" s="867"/>
      <c r="F37" s="867"/>
      <c r="G37" s="867"/>
      <c r="H37" s="868"/>
      <c r="I37" s="430"/>
      <c r="J37" s="431"/>
      <c r="K37" s="278">
        <f>VLOOKUP(A37,EQUIPOS!A7:D164,4,FALSE)</f>
        <v>111008.96284778821</v>
      </c>
      <c r="L37" s="344"/>
      <c r="M37" s="345">
        <v>1.5</v>
      </c>
      <c r="N37" s="281">
        <f>K37/M37</f>
        <v>74005.9752318588</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2553.3602603050003</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90381.107020973912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33128.228880156872</v>
      </c>
      <c r="N48" s="281">
        <f>K48*M48</f>
        <v>19214.372750490984</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183170.57394126072</v>
      </c>
      <c r="N49" s="281">
        <f>K49*M49</f>
        <v>183170.57394126072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202384.94669175171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4">
        <f>VLOOKUP(A58,TRANSPORTE!A1:D117,4,FALSE)</f>
        <v>1011.6697382198955</v>
      </c>
      <c r="M58" s="905"/>
      <c r="N58" s="296">
        <f>K58*L58</f>
        <v>1011.6697382198955</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4">
        <f>VLOOKUP(A59,TRANSPORTE!A1:D117,4,FALSE)</f>
        <v>986.26769390706806</v>
      </c>
      <c r="M59" s="905"/>
      <c r="N59" s="296">
        <f>K59*L59</f>
        <v>572.03526246609943</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f>
        <v>1583.7050006859949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25533.60260305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319883.36131646164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63976.672263292334</v>
      </c>
      <c r="M82" s="853"/>
      <c r="N82" s="57"/>
    </row>
    <row r="83" spans="1:14">
      <c r="B83" s="95" t="s">
        <v>1057</v>
      </c>
      <c r="C83" s="96"/>
      <c r="D83" s="96"/>
      <c r="E83" s="96"/>
      <c r="F83" s="96"/>
      <c r="G83" s="96"/>
      <c r="H83" s="96"/>
      <c r="I83" s="93"/>
      <c r="J83" s="94"/>
      <c r="K83" s="313">
        <v>0.05</v>
      </c>
      <c r="L83" s="852">
        <f>N77*K83</f>
        <v>15994.168065823083</v>
      </c>
      <c r="M83" s="853"/>
      <c r="N83" s="57"/>
    </row>
    <row r="84" spans="1:14" ht="15.75" thickBot="1">
      <c r="B84" s="97" t="s">
        <v>1058</v>
      </c>
      <c r="C84" s="98"/>
      <c r="D84" s="98"/>
      <c r="E84" s="98"/>
      <c r="F84" s="98"/>
      <c r="G84" s="98"/>
      <c r="H84" s="98"/>
      <c r="I84" s="99"/>
      <c r="J84" s="100"/>
      <c r="K84" s="314">
        <v>0.05</v>
      </c>
      <c r="L84" s="854">
        <f>N77*K84</f>
        <v>15994.168065823083</v>
      </c>
      <c r="M84" s="855"/>
      <c r="N84" s="57"/>
    </row>
    <row r="85" spans="1:14" ht="15.75" thickBot="1">
      <c r="B85" s="817" t="s">
        <v>1037</v>
      </c>
      <c r="C85" s="818"/>
      <c r="D85" s="818"/>
      <c r="E85" s="818"/>
      <c r="F85" s="818"/>
      <c r="G85" s="818"/>
      <c r="H85" s="818"/>
      <c r="I85" s="818"/>
      <c r="J85" s="818"/>
      <c r="K85" s="818"/>
      <c r="L85" s="818"/>
      <c r="M85" s="819"/>
      <c r="N85" s="58">
        <f>L82+L83+L84</f>
        <v>95965.008394938515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415848.36971140013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6910.8857644050586</v>
      </c>
      <c r="L36" s="279"/>
      <c r="M36" s="345">
        <v>0.5</v>
      </c>
      <c r="N36" s="281">
        <f>K36/M36</f>
        <v>13821.771528810117</v>
      </c>
    </row>
    <row r="37" spans="1:14">
      <c r="A37" s="119" t="s">
        <v>303</v>
      </c>
      <c r="B37" s="866" t="str">
        <f>VLOOKUP(A37,EQUIPOS!A7:D154,3,FALSE)</f>
        <v>Retrocargador, pala de 1,1 m3 de capacidad, profundidad de excavación de 4.400 mm y una altura de 5.680 mm</v>
      </c>
      <c r="C37" s="867"/>
      <c r="D37" s="867"/>
      <c r="E37" s="867"/>
      <c r="F37" s="867"/>
      <c r="G37" s="867"/>
      <c r="H37" s="868"/>
      <c r="I37" s="430"/>
      <c r="J37" s="431"/>
      <c r="K37" s="278">
        <f>VLOOKUP(A37,EQUIPOS!A7:D164,4,FALSE)</f>
        <v>115016.67273797613</v>
      </c>
      <c r="L37" s="344"/>
      <c r="M37" s="345">
        <v>1.5</v>
      </c>
      <c r="N37" s="281">
        <f>K37/M37</f>
        <v>76677.781825317419</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2553.3602603050003</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93052.913614432531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33128.228880156872</v>
      </c>
      <c r="N48" s="281">
        <f>K48*M48</f>
        <v>19214.372750490984</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183170.57394126072</v>
      </c>
      <c r="N49" s="281">
        <f>K49*M49</f>
        <v>183170.57394126072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202384.94669175171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4">
        <f>VLOOKUP(A58,TRANSPORTE!A1:D117,4,FALSE)</f>
        <v>1011.6697382198955</v>
      </c>
      <c r="M58" s="905"/>
      <c r="N58" s="296">
        <f>K58*L58</f>
        <v>1011.6697382198955</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4">
        <f>VLOOKUP(A59,TRANSPORTE!A1:D117,4,FALSE)</f>
        <v>986.26769390706806</v>
      </c>
      <c r="M59" s="905"/>
      <c r="N59" s="296">
        <f>K59*L59</f>
        <v>572.03526246609943</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1583.7050006859949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25533.60260305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322555.16790992027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64511.033581984055</v>
      </c>
      <c r="M82" s="853"/>
      <c r="N82" s="57"/>
    </row>
    <row r="83" spans="1:14">
      <c r="B83" s="95" t="s">
        <v>1057</v>
      </c>
      <c r="C83" s="96"/>
      <c r="D83" s="96"/>
      <c r="E83" s="96"/>
      <c r="F83" s="96"/>
      <c r="G83" s="96"/>
      <c r="H83" s="96"/>
      <c r="I83" s="93"/>
      <c r="J83" s="94"/>
      <c r="K83" s="313">
        <v>0.05</v>
      </c>
      <c r="L83" s="852">
        <f>N77*K83</f>
        <v>16127.758395496014</v>
      </c>
      <c r="M83" s="853"/>
      <c r="N83" s="57"/>
    </row>
    <row r="84" spans="1:14" ht="15.75" thickBot="1">
      <c r="B84" s="97" t="s">
        <v>1058</v>
      </c>
      <c r="C84" s="98"/>
      <c r="D84" s="98"/>
      <c r="E84" s="98"/>
      <c r="F84" s="98"/>
      <c r="G84" s="98"/>
      <c r="H84" s="98"/>
      <c r="I84" s="99"/>
      <c r="J84" s="100"/>
      <c r="K84" s="314">
        <v>0.05</v>
      </c>
      <c r="L84" s="854">
        <f>N77*K84</f>
        <v>16127.758395496014</v>
      </c>
      <c r="M84" s="855"/>
      <c r="N84" s="57"/>
    </row>
    <row r="85" spans="1:14" ht="15.75" thickBot="1">
      <c r="B85" s="817" t="s">
        <v>1037</v>
      </c>
      <c r="C85" s="818"/>
      <c r="D85" s="818"/>
      <c r="E85" s="818"/>
      <c r="F85" s="818"/>
      <c r="G85" s="818"/>
      <c r="H85" s="818"/>
      <c r="I85" s="818"/>
      <c r="J85" s="818"/>
      <c r="K85" s="818"/>
      <c r="L85" s="818"/>
      <c r="M85" s="819"/>
      <c r="N85" s="58">
        <f>L82+L83+L84</f>
        <v>96766.550372976082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419321.71828289633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127.66801301525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18979.52021070859</v>
      </c>
      <c r="N48" s="281">
        <f>K48*M48</f>
        <v>18979.52021070859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18979.52021070859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2553.3602603049999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21660.548484028837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4332.1096968057673</v>
      </c>
      <c r="M82" s="853"/>
      <c r="N82" s="57"/>
    </row>
    <row r="83" spans="1:14">
      <c r="B83" s="95" t="s">
        <v>1057</v>
      </c>
      <c r="C83" s="96"/>
      <c r="D83" s="96"/>
      <c r="E83" s="96"/>
      <c r="F83" s="96"/>
      <c r="G83" s="96"/>
      <c r="H83" s="96"/>
      <c r="I83" s="93"/>
      <c r="J83" s="94"/>
      <c r="K83" s="313">
        <v>0.05</v>
      </c>
      <c r="L83" s="852">
        <f>N77*K83</f>
        <v>1083.0274242014418</v>
      </c>
      <c r="M83" s="853"/>
      <c r="N83" s="57"/>
    </row>
    <row r="84" spans="1:14" ht="15.75" thickBot="1">
      <c r="B84" s="97" t="s">
        <v>1058</v>
      </c>
      <c r="C84" s="98"/>
      <c r="D84" s="98"/>
      <c r="E84" s="98"/>
      <c r="F84" s="98"/>
      <c r="G84" s="98"/>
      <c r="H84" s="98"/>
      <c r="I84" s="99"/>
      <c r="J84" s="100"/>
      <c r="K84" s="314">
        <v>0.05</v>
      </c>
      <c r="L84" s="854">
        <f>N77*K84</f>
        <v>1083.0274242014418</v>
      </c>
      <c r="M84" s="855"/>
      <c r="N84" s="57"/>
    </row>
    <row r="85" spans="1:14" ht="15.75" thickBot="1">
      <c r="B85" s="817" t="s">
        <v>1037</v>
      </c>
      <c r="C85" s="818"/>
      <c r="D85" s="818"/>
      <c r="E85" s="818"/>
      <c r="F85" s="818"/>
      <c r="G85" s="818"/>
      <c r="H85" s="818"/>
      <c r="I85" s="818"/>
      <c r="J85" s="818"/>
      <c r="K85" s="818"/>
      <c r="L85" s="818"/>
      <c r="M85" s="819"/>
      <c r="N85" s="58">
        <f>L82+L83+L84</f>
        <v>6498.1645452086514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28158.71302923749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982" t="s">
        <v>1028</v>
      </c>
      <c r="D30" s="983"/>
      <c r="E30" s="983"/>
      <c r="F30" s="983"/>
      <c r="G30" s="983"/>
      <c r="H30" s="983"/>
      <c r="I30" s="983"/>
      <c r="J30" s="463"/>
      <c r="K30" s="316"/>
      <c r="L30" s="793" t="s">
        <v>1029</v>
      </c>
      <c r="M30" s="794"/>
      <c r="N30" s="77" t="s">
        <v>1030</v>
      </c>
    </row>
    <row r="31" spans="1:14" ht="30" customHeight="1" thickBot="1">
      <c r="A31" t="s">
        <v>1929</v>
      </c>
      <c r="B31" s="86" t="s">
        <v>1216</v>
      </c>
      <c r="C31" s="984" t="s">
        <v>2243</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1915.0201952287498</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39224.682139355777</v>
      </c>
      <c r="N48" s="281">
        <f>K48*M48</f>
        <v>43147.150353291356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6315.9011391765125</v>
      </c>
      <c r="N49" s="281">
        <f>K49*M49</f>
        <v>7263.2863100529885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449319.58067569055</v>
      </c>
      <c r="N50" s="281">
        <f>K50*M50</f>
        <v>53918.349681082866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7403.5364797725879</v>
      </c>
      <c r="N51" s="281">
        <f>K51*M51</f>
        <v>14807.072959545176</v>
      </c>
    </row>
    <row r="52" spans="1:14" ht="15.7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141171.48869217848</v>
      </c>
      <c r="N52" s="281">
        <f>K52*M52</f>
        <v>70585.744346089239</v>
      </c>
    </row>
    <row r="53" spans="1:14" ht="15.75" thickBot="1">
      <c r="B53" s="817" t="s">
        <v>1037</v>
      </c>
      <c r="C53" s="818"/>
      <c r="D53" s="818"/>
      <c r="E53" s="818"/>
      <c r="F53" s="818"/>
      <c r="G53" s="818"/>
      <c r="H53" s="818"/>
      <c r="I53" s="818"/>
      <c r="J53" s="818"/>
      <c r="K53" s="818"/>
      <c r="L53" s="818"/>
      <c r="M53" s="819"/>
      <c r="N53" s="403">
        <f>SUM(N48:N52)</f>
        <v>189721.60365006162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4">
        <f>VLOOKUP(A58,TRANSPORTE!A1:D117,4,FALSE)</f>
        <v>992.51769390706806</v>
      </c>
      <c r="M58" s="905"/>
      <c r="N58" s="296">
        <f>K58*L58</f>
        <v>1091.769463297775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1091.769463297775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133"/>
    </row>
    <row r="75" spans="1:15" ht="15.75" thickBot="1">
      <c r="B75" s="906" t="s">
        <v>1037</v>
      </c>
      <c r="C75" s="860"/>
      <c r="D75" s="860"/>
      <c r="E75" s="860"/>
      <c r="F75" s="860"/>
      <c r="G75" s="860"/>
      <c r="H75" s="860"/>
      <c r="I75" s="860"/>
      <c r="J75" s="860"/>
      <c r="K75" s="860"/>
      <c r="L75" s="860"/>
      <c r="M75" s="861"/>
      <c r="N75" s="46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231028.79721316311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46205.759442632625</v>
      </c>
      <c r="M82" s="853"/>
      <c r="N82" s="57"/>
    </row>
    <row r="83" spans="1:14">
      <c r="B83" s="95" t="s">
        <v>1057</v>
      </c>
      <c r="C83" s="96"/>
      <c r="D83" s="96"/>
      <c r="E83" s="96"/>
      <c r="F83" s="96"/>
      <c r="G83" s="96"/>
      <c r="H83" s="96"/>
      <c r="I83" s="93"/>
      <c r="J83" s="94"/>
      <c r="K83" s="313">
        <v>0.05</v>
      </c>
      <c r="L83" s="852">
        <f>N77*K83</f>
        <v>11551.439860658156</v>
      </c>
      <c r="M83" s="853"/>
      <c r="N83" s="57"/>
    </row>
    <row r="84" spans="1:14" ht="15.75" thickBot="1">
      <c r="B84" s="97" t="s">
        <v>1058</v>
      </c>
      <c r="C84" s="98"/>
      <c r="D84" s="98"/>
      <c r="E84" s="98"/>
      <c r="F84" s="98"/>
      <c r="G84" s="98"/>
      <c r="H84" s="98"/>
      <c r="I84" s="99"/>
      <c r="J84" s="100"/>
      <c r="K84" s="314">
        <v>0.05</v>
      </c>
      <c r="L84" s="854">
        <f>N77*K84</f>
        <v>11551.439860658156</v>
      </c>
      <c r="M84" s="855"/>
      <c r="N84" s="57"/>
    </row>
    <row r="85" spans="1:14" ht="15.75" thickBot="1">
      <c r="B85" s="817" t="s">
        <v>1037</v>
      </c>
      <c r="C85" s="818"/>
      <c r="D85" s="818"/>
      <c r="E85" s="818"/>
      <c r="F85" s="818"/>
      <c r="G85" s="818"/>
      <c r="H85" s="818"/>
      <c r="I85" s="818"/>
      <c r="J85" s="818"/>
      <c r="K85" s="818"/>
      <c r="L85" s="818"/>
      <c r="M85" s="819"/>
      <c r="N85" s="58">
        <f>L82+L83+L84</f>
        <v>69308.63916394893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300337.43637711206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982" t="s">
        <v>1028</v>
      </c>
      <c r="D30" s="983"/>
      <c r="E30" s="983"/>
      <c r="F30" s="983"/>
      <c r="G30" s="983"/>
      <c r="H30" s="983"/>
      <c r="I30" s="983"/>
      <c r="J30" s="463"/>
      <c r="K30" s="316"/>
      <c r="L30" s="793" t="s">
        <v>1029</v>
      </c>
      <c r="M30" s="794"/>
      <c r="N30" s="77" t="s">
        <v>1030</v>
      </c>
    </row>
    <row r="31" spans="1:14" ht="27" customHeight="1" thickBot="1">
      <c r="A31" t="s">
        <v>1929</v>
      </c>
      <c r="B31" s="86" t="s">
        <v>1217</v>
      </c>
      <c r="C31" s="984" t="s">
        <v>2244</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1915.0201952287498</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39224.682139355777</v>
      </c>
      <c r="N48" s="281">
        <f>K48*M48</f>
        <v>43147.150353291356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6315.9011391765125</v>
      </c>
      <c r="N49" s="281">
        <f>K49*M49</f>
        <v>7263.2863100529885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449319.58067569055</v>
      </c>
      <c r="N50" s="281">
        <f>K50*M50</f>
        <v>53918.349681082866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7403.5364797725879</v>
      </c>
      <c r="N51" s="281">
        <f>K51*M51</f>
        <v>14807.072959545176</v>
      </c>
    </row>
    <row r="52" spans="1:14" ht="15.7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170293.38795864146</v>
      </c>
      <c r="N52" s="281">
        <f>K52*M52</f>
        <v>85146.693979320728</v>
      </c>
    </row>
    <row r="53" spans="1:14" ht="15.75" thickBot="1">
      <c r="B53" s="817" t="s">
        <v>1037</v>
      </c>
      <c r="C53" s="818"/>
      <c r="D53" s="818"/>
      <c r="E53" s="818"/>
      <c r="F53" s="818"/>
      <c r="G53" s="818"/>
      <c r="H53" s="818"/>
      <c r="I53" s="818"/>
      <c r="J53" s="818"/>
      <c r="K53" s="818"/>
      <c r="L53" s="818"/>
      <c r="M53" s="819"/>
      <c r="N53" s="403">
        <f>SUM(N48:N52)</f>
        <v>204282.55328329309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4">
        <f>VLOOKUP(A58,TRANSPORTE!A1:D117,4,FALSE)</f>
        <v>992.51769390706806</v>
      </c>
      <c r="M58" s="905"/>
      <c r="N58" s="296">
        <f>K58*L58</f>
        <v>1091.769463297775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1091.769463297775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245589.74684639461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49117.949369278926</v>
      </c>
      <c r="M82" s="853"/>
      <c r="N82" s="57"/>
    </row>
    <row r="83" spans="1:14">
      <c r="B83" s="95" t="s">
        <v>1057</v>
      </c>
      <c r="C83" s="96"/>
      <c r="D83" s="96"/>
      <c r="E83" s="96"/>
      <c r="F83" s="96"/>
      <c r="G83" s="96"/>
      <c r="H83" s="96"/>
      <c r="I83" s="93"/>
      <c r="J83" s="94"/>
      <c r="K83" s="313">
        <v>0.05</v>
      </c>
      <c r="L83" s="852">
        <f>N77*K83</f>
        <v>12279.487342319731</v>
      </c>
      <c r="M83" s="853"/>
      <c r="N83" s="57"/>
    </row>
    <row r="84" spans="1:14" ht="15.75" thickBot="1">
      <c r="B84" s="97" t="s">
        <v>1058</v>
      </c>
      <c r="C84" s="98"/>
      <c r="D84" s="98"/>
      <c r="E84" s="98"/>
      <c r="F84" s="98"/>
      <c r="G84" s="98"/>
      <c r="H84" s="98"/>
      <c r="I84" s="99"/>
      <c r="J84" s="100"/>
      <c r="K84" s="314">
        <v>0.05</v>
      </c>
      <c r="L84" s="854">
        <f>N77*K84</f>
        <v>12279.487342319731</v>
      </c>
      <c r="M84" s="855"/>
      <c r="N84" s="57"/>
    </row>
    <row r="85" spans="1:14" ht="15.75" thickBot="1">
      <c r="B85" s="817" t="s">
        <v>1037</v>
      </c>
      <c r="C85" s="818"/>
      <c r="D85" s="818"/>
      <c r="E85" s="818"/>
      <c r="F85" s="818"/>
      <c r="G85" s="818"/>
      <c r="H85" s="818"/>
      <c r="I85" s="818"/>
      <c r="J85" s="818"/>
      <c r="K85" s="818"/>
      <c r="L85" s="818"/>
      <c r="M85" s="819"/>
      <c r="N85" s="58">
        <f>L82+L83+L84</f>
        <v>73676.924053918381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319266.67090031301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982" t="s">
        <v>1028</v>
      </c>
      <c r="D30" s="983"/>
      <c r="E30" s="983"/>
      <c r="F30" s="983"/>
      <c r="G30" s="983"/>
      <c r="H30" s="983"/>
      <c r="I30" s="983"/>
      <c r="J30" s="463"/>
      <c r="K30" s="316"/>
      <c r="L30" s="793" t="s">
        <v>1029</v>
      </c>
      <c r="M30" s="794"/>
      <c r="N30" s="77" t="s">
        <v>1030</v>
      </c>
    </row>
    <row r="31" spans="1:14" ht="27" customHeight="1" thickBot="1">
      <c r="A31" t="s">
        <v>1929</v>
      </c>
      <c r="B31" s="86" t="s">
        <v>1764</v>
      </c>
      <c r="C31" s="984" t="s">
        <v>2245</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1915.0201952287498</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39224.682139355777</v>
      </c>
      <c r="N48" s="281">
        <f>K48*M48</f>
        <v>43147.150353291356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6315.9011391765125</v>
      </c>
      <c r="N49" s="281">
        <f>K49*M49</f>
        <v>7263.2863100529885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449319.58067569055</v>
      </c>
      <c r="N50" s="281">
        <f>K50*M50</f>
        <v>53918.349681082866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7403.5364797725879</v>
      </c>
      <c r="N51" s="281">
        <f>K51*M51</f>
        <v>14807.072959545176</v>
      </c>
    </row>
    <row r="52" spans="1:14" ht="15.7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181692.10524583413</v>
      </c>
      <c r="N52" s="281">
        <f>K52*M52</f>
        <v>90846.052622917065</v>
      </c>
    </row>
    <row r="53" spans="1:14" ht="15.75" thickBot="1">
      <c r="B53" s="817" t="s">
        <v>1037</v>
      </c>
      <c r="C53" s="818"/>
      <c r="D53" s="818"/>
      <c r="E53" s="818"/>
      <c r="F53" s="818"/>
      <c r="G53" s="818"/>
      <c r="H53" s="818"/>
      <c r="I53" s="818"/>
      <c r="J53" s="818"/>
      <c r="K53" s="818"/>
      <c r="L53" s="818"/>
      <c r="M53" s="819"/>
      <c r="N53" s="403">
        <f>SUM(N48:N52)</f>
        <v>209981.91192688944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4">
        <f>VLOOKUP(A58,TRANSPORTE!A1:D117,4,FALSE)</f>
        <v>992.51769390706806</v>
      </c>
      <c r="M58" s="905"/>
      <c r="N58" s="296">
        <f>K58*L58</f>
        <v>1091.769463297775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1091.769463297775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97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133"/>
    </row>
    <row r="75" spans="1:15" ht="15.75" thickBot="1">
      <c r="B75" s="906" t="s">
        <v>1037</v>
      </c>
      <c r="C75" s="860"/>
      <c r="D75" s="860"/>
      <c r="E75" s="860"/>
      <c r="F75" s="860"/>
      <c r="G75" s="860"/>
      <c r="H75" s="860"/>
      <c r="I75" s="860"/>
      <c r="J75" s="860"/>
      <c r="K75" s="860"/>
      <c r="L75" s="860"/>
      <c r="M75" s="861"/>
      <c r="N75" s="46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251289.10548999096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50257.821097998196</v>
      </c>
      <c r="M82" s="853"/>
      <c r="N82" s="57"/>
    </row>
    <row r="83" spans="1:14">
      <c r="B83" s="95" t="s">
        <v>1057</v>
      </c>
      <c r="C83" s="96"/>
      <c r="D83" s="96"/>
      <c r="E83" s="96"/>
      <c r="F83" s="96"/>
      <c r="G83" s="96"/>
      <c r="H83" s="96"/>
      <c r="I83" s="93"/>
      <c r="J83" s="94"/>
      <c r="K83" s="313">
        <v>0.05</v>
      </c>
      <c r="L83" s="852">
        <f>N77*K83</f>
        <v>12564.455274499549</v>
      </c>
      <c r="M83" s="853"/>
      <c r="N83" s="57"/>
    </row>
    <row r="84" spans="1:14" ht="15.75" thickBot="1">
      <c r="B84" s="97" t="s">
        <v>1058</v>
      </c>
      <c r="C84" s="98"/>
      <c r="D84" s="98"/>
      <c r="E84" s="98"/>
      <c r="F84" s="98"/>
      <c r="G84" s="98"/>
      <c r="H84" s="98"/>
      <c r="I84" s="99"/>
      <c r="J84" s="100"/>
      <c r="K84" s="314">
        <v>0.05</v>
      </c>
      <c r="L84" s="854">
        <f>N77*K84</f>
        <v>12564.455274499549</v>
      </c>
      <c r="M84" s="855"/>
      <c r="N84" s="57"/>
    </row>
    <row r="85" spans="1:14" ht="15.75" thickBot="1">
      <c r="B85" s="817" t="s">
        <v>1037</v>
      </c>
      <c r="C85" s="818"/>
      <c r="D85" s="818"/>
      <c r="E85" s="818"/>
      <c r="F85" s="818"/>
      <c r="G85" s="818"/>
      <c r="H85" s="818"/>
      <c r="I85" s="818"/>
      <c r="J85" s="818"/>
      <c r="K85" s="818"/>
      <c r="L85" s="818"/>
      <c r="M85" s="819"/>
      <c r="N85" s="58">
        <f>L82+L83+L84</f>
        <v>75386.731646997287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326675.83713698824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982" t="s">
        <v>1028</v>
      </c>
      <c r="D30" s="983"/>
      <c r="E30" s="983"/>
      <c r="F30" s="983"/>
      <c r="G30" s="983"/>
      <c r="H30" s="983"/>
      <c r="I30" s="983"/>
      <c r="J30" s="463"/>
      <c r="K30" s="316"/>
      <c r="L30" s="793" t="s">
        <v>1029</v>
      </c>
      <c r="M30" s="794"/>
      <c r="N30" s="77" t="s">
        <v>1030</v>
      </c>
    </row>
    <row r="31" spans="1:14" ht="28.5" customHeight="1" thickBot="1">
      <c r="A31" t="s">
        <v>1929</v>
      </c>
      <c r="B31" s="86" t="s">
        <v>1765</v>
      </c>
      <c r="C31" s="984" t="s">
        <v>2246</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1915.0201952287498</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39224.682139355777</v>
      </c>
      <c r="N48" s="281">
        <f>K48*M48</f>
        <v>43147.150353291356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6315.9011391765125</v>
      </c>
      <c r="N49" s="281">
        <f>K49*M49</f>
        <v>7263.2863100529885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449319.58067569055</v>
      </c>
      <c r="N50" s="281">
        <f>K50*M50</f>
        <v>53918.349681082866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7403.5364797725879</v>
      </c>
      <c r="N51" s="281">
        <f>K51*M51</f>
        <v>14807.072959545176</v>
      </c>
    </row>
    <row r="52" spans="1:14" ht="15.7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179023.99950538922</v>
      </c>
      <c r="N52" s="281">
        <f>K52*M52</f>
        <v>89511.99975269461</v>
      </c>
    </row>
    <row r="53" spans="1:14" ht="15.75" thickBot="1">
      <c r="B53" s="817" t="s">
        <v>1037</v>
      </c>
      <c r="C53" s="818"/>
      <c r="D53" s="818"/>
      <c r="E53" s="818"/>
      <c r="F53" s="818"/>
      <c r="G53" s="818"/>
      <c r="H53" s="818"/>
      <c r="I53" s="818"/>
      <c r="J53" s="818"/>
      <c r="K53" s="818"/>
      <c r="L53" s="818"/>
      <c r="M53" s="819"/>
      <c r="N53" s="403">
        <f>SUM(N48:N52)</f>
        <v>208647.85905666699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4">
        <f>VLOOKUP(A58,TRANSPORTE!A1:D117,4,FALSE)</f>
        <v>992.51769390706806</v>
      </c>
      <c r="M58" s="905"/>
      <c r="N58" s="296">
        <f>K58*L58</f>
        <v>1091.769463297775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1091.769463297775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97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133"/>
    </row>
    <row r="75" spans="1:15" ht="15.75" thickBot="1">
      <c r="B75" s="906" t="s">
        <v>1037</v>
      </c>
      <c r="C75" s="860"/>
      <c r="D75" s="860"/>
      <c r="E75" s="860"/>
      <c r="F75" s="860"/>
      <c r="G75" s="860"/>
      <c r="H75" s="860"/>
      <c r="I75" s="860"/>
      <c r="J75" s="860"/>
      <c r="K75" s="860"/>
      <c r="L75" s="860"/>
      <c r="M75" s="861"/>
      <c r="N75" s="46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249955.05261976848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49991.010523953701</v>
      </c>
      <c r="M82" s="853"/>
      <c r="N82" s="57"/>
    </row>
    <row r="83" spans="1:14">
      <c r="B83" s="95" t="s">
        <v>1057</v>
      </c>
      <c r="C83" s="96"/>
      <c r="D83" s="96"/>
      <c r="E83" s="96"/>
      <c r="F83" s="96"/>
      <c r="G83" s="96"/>
      <c r="H83" s="96"/>
      <c r="I83" s="93"/>
      <c r="J83" s="94"/>
      <c r="K83" s="313">
        <v>0.05</v>
      </c>
      <c r="L83" s="852">
        <f>N77*K83</f>
        <v>12497.752630988425</v>
      </c>
      <c r="M83" s="853"/>
      <c r="N83" s="57"/>
    </row>
    <row r="84" spans="1:14" ht="15.75" thickBot="1">
      <c r="B84" s="97" t="s">
        <v>1058</v>
      </c>
      <c r="C84" s="98"/>
      <c r="D84" s="98"/>
      <c r="E84" s="98"/>
      <c r="F84" s="98"/>
      <c r="G84" s="98"/>
      <c r="H84" s="98"/>
      <c r="I84" s="99"/>
      <c r="J84" s="100"/>
      <c r="K84" s="314">
        <v>0.05</v>
      </c>
      <c r="L84" s="854">
        <f>N77*K84</f>
        <v>12497.752630988425</v>
      </c>
      <c r="M84" s="855"/>
      <c r="N84" s="57"/>
    </row>
    <row r="85" spans="1:14" ht="15.75" thickBot="1">
      <c r="B85" s="817" t="s">
        <v>1037</v>
      </c>
      <c r="C85" s="818"/>
      <c r="D85" s="818"/>
      <c r="E85" s="818"/>
      <c r="F85" s="818"/>
      <c r="G85" s="818"/>
      <c r="H85" s="818"/>
      <c r="I85" s="818"/>
      <c r="J85" s="818"/>
      <c r="K85" s="818"/>
      <c r="L85" s="818"/>
      <c r="M85" s="819"/>
      <c r="N85" s="58">
        <f>L82+L83+L84</f>
        <v>74986.515785930547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324941.56840569904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257</v>
      </c>
      <c r="B36" s="866" t="str">
        <f>VLOOKUP(A36,EQUIPOS!A6:D154,3,FALSE)</f>
        <v>Mezcladora de concreto 1 bulto</v>
      </c>
      <c r="C36" s="867"/>
      <c r="D36" s="867"/>
      <c r="E36" s="867"/>
      <c r="F36" s="867"/>
      <c r="G36" s="867"/>
      <c r="H36" s="868"/>
      <c r="I36" s="276"/>
      <c r="J36" s="277"/>
      <c r="K36" s="278">
        <f>VLOOKUP(A36,EQUIPOS!A6:D163,4,FALSE)</f>
        <v>5977.5128052938289</v>
      </c>
      <c r="L36" s="279"/>
      <c r="M36" s="345">
        <v>1</v>
      </c>
      <c r="N36" s="281">
        <f>K36*M36</f>
        <v>5977.5128052938289</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3191.7003253812504</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9169.2131306750798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36920.822359873993</v>
      </c>
      <c r="N48" s="281">
        <f t="shared" ref="N48:N53" si="0">K48*M48</f>
        <v>18608.094469376494</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7403.5364797725879</v>
      </c>
      <c r="N49" s="281">
        <f t="shared" si="0"/>
        <v>14807.072959545176</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53.560638235090963</v>
      </c>
      <c r="N50" s="281">
        <f t="shared" si="0"/>
        <v>5945.2308440950965</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39093.770424635062</v>
      </c>
      <c r="N51" s="281">
        <f t="shared" si="0"/>
        <v>15637.508169854025</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42884.404086568931</v>
      </c>
      <c r="N52" s="282">
        <f t="shared" si="0"/>
        <v>16210.304744723057</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472.30132482509799</v>
      </c>
      <c r="N53" s="282">
        <f t="shared" si="0"/>
        <v>73679.006672715288</v>
      </c>
    </row>
    <row r="54" spans="1:14">
      <c r="B54" s="329"/>
      <c r="C54" s="326"/>
      <c r="D54" s="326"/>
      <c r="E54" s="326"/>
      <c r="F54" s="326"/>
      <c r="G54" s="326"/>
      <c r="H54" s="326"/>
      <c r="I54" s="326"/>
      <c r="J54" s="320"/>
      <c r="K54" s="50"/>
      <c r="L54" s="327"/>
      <c r="M54" s="435"/>
      <c r="N54" s="282"/>
    </row>
    <row r="55" spans="1:14" ht="15.75" thickBot="1">
      <c r="B55" s="906" t="s">
        <v>1037</v>
      </c>
      <c r="C55" s="860"/>
      <c r="D55" s="860"/>
      <c r="E55" s="860"/>
      <c r="F55" s="860"/>
      <c r="G55" s="860"/>
      <c r="H55" s="860"/>
      <c r="I55" s="860"/>
      <c r="J55" s="860"/>
      <c r="K55" s="860"/>
      <c r="L55" s="860"/>
      <c r="M55" s="861"/>
      <c r="N55" s="110">
        <f>SUM(N48:N54)</f>
        <v>144887.21786030912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4">
        <f>VLOOKUP(A60,TRANSPORTE!A1:D117,4,FALSE)</f>
        <v>992.51769390706806</v>
      </c>
      <c r="M60" s="905"/>
      <c r="N60" s="296">
        <f>K60*L60</f>
        <v>397.00707756282725</v>
      </c>
    </row>
    <row r="61" spans="1:14">
      <c r="A61" t="s">
        <v>1313</v>
      </c>
      <c r="B61" s="52" t="str">
        <f>VLOOKUP(A61,TRANSPORTE!A1:D117,3,FALSE)</f>
        <v>Transporte de arena</v>
      </c>
      <c r="C61" s="53"/>
      <c r="D61" s="53"/>
      <c r="E61" s="53"/>
      <c r="F61" s="53"/>
      <c r="G61" s="53"/>
      <c r="H61" s="320" t="s">
        <v>339</v>
      </c>
      <c r="I61" s="288">
        <v>0.378</v>
      </c>
      <c r="J61" s="295">
        <v>1</v>
      </c>
      <c r="K61" s="288">
        <f>I61*J61</f>
        <v>0.378</v>
      </c>
      <c r="L61" s="904">
        <f>VLOOKUP(A61,TRANSPORTE!A1:D117,4,FALSE)</f>
        <v>917.51769390706806</v>
      </c>
      <c r="M61" s="905"/>
      <c r="N61" s="296">
        <f t="shared" ref="N61:N62" si="1">K61*L61</f>
        <v>346.82168829687174</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4">
        <f>VLOOKUP(A62,TRANSPORTE!A1:D117,4,FALSE)</f>
        <v>917.51769390706806</v>
      </c>
      <c r="M62" s="905"/>
      <c r="N62" s="296">
        <f t="shared" si="1"/>
        <v>462.42891772916232</v>
      </c>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1206.2576835888613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63834.006507625003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219096.69518219808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43819.339036439618</v>
      </c>
      <c r="M84" s="853"/>
      <c r="N84" s="57"/>
    </row>
    <row r="85" spans="1:14">
      <c r="B85" s="95" t="s">
        <v>1057</v>
      </c>
      <c r="C85" s="96"/>
      <c r="D85" s="96"/>
      <c r="E85" s="96"/>
      <c r="F85" s="96"/>
      <c r="G85" s="96"/>
      <c r="H85" s="96"/>
      <c r="I85" s="93"/>
      <c r="J85" s="94"/>
      <c r="K85" s="313">
        <v>0.05</v>
      </c>
      <c r="L85" s="852">
        <f>N79*K85</f>
        <v>10954.834759109905</v>
      </c>
      <c r="M85" s="853"/>
      <c r="N85" s="57"/>
    </row>
    <row r="86" spans="1:14" ht="15.75" thickBot="1">
      <c r="B86" s="97" t="s">
        <v>1058</v>
      </c>
      <c r="C86" s="98"/>
      <c r="D86" s="98"/>
      <c r="E86" s="98"/>
      <c r="F86" s="98"/>
      <c r="G86" s="98"/>
      <c r="H86" s="98"/>
      <c r="I86" s="99"/>
      <c r="J86" s="100"/>
      <c r="K86" s="314">
        <v>0.05</v>
      </c>
      <c r="L86" s="854">
        <f>N79*K86</f>
        <v>10954.834759109905</v>
      </c>
      <c r="M86" s="855"/>
      <c r="N86" s="57"/>
    </row>
    <row r="87" spans="1:14" ht="15.75" thickBot="1">
      <c r="B87" s="817" t="s">
        <v>1037</v>
      </c>
      <c r="C87" s="818"/>
      <c r="D87" s="818"/>
      <c r="E87" s="818"/>
      <c r="F87" s="818"/>
      <c r="G87" s="818"/>
      <c r="H87" s="818"/>
      <c r="I87" s="818"/>
      <c r="J87" s="818"/>
      <c r="K87" s="818"/>
      <c r="L87" s="818"/>
      <c r="M87" s="819"/>
      <c r="N87" s="58">
        <f>L84+L85+L86</f>
        <v>65729.00855465942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284825.70373685751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1276.6801301525002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1620.3282726422922</v>
      </c>
      <c r="N48" s="281">
        <f>K48*M48</f>
        <v>810.16413632114609</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322412.727824417</v>
      </c>
      <c r="N49" s="281">
        <f>K49*M49</f>
        <v>325636.85510266118</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7403.5364797725879</v>
      </c>
      <c r="N50" s="281">
        <f>K50*M50</f>
        <v>2221.0609439317764</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906" t="s">
        <v>1037</v>
      </c>
      <c r="C55" s="860"/>
      <c r="D55" s="860"/>
      <c r="E55" s="860"/>
      <c r="F55" s="860"/>
      <c r="G55" s="860"/>
      <c r="H55" s="860"/>
      <c r="I55" s="860"/>
      <c r="J55" s="860"/>
      <c r="K55" s="860"/>
      <c r="L55" s="860"/>
      <c r="M55" s="861"/>
      <c r="N55" s="110">
        <f>SUM(N48:N54)</f>
        <v>328668.0801829141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4">
        <f>VLOOKUP(A60,TRANSPORTE!A1:D117,4,FALSE)</f>
        <v>1144.9770471204192</v>
      </c>
      <c r="M60" s="905"/>
      <c r="N60" s="296">
        <f>K60*L60</f>
        <v>1156.4268175916234</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1156.4268175916234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356634.78973370825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71326.957946741648</v>
      </c>
      <c r="M84" s="853"/>
      <c r="N84" s="57"/>
    </row>
    <row r="85" spans="1:14">
      <c r="B85" s="95" t="s">
        <v>1057</v>
      </c>
      <c r="C85" s="96"/>
      <c r="D85" s="96"/>
      <c r="E85" s="96"/>
      <c r="F85" s="96"/>
      <c r="G85" s="96"/>
      <c r="H85" s="96"/>
      <c r="I85" s="93"/>
      <c r="J85" s="94"/>
      <c r="K85" s="313">
        <v>0.05</v>
      </c>
      <c r="L85" s="852">
        <f>N79*K85</f>
        <v>17831.739486685412</v>
      </c>
      <c r="M85" s="853"/>
      <c r="N85" s="57"/>
    </row>
    <row r="86" spans="1:14" ht="15.75" thickBot="1">
      <c r="B86" s="97" t="s">
        <v>1058</v>
      </c>
      <c r="C86" s="98"/>
      <c r="D86" s="98"/>
      <c r="E86" s="98"/>
      <c r="F86" s="98"/>
      <c r="G86" s="98"/>
      <c r="H86" s="98"/>
      <c r="I86" s="99"/>
      <c r="J86" s="100"/>
      <c r="K86" s="314">
        <v>0.05</v>
      </c>
      <c r="L86" s="854">
        <f>N79*K86</f>
        <v>17831.739486685412</v>
      </c>
      <c r="M86" s="855"/>
      <c r="N86" s="57"/>
    </row>
    <row r="87" spans="1:14" ht="15.75" thickBot="1">
      <c r="B87" s="817" t="s">
        <v>1037</v>
      </c>
      <c r="C87" s="818"/>
      <c r="D87" s="818"/>
      <c r="E87" s="818"/>
      <c r="F87" s="818"/>
      <c r="G87" s="818"/>
      <c r="H87" s="818"/>
      <c r="I87" s="818"/>
      <c r="J87" s="818"/>
      <c r="K87" s="818"/>
      <c r="L87" s="818"/>
      <c r="M87" s="819"/>
      <c r="N87" s="58">
        <f>L84+L85+L86</f>
        <v>106990.43692011248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463625.22665382072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9.25" customHeight="1" thickBot="1">
      <c r="A31" t="s">
        <v>1929</v>
      </c>
      <c r="B31" s="86" t="s">
        <v>1219</v>
      </c>
      <c r="C31" s="959" t="s">
        <v>2249</v>
      </c>
      <c r="D31" s="960"/>
      <c r="E31" s="960"/>
      <c r="F31" s="960"/>
      <c r="G31" s="960"/>
      <c r="H31" s="960"/>
      <c r="I31" s="960"/>
      <c r="J31" s="986"/>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68.08960694146667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1620.3282726422922</v>
      </c>
      <c r="N48" s="281">
        <f>K48*M48</f>
        <v>81.01641363211462</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42091.719233927448</v>
      </c>
      <c r="N49" s="281">
        <f>K49*M49</f>
        <v>42091.719233927448</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42172.735647559566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1361.7921388293332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43602.617393330365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8720.5234786660731</v>
      </c>
      <c r="M84" s="853"/>
      <c r="N84" s="57"/>
    </row>
    <row r="85" spans="1:14">
      <c r="B85" s="95" t="s">
        <v>1057</v>
      </c>
      <c r="C85" s="96"/>
      <c r="D85" s="96"/>
      <c r="E85" s="96"/>
      <c r="F85" s="96"/>
      <c r="G85" s="96"/>
      <c r="H85" s="96"/>
      <c r="I85" s="93"/>
      <c r="J85" s="94"/>
      <c r="K85" s="313">
        <v>0.05</v>
      </c>
      <c r="L85" s="852">
        <f>N79*K85</f>
        <v>2180.1308696665183</v>
      </c>
      <c r="M85" s="853"/>
      <c r="N85" s="57"/>
    </row>
    <row r="86" spans="1:14" ht="15.75" thickBot="1">
      <c r="B86" s="97" t="s">
        <v>1058</v>
      </c>
      <c r="C86" s="98"/>
      <c r="D86" s="98"/>
      <c r="E86" s="98"/>
      <c r="F86" s="98"/>
      <c r="G86" s="98"/>
      <c r="H86" s="98"/>
      <c r="I86" s="99"/>
      <c r="J86" s="100"/>
      <c r="K86" s="314">
        <v>0.05</v>
      </c>
      <c r="L86" s="854">
        <f>N79*K86</f>
        <v>2180.1308696665183</v>
      </c>
      <c r="M86" s="855"/>
      <c r="N86" s="57"/>
    </row>
    <row r="87" spans="1:14" ht="15.75" thickBot="1">
      <c r="B87" s="817" t="s">
        <v>1037</v>
      </c>
      <c r="C87" s="818"/>
      <c r="D87" s="818"/>
      <c r="E87" s="818"/>
      <c r="F87" s="818"/>
      <c r="G87" s="818"/>
      <c r="H87" s="818"/>
      <c r="I87" s="818"/>
      <c r="J87" s="818"/>
      <c r="K87" s="818"/>
      <c r="L87" s="818"/>
      <c r="M87" s="819"/>
      <c r="N87" s="58">
        <f>L84+L85+L86</f>
        <v>13080.78521799911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56683.402611329475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1767</v>
      </c>
      <c r="C31" s="959" t="s">
        <v>2250</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6910.8857644050586</v>
      </c>
      <c r="L36" s="279"/>
      <c r="M36" s="345">
        <v>1.25</v>
      </c>
      <c r="N36" s="281">
        <f>K36/M36</f>
        <v>5528.7086115240472</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1787.3521822135001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7316.0607937375471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23781.370442044208</v>
      </c>
      <c r="N48" s="281">
        <f>K48*M48</f>
        <v>11890.685221022104</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1620.3282726422922</v>
      </c>
      <c r="N49" s="281">
        <f>K49*M49</f>
        <v>810.16413632114609</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322412.727824417</v>
      </c>
      <c r="N50" s="281">
        <f>K50*M50</f>
        <v>325636.85510266118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7403.5364797725879</v>
      </c>
      <c r="N51" s="281">
        <f>K51*M51</f>
        <v>2221.0609439317764</v>
      </c>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340558.76540393621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4">
        <f>VLOOKUP(A58,TRANSPORTE!A1:D117,4,FALSE)</f>
        <v>1144.9770471204192</v>
      </c>
      <c r="M58" s="905"/>
      <c r="N58" s="296">
        <f>K58*L58</f>
        <v>1156.4268175916234</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4">
        <f>VLOOKUP(A59,TRANSPORTE!A1:D117,4,FALSE)</f>
        <v>917.51769390706806</v>
      </c>
      <c r="M59" s="905"/>
      <c r="N59" s="296">
        <f>K59*L59</f>
        <v>458.75884695353403</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1615.1856645451574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133"/>
    </row>
    <row r="75" spans="1:15" ht="15.75" thickBot="1">
      <c r="B75" s="906" t="s">
        <v>1037</v>
      </c>
      <c r="C75" s="860"/>
      <c r="D75" s="860"/>
      <c r="E75" s="860"/>
      <c r="F75" s="860"/>
      <c r="G75" s="860"/>
      <c r="H75" s="860"/>
      <c r="I75" s="860"/>
      <c r="J75" s="860"/>
      <c r="K75" s="860"/>
      <c r="L75" s="860"/>
      <c r="M75" s="861"/>
      <c r="N75" s="469">
        <f>SUM(N69:N74)</f>
        <v>35747.043644270001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385237.05550648889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77047.411101297781</v>
      </c>
      <c r="M82" s="853"/>
      <c r="N82" s="57"/>
    </row>
    <row r="83" spans="1:14">
      <c r="B83" s="95" t="s">
        <v>1057</v>
      </c>
      <c r="C83" s="96"/>
      <c r="D83" s="96"/>
      <c r="E83" s="96"/>
      <c r="F83" s="96"/>
      <c r="G83" s="96"/>
      <c r="H83" s="96"/>
      <c r="I83" s="93"/>
      <c r="J83" s="94"/>
      <c r="K83" s="313">
        <v>0.05</v>
      </c>
      <c r="L83" s="852">
        <f>N77*K83</f>
        <v>19261.852775324445</v>
      </c>
      <c r="M83" s="853"/>
      <c r="N83" s="57"/>
    </row>
    <row r="84" spans="1:14" ht="15.75" thickBot="1">
      <c r="B84" s="97" t="s">
        <v>1058</v>
      </c>
      <c r="C84" s="98"/>
      <c r="D84" s="98"/>
      <c r="E84" s="98"/>
      <c r="F84" s="98"/>
      <c r="G84" s="98"/>
      <c r="H84" s="98"/>
      <c r="I84" s="99"/>
      <c r="J84" s="100"/>
      <c r="K84" s="314">
        <v>0.05</v>
      </c>
      <c r="L84" s="854">
        <f>N77*K84</f>
        <v>19261.852775324445</v>
      </c>
      <c r="M84" s="855"/>
      <c r="N84" s="57"/>
    </row>
    <row r="85" spans="1:14" ht="15.75" thickBot="1">
      <c r="B85" s="817" t="s">
        <v>1037</v>
      </c>
      <c r="C85" s="818"/>
      <c r="D85" s="818"/>
      <c r="E85" s="818"/>
      <c r="F85" s="818"/>
      <c r="G85" s="818"/>
      <c r="H85" s="818"/>
      <c r="I85" s="818"/>
      <c r="J85" s="818"/>
      <c r="K85" s="818"/>
      <c r="L85" s="818"/>
      <c r="M85" s="819"/>
      <c r="N85" s="58">
        <f>L82+L83+L84</f>
        <v>115571.11665194666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500808.17215843557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1.5" customHeight="1" thickBot="1">
      <c r="A31" t="s">
        <v>1929</v>
      </c>
      <c r="B31" s="86" t="s">
        <v>1768</v>
      </c>
      <c r="C31" s="959" t="s">
        <v>2251</v>
      </c>
      <c r="D31" s="960"/>
      <c r="E31" s="960"/>
      <c r="F31" s="960"/>
      <c r="G31" s="960"/>
      <c r="H31" s="960"/>
      <c r="I31" s="960"/>
      <c r="J31" s="986"/>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6910.8857644050586</v>
      </c>
      <c r="L36" s="279"/>
      <c r="M36" s="345">
        <v>18.75</v>
      </c>
      <c r="N36" s="281">
        <f>K36/M36</f>
        <v>368.58057410160313</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102.1344104122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470.71498451380313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23781.370442044208</v>
      </c>
      <c r="N48" s="281">
        <f>K48*M48</f>
        <v>1189.0685221022104</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1620.3282726422922</v>
      </c>
      <c r="N49" s="281">
        <f>K49*M49</f>
        <v>81.01641363211462</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42091.719233927448</v>
      </c>
      <c r="N50" s="281">
        <f>K50*M50</f>
        <v>42091.719233927448</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43361.804169661773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4">
        <f>VLOOKUP(A58,TRANSPORTE!A1:D117,4,FALSE)</f>
        <v>917.51769390706806</v>
      </c>
      <c r="M58" s="905"/>
      <c r="N58" s="296">
        <f>K58*L58</f>
        <v>45.875884695353406</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45.875884695353406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133"/>
    </row>
    <row r="75" spans="1:15" ht="15.75" thickBot="1">
      <c r="B75" s="906" t="s">
        <v>1037</v>
      </c>
      <c r="C75" s="860"/>
      <c r="D75" s="860"/>
      <c r="E75" s="860"/>
      <c r="F75" s="860"/>
      <c r="G75" s="860"/>
      <c r="H75" s="860"/>
      <c r="I75" s="860"/>
      <c r="J75" s="860"/>
      <c r="K75" s="860"/>
      <c r="L75" s="860"/>
      <c r="M75" s="861"/>
      <c r="N75" s="469">
        <f>SUM(N69:N74)</f>
        <v>2042.6882082439997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45921.083247114933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9184.2166494229878</v>
      </c>
      <c r="M82" s="853"/>
      <c r="N82" s="57"/>
    </row>
    <row r="83" spans="1:14">
      <c r="B83" s="95" t="s">
        <v>1057</v>
      </c>
      <c r="C83" s="96"/>
      <c r="D83" s="96"/>
      <c r="E83" s="96"/>
      <c r="F83" s="96"/>
      <c r="G83" s="96"/>
      <c r="H83" s="96"/>
      <c r="I83" s="93"/>
      <c r="J83" s="94"/>
      <c r="K83" s="313">
        <v>0.05</v>
      </c>
      <c r="L83" s="852">
        <f>N77*K83</f>
        <v>2296.0541623557469</v>
      </c>
      <c r="M83" s="853"/>
      <c r="N83" s="57"/>
    </row>
    <row r="84" spans="1:14" ht="15.75" thickBot="1">
      <c r="B84" s="97" t="s">
        <v>1058</v>
      </c>
      <c r="C84" s="98"/>
      <c r="D84" s="98"/>
      <c r="E84" s="98"/>
      <c r="F84" s="98"/>
      <c r="G84" s="98"/>
      <c r="H84" s="98"/>
      <c r="I84" s="99"/>
      <c r="J84" s="100"/>
      <c r="K84" s="314">
        <v>0.05</v>
      </c>
      <c r="L84" s="854">
        <f>N77*K84</f>
        <v>2296.0541623557469</v>
      </c>
      <c r="M84" s="855"/>
      <c r="N84" s="57"/>
    </row>
    <row r="85" spans="1:14" ht="15.75" thickBot="1">
      <c r="B85" s="817" t="s">
        <v>1037</v>
      </c>
      <c r="C85" s="818"/>
      <c r="D85" s="818"/>
      <c r="E85" s="818"/>
      <c r="F85" s="818"/>
      <c r="G85" s="818"/>
      <c r="H85" s="818"/>
      <c r="I85" s="818"/>
      <c r="J85" s="818"/>
      <c r="K85" s="818"/>
      <c r="L85" s="818"/>
      <c r="M85" s="819"/>
      <c r="N85" s="58">
        <f>L82+L83+L84</f>
        <v>13776.324974134483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59697.408221249418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127.66801301525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322412.727824417</v>
      </c>
      <c r="N48" s="281">
        <f>K48*M48</f>
        <v>22568.890947709191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7403.5364797725879</v>
      </c>
      <c r="N49" s="281">
        <f>K49*M49</f>
        <v>2221.0609439317764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24789.951891640969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4">
        <f>VLOOKUP(A58,TRANSPORTE!A1:D117,4,FALSE)</f>
        <v>1144.9770471204192</v>
      </c>
      <c r="M58" s="905"/>
      <c r="N58" s="296">
        <f>K58*L58</f>
        <v>80.148393298429355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80.148393298429355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971"/>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133"/>
    </row>
    <row r="75" spans="1:15" ht="15.75" thickBot="1">
      <c r="B75" s="906" t="s">
        <v>1037</v>
      </c>
      <c r="C75" s="860"/>
      <c r="D75" s="860"/>
      <c r="E75" s="860"/>
      <c r="F75" s="860"/>
      <c r="G75" s="860"/>
      <c r="H75" s="860"/>
      <c r="I75" s="860"/>
      <c r="J75" s="860"/>
      <c r="K75" s="860"/>
      <c r="L75" s="860"/>
      <c r="M75" s="861"/>
      <c r="N75" s="469">
        <f>SUM(N69:N74)</f>
        <v>2553.3602603049999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27551.128558259647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5510.2257116519295</v>
      </c>
      <c r="M82" s="853"/>
      <c r="N82" s="57"/>
    </row>
    <row r="83" spans="1:14">
      <c r="B83" s="95" t="s">
        <v>1057</v>
      </c>
      <c r="C83" s="96"/>
      <c r="D83" s="96"/>
      <c r="E83" s="96"/>
      <c r="F83" s="96"/>
      <c r="G83" s="96"/>
      <c r="H83" s="96"/>
      <c r="I83" s="93"/>
      <c r="J83" s="94"/>
      <c r="K83" s="313">
        <v>0.05</v>
      </c>
      <c r="L83" s="852">
        <f>N77*K83</f>
        <v>1377.5564279129824</v>
      </c>
      <c r="M83" s="853"/>
      <c r="N83" s="57"/>
    </row>
    <row r="84" spans="1:14" ht="15.75" thickBot="1">
      <c r="B84" s="97" t="s">
        <v>1058</v>
      </c>
      <c r="C84" s="98"/>
      <c r="D84" s="98"/>
      <c r="E84" s="98"/>
      <c r="F84" s="98"/>
      <c r="G84" s="98"/>
      <c r="H84" s="98"/>
      <c r="I84" s="99"/>
      <c r="J84" s="100"/>
      <c r="K84" s="314">
        <v>0.05</v>
      </c>
      <c r="L84" s="854">
        <f>N77*K84</f>
        <v>1377.5564279129824</v>
      </c>
      <c r="M84" s="855"/>
      <c r="N84" s="57"/>
    </row>
    <row r="85" spans="1:14" ht="15.75" thickBot="1">
      <c r="B85" s="817" t="s">
        <v>1037</v>
      </c>
      <c r="C85" s="818"/>
      <c r="D85" s="818"/>
      <c r="E85" s="818"/>
      <c r="F85" s="818"/>
      <c r="G85" s="818"/>
      <c r="H85" s="818"/>
      <c r="I85" s="818"/>
      <c r="J85" s="818"/>
      <c r="K85" s="818"/>
      <c r="L85" s="818"/>
      <c r="M85" s="819"/>
      <c r="N85" s="58">
        <f>L82+L83+L84</f>
        <v>8265.3385674778947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35816.467125737545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68.08960694146667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46361.360604022004</v>
      </c>
      <c r="N48" s="281">
        <f>K48*M48</f>
        <v>57951.700755027501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57951.700755027501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1361.7921388293332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59381.5825007983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11876.316500159661</v>
      </c>
      <c r="M82" s="853"/>
      <c r="N82" s="57"/>
    </row>
    <row r="83" spans="1:14">
      <c r="B83" s="95" t="s">
        <v>1057</v>
      </c>
      <c r="C83" s="96"/>
      <c r="D83" s="96"/>
      <c r="E83" s="96"/>
      <c r="F83" s="96"/>
      <c r="G83" s="96"/>
      <c r="H83" s="96"/>
      <c r="I83" s="93"/>
      <c r="J83" s="94"/>
      <c r="K83" s="313">
        <v>0.05</v>
      </c>
      <c r="L83" s="852">
        <f>N77*K83</f>
        <v>2969.0791250399152</v>
      </c>
      <c r="M83" s="853"/>
      <c r="N83" s="57"/>
    </row>
    <row r="84" spans="1:14" ht="15.75" thickBot="1">
      <c r="B84" s="97" t="s">
        <v>1058</v>
      </c>
      <c r="C84" s="98"/>
      <c r="D84" s="98"/>
      <c r="E84" s="98"/>
      <c r="F84" s="98"/>
      <c r="G84" s="98"/>
      <c r="H84" s="98"/>
      <c r="I84" s="99"/>
      <c r="J84" s="100"/>
      <c r="K84" s="314">
        <v>0.05</v>
      </c>
      <c r="L84" s="854">
        <f>N77*K84</f>
        <v>2969.0791250399152</v>
      </c>
      <c r="M84" s="855"/>
      <c r="N84" s="57"/>
    </row>
    <row r="85" spans="1:14" ht="15.75" thickBot="1">
      <c r="B85" s="817" t="s">
        <v>1037</v>
      </c>
      <c r="C85" s="818"/>
      <c r="D85" s="818"/>
      <c r="E85" s="818"/>
      <c r="F85" s="818"/>
      <c r="G85" s="818"/>
      <c r="H85" s="818"/>
      <c r="I85" s="818"/>
      <c r="J85" s="818"/>
      <c r="K85" s="818"/>
      <c r="L85" s="818"/>
      <c r="M85" s="819"/>
      <c r="N85" s="58">
        <f>L82+L83+L84</f>
        <v>17814.474750239493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77196.057251037797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153.2016156183</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436207.97299426538</v>
      </c>
      <c r="N48" s="281">
        <f>K48*M48</f>
        <v>872.41594598853078</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322412.727824417</v>
      </c>
      <c r="N49" s="281">
        <f>K49*M49</f>
        <v>22568.890947709191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7403.5364797725879</v>
      </c>
      <c r="N50" s="281">
        <f>K50*M50</f>
        <v>2221.0609439317764</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25662.367837629499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4">
        <f>VLOOKUP(A58,TRANSPORTE!A1:D117,4,FALSE)</f>
        <v>1144.9770471204192</v>
      </c>
      <c r="M58" s="905"/>
      <c r="N58" s="296">
        <f>K58*L58</f>
        <v>82.438347392670195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82.438347392670195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133"/>
    </row>
    <row r="75" spans="1:15" ht="15.75" thickBot="1">
      <c r="B75" s="906" t="s">
        <v>1037</v>
      </c>
      <c r="C75" s="860"/>
      <c r="D75" s="860"/>
      <c r="E75" s="860"/>
      <c r="F75" s="860"/>
      <c r="G75" s="860"/>
      <c r="H75" s="860"/>
      <c r="I75" s="860"/>
      <c r="J75" s="860"/>
      <c r="K75" s="860"/>
      <c r="L75" s="860"/>
      <c r="M75" s="861"/>
      <c r="N75" s="469">
        <f>SUM(N69:N74)</f>
        <v>3064.032312366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28962.040113006471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5792.4080226012948</v>
      </c>
      <c r="M82" s="853"/>
      <c r="N82" s="57"/>
    </row>
    <row r="83" spans="1:14">
      <c r="B83" s="95" t="s">
        <v>1057</v>
      </c>
      <c r="C83" s="96"/>
      <c r="D83" s="96"/>
      <c r="E83" s="96"/>
      <c r="F83" s="96"/>
      <c r="G83" s="96"/>
      <c r="H83" s="96"/>
      <c r="I83" s="93"/>
      <c r="J83" s="94"/>
      <c r="K83" s="313">
        <v>0.05</v>
      </c>
      <c r="L83" s="852">
        <f>N77*K83</f>
        <v>1448.1020056503237</v>
      </c>
      <c r="M83" s="853"/>
      <c r="N83" s="57"/>
    </row>
    <row r="84" spans="1:14" ht="15.75" thickBot="1">
      <c r="B84" s="97" t="s">
        <v>1058</v>
      </c>
      <c r="C84" s="98"/>
      <c r="D84" s="98"/>
      <c r="E84" s="98"/>
      <c r="F84" s="98"/>
      <c r="G84" s="98"/>
      <c r="H84" s="98"/>
      <c r="I84" s="99"/>
      <c r="J84" s="100"/>
      <c r="K84" s="314">
        <v>0.05</v>
      </c>
      <c r="L84" s="854">
        <f>N77*K84</f>
        <v>1448.1020056503237</v>
      </c>
      <c r="M84" s="855"/>
      <c r="N84" s="57"/>
    </row>
    <row r="85" spans="1:14" ht="15.75" thickBot="1">
      <c r="B85" s="817" t="s">
        <v>1037</v>
      </c>
      <c r="C85" s="818"/>
      <c r="D85" s="818"/>
      <c r="E85" s="818"/>
      <c r="F85" s="818"/>
      <c r="G85" s="818"/>
      <c r="H85" s="818"/>
      <c r="I85" s="818"/>
      <c r="J85" s="818"/>
      <c r="K85" s="818"/>
      <c r="L85" s="818"/>
      <c r="M85" s="819"/>
      <c r="N85" s="58">
        <f>L82+L83+L84</f>
        <v>8688.6120339019417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37650.652146908411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85.112008676833341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436207.97299426538</v>
      </c>
      <c r="N48" s="281">
        <f>K48*M48</f>
        <v>872.41594598853078</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46361.360604022004</v>
      </c>
      <c r="N49" s="281">
        <f>K49*M49</f>
        <v>57951.700755027501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58824.116701016035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4">
        <f>VLOOKUP(A58,TRANSPORTE!A1:D117,4,FALSE)</f>
        <v>1144.9770471204192</v>
      </c>
      <c r="M58" s="905"/>
      <c r="N58" s="296">
        <f>K58*L58</f>
        <v>2.2899540942408385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2.2899540942408385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859"/>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1702.2401735366666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60613.758837323774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12122.751767464755</v>
      </c>
      <c r="M82" s="853"/>
      <c r="N82" s="57"/>
    </row>
    <row r="83" spans="1:14">
      <c r="B83" s="95" t="s">
        <v>1057</v>
      </c>
      <c r="C83" s="96"/>
      <c r="D83" s="96"/>
      <c r="E83" s="96"/>
      <c r="F83" s="96"/>
      <c r="G83" s="96"/>
      <c r="H83" s="96"/>
      <c r="I83" s="93"/>
      <c r="J83" s="94"/>
      <c r="K83" s="313">
        <v>0.05</v>
      </c>
      <c r="L83" s="852">
        <f>N77*K83</f>
        <v>3030.6879418661888</v>
      </c>
      <c r="M83" s="853"/>
      <c r="N83" s="57"/>
    </row>
    <row r="84" spans="1:14" ht="15.75" thickBot="1">
      <c r="B84" s="97" t="s">
        <v>1058</v>
      </c>
      <c r="C84" s="98"/>
      <c r="D84" s="98"/>
      <c r="E84" s="98"/>
      <c r="F84" s="98"/>
      <c r="G84" s="98"/>
      <c r="H84" s="98"/>
      <c r="I84" s="99"/>
      <c r="J84" s="100"/>
      <c r="K84" s="314">
        <v>0.05</v>
      </c>
      <c r="L84" s="854">
        <f>N77*K84</f>
        <v>3030.6879418661888</v>
      </c>
      <c r="M84" s="855"/>
      <c r="N84" s="57"/>
    </row>
    <row r="85" spans="1:14" ht="15.75" thickBot="1">
      <c r="B85" s="817" t="s">
        <v>1037</v>
      </c>
      <c r="C85" s="818"/>
      <c r="D85" s="818"/>
      <c r="E85" s="818"/>
      <c r="F85" s="818"/>
      <c r="G85" s="818"/>
      <c r="H85" s="818"/>
      <c r="I85" s="818"/>
      <c r="J85" s="818"/>
      <c r="K85" s="818"/>
      <c r="L85" s="818"/>
      <c r="M85" s="819"/>
      <c r="N85" s="58">
        <f>L82+L83+L84</f>
        <v>18184.127651197134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78797.886488520904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21.278002169208335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5389.0708041309417</v>
      </c>
      <c r="N48" s="281">
        <f>K48*M48</f>
        <v>5927.977884544036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5927.977884544036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425.56004338416665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6374.8159300974112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1274.9631860194822</v>
      </c>
      <c r="M82" s="853"/>
      <c r="N82" s="57"/>
    </row>
    <row r="83" spans="1:14">
      <c r="B83" s="95" t="s">
        <v>1057</v>
      </c>
      <c r="C83" s="96"/>
      <c r="D83" s="96"/>
      <c r="E83" s="96"/>
      <c r="F83" s="96"/>
      <c r="G83" s="96"/>
      <c r="H83" s="96"/>
      <c r="I83" s="93"/>
      <c r="J83" s="94"/>
      <c r="K83" s="313">
        <v>0.05</v>
      </c>
      <c r="L83" s="852">
        <f>N77*K83</f>
        <v>318.74079650487056</v>
      </c>
      <c r="M83" s="853"/>
      <c r="N83" s="57"/>
    </row>
    <row r="84" spans="1:14" ht="15.75" thickBot="1">
      <c r="B84" s="97" t="s">
        <v>1058</v>
      </c>
      <c r="C84" s="98"/>
      <c r="D84" s="98"/>
      <c r="E84" s="98"/>
      <c r="F84" s="98"/>
      <c r="G84" s="98"/>
      <c r="H84" s="98"/>
      <c r="I84" s="99"/>
      <c r="J84" s="100"/>
      <c r="K84" s="314">
        <v>0.05</v>
      </c>
      <c r="L84" s="854">
        <f>N77*K84</f>
        <v>318.74079650487056</v>
      </c>
      <c r="M84" s="855"/>
      <c r="N84" s="57"/>
    </row>
    <row r="85" spans="1:14" ht="15.75" thickBot="1">
      <c r="B85" s="817" t="s">
        <v>1037</v>
      </c>
      <c r="C85" s="818"/>
      <c r="D85" s="818"/>
      <c r="E85" s="818"/>
      <c r="F85" s="818"/>
      <c r="G85" s="818"/>
      <c r="H85" s="818"/>
      <c r="I85" s="818"/>
      <c r="J85" s="818"/>
      <c r="K85" s="818"/>
      <c r="L85" s="818"/>
      <c r="M85" s="819"/>
      <c r="N85" s="58">
        <f>L82+L83+L84</f>
        <v>1912.4447790292234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8287.2607091266345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21.278002169208335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7146.0086201926024</v>
      </c>
      <c r="N48" s="281">
        <f>K48*M48</f>
        <v>7860.609482211863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7860.609482211863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425.56004338416665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8307.4475277652382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1661.4895055530478</v>
      </c>
      <c r="M82" s="853"/>
      <c r="N82" s="57"/>
    </row>
    <row r="83" spans="1:14">
      <c r="B83" s="95" t="s">
        <v>1057</v>
      </c>
      <c r="C83" s="96"/>
      <c r="D83" s="96"/>
      <c r="E83" s="96"/>
      <c r="F83" s="96"/>
      <c r="G83" s="96"/>
      <c r="H83" s="96"/>
      <c r="I83" s="93"/>
      <c r="J83" s="94"/>
      <c r="K83" s="313">
        <v>0.05</v>
      </c>
      <c r="L83" s="852">
        <f>N77*K83</f>
        <v>415.37237638826196</v>
      </c>
      <c r="M83" s="853"/>
      <c r="N83" s="57"/>
    </row>
    <row r="84" spans="1:14" ht="15.75" thickBot="1">
      <c r="B84" s="97" t="s">
        <v>1058</v>
      </c>
      <c r="C84" s="98"/>
      <c r="D84" s="98"/>
      <c r="E84" s="98"/>
      <c r="F84" s="98"/>
      <c r="G84" s="98"/>
      <c r="H84" s="98"/>
      <c r="I84" s="99"/>
      <c r="J84" s="100"/>
      <c r="K84" s="314">
        <v>0.05</v>
      </c>
      <c r="L84" s="854">
        <f>N77*K84</f>
        <v>415.37237638826196</v>
      </c>
      <c r="M84" s="855"/>
      <c r="N84" s="57"/>
    </row>
    <row r="85" spans="1:14" ht="15.75" thickBot="1">
      <c r="B85" s="817" t="s">
        <v>1037</v>
      </c>
      <c r="C85" s="818"/>
      <c r="D85" s="818"/>
      <c r="E85" s="818"/>
      <c r="F85" s="818"/>
      <c r="G85" s="818"/>
      <c r="H85" s="818"/>
      <c r="I85" s="818"/>
      <c r="J85" s="818"/>
      <c r="K85" s="818"/>
      <c r="L85" s="818"/>
      <c r="M85" s="819"/>
      <c r="N85" s="58">
        <f>L82+L83+L84</f>
        <v>2492.2342583295713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10799.68178609481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306.40323123659999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36757.666822509869</v>
      </c>
      <c r="N48" s="281">
        <f>K48*M48</f>
        <v>40433.433504760862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40433.433504760862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4">
        <f>VLOOKUP(A58,TRANSPORTE!A1:D117,4,FALSE)</f>
        <v>917.51769390706806</v>
      </c>
      <c r="M58" s="905"/>
      <c r="N58" s="296">
        <f>K58*L58</f>
        <v>1009.2694632977749</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1009.2694632977749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971"/>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6128.0646247319992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47877.170824027235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9575.4341648054469</v>
      </c>
      <c r="M82" s="853"/>
      <c r="N82" s="57"/>
    </row>
    <row r="83" spans="1:14">
      <c r="B83" s="95" t="s">
        <v>1057</v>
      </c>
      <c r="C83" s="96"/>
      <c r="D83" s="96"/>
      <c r="E83" s="96"/>
      <c r="F83" s="96"/>
      <c r="G83" s="96"/>
      <c r="H83" s="96"/>
      <c r="I83" s="93"/>
      <c r="J83" s="94"/>
      <c r="K83" s="313">
        <v>0.05</v>
      </c>
      <c r="L83" s="852">
        <f>N77*K83</f>
        <v>2393.8585412013617</v>
      </c>
      <c r="M83" s="853"/>
      <c r="N83" s="57"/>
    </row>
    <row r="84" spans="1:14" ht="15.75" thickBot="1">
      <c r="B84" s="97" t="s">
        <v>1058</v>
      </c>
      <c r="C84" s="98"/>
      <c r="D84" s="98"/>
      <c r="E84" s="98"/>
      <c r="F84" s="98"/>
      <c r="G84" s="98"/>
      <c r="H84" s="98"/>
      <c r="I84" s="99"/>
      <c r="J84" s="100"/>
      <c r="K84" s="314">
        <v>0.05</v>
      </c>
      <c r="L84" s="854">
        <f>N77*K84</f>
        <v>2393.8585412013617</v>
      </c>
      <c r="M84" s="855"/>
      <c r="N84" s="57"/>
    </row>
    <row r="85" spans="1:14" ht="15.75" thickBot="1">
      <c r="B85" s="817" t="s">
        <v>1037</v>
      </c>
      <c r="C85" s="818"/>
      <c r="D85" s="818"/>
      <c r="E85" s="818"/>
      <c r="F85" s="818"/>
      <c r="G85" s="818"/>
      <c r="H85" s="818"/>
      <c r="I85" s="818"/>
      <c r="J85" s="818"/>
      <c r="K85" s="818"/>
      <c r="L85" s="818"/>
      <c r="M85" s="819"/>
      <c r="N85" s="58">
        <f>L82+L83+L84</f>
        <v>14363.15124720817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62240.322071235409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6910.8857644050586</v>
      </c>
      <c r="L36" s="279"/>
      <c r="M36" s="345">
        <v>3</v>
      </c>
      <c r="N36" s="281">
        <f>K36/M36</f>
        <v>2303.6285881350195</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425.5600433841667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2729.1886315191864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30341.174971947905</v>
      </c>
      <c r="N48" s="281">
        <f>K48*M48</f>
        <v>37926.468714934883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37926.468714934883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4">
        <f>VLOOKUP(A60,TRANSPORTE!A1:D117,4,FALSE)</f>
        <v>986.26769390706806</v>
      </c>
      <c r="M60" s="905"/>
      <c r="N60" s="296">
        <f>K60*L60</f>
        <v>1232.8346173838352</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1232.8346173838352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4255.6004338416669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46144.092397679575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9228.8184795359157</v>
      </c>
      <c r="M84" s="853"/>
      <c r="N84" s="57"/>
    </row>
    <row r="85" spans="1:14">
      <c r="B85" s="95" t="s">
        <v>1057</v>
      </c>
      <c r="C85" s="96"/>
      <c r="D85" s="96"/>
      <c r="E85" s="96"/>
      <c r="F85" s="96"/>
      <c r="G85" s="96"/>
      <c r="H85" s="96"/>
      <c r="I85" s="93"/>
      <c r="J85" s="94"/>
      <c r="K85" s="313">
        <v>0.05</v>
      </c>
      <c r="L85" s="852">
        <f>N79*K85</f>
        <v>2307.2046198839789</v>
      </c>
      <c r="M85" s="853"/>
      <c r="N85" s="57"/>
    </row>
    <row r="86" spans="1:14" ht="15.75" thickBot="1">
      <c r="B86" s="97" t="s">
        <v>1058</v>
      </c>
      <c r="C86" s="98"/>
      <c r="D86" s="98"/>
      <c r="E86" s="98"/>
      <c r="F86" s="98"/>
      <c r="G86" s="98"/>
      <c r="H86" s="98"/>
      <c r="I86" s="99"/>
      <c r="J86" s="100"/>
      <c r="K86" s="314">
        <v>0.05</v>
      </c>
      <c r="L86" s="854">
        <f>N79*K86</f>
        <v>2307.2046198839789</v>
      </c>
      <c r="M86" s="855"/>
      <c r="N86" s="57"/>
    </row>
    <row r="87" spans="1:14" ht="15.75" thickBot="1">
      <c r="B87" s="817" t="s">
        <v>1037</v>
      </c>
      <c r="C87" s="818"/>
      <c r="D87" s="818"/>
      <c r="E87" s="818"/>
      <c r="F87" s="818"/>
      <c r="G87" s="818"/>
      <c r="H87" s="818"/>
      <c r="I87" s="818"/>
      <c r="J87" s="818"/>
      <c r="K87" s="818"/>
      <c r="L87" s="818"/>
      <c r="M87" s="819"/>
      <c r="N87" s="58">
        <f>L84+L85+L86</f>
        <v>13843.227719303872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59987.32011698345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197</v>
      </c>
      <c r="B36" s="866" t="str">
        <f>VLOOKUP(A36,EQUIPOS!A6:D154,3,FALSE)</f>
        <v>Equipo de perforación (TRACKDRILL), potencia 40 HP, 2100 golpes / minuto</v>
      </c>
      <c r="C36" s="867"/>
      <c r="D36" s="867"/>
      <c r="E36" s="867"/>
      <c r="F36" s="867"/>
      <c r="G36" s="867"/>
      <c r="H36" s="868"/>
      <c r="I36" s="276"/>
      <c r="J36" s="277"/>
      <c r="K36" s="278">
        <f>VLOOKUP(A36,EQUIPOS!A6:D163,4,FALSE)</f>
        <v>142435.50803464538</v>
      </c>
      <c r="L36" s="279"/>
      <c r="M36" s="345">
        <v>2.5</v>
      </c>
      <c r="N36" s="281">
        <f>K36/M36</f>
        <v>56974.203213858149</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383.00403904575001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57357.2072529039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19562.589728906278</v>
      </c>
      <c r="N48" s="281">
        <f>K48*M48</f>
        <v>19758.215626195342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19758.215626195342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84775.503660014234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16955.100732002848</v>
      </c>
      <c r="M84" s="853"/>
      <c r="N84" s="57"/>
    </row>
    <row r="85" spans="1:14">
      <c r="B85" s="95" t="s">
        <v>1057</v>
      </c>
      <c r="C85" s="96"/>
      <c r="D85" s="96"/>
      <c r="E85" s="96"/>
      <c r="F85" s="96"/>
      <c r="G85" s="96"/>
      <c r="H85" s="96"/>
      <c r="I85" s="93"/>
      <c r="J85" s="94"/>
      <c r="K85" s="313">
        <v>0.05</v>
      </c>
      <c r="L85" s="852">
        <f>N79*K85</f>
        <v>4238.7751830007119</v>
      </c>
      <c r="M85" s="853"/>
      <c r="N85" s="57"/>
    </row>
    <row r="86" spans="1:14" ht="15.75" thickBot="1">
      <c r="B86" s="97" t="s">
        <v>1058</v>
      </c>
      <c r="C86" s="98"/>
      <c r="D86" s="98"/>
      <c r="E86" s="98"/>
      <c r="F86" s="98"/>
      <c r="G86" s="98"/>
      <c r="H86" s="98"/>
      <c r="I86" s="99"/>
      <c r="J86" s="100"/>
      <c r="K86" s="314">
        <v>0.05</v>
      </c>
      <c r="L86" s="854">
        <f>N79*K86</f>
        <v>4238.7751830007119</v>
      </c>
      <c r="M86" s="855"/>
      <c r="N86" s="57"/>
    </row>
    <row r="87" spans="1:14" ht="15.75" thickBot="1">
      <c r="B87" s="817" t="s">
        <v>1037</v>
      </c>
      <c r="C87" s="818"/>
      <c r="D87" s="818"/>
      <c r="E87" s="818"/>
      <c r="F87" s="818"/>
      <c r="G87" s="818"/>
      <c r="H87" s="818"/>
      <c r="I87" s="818"/>
      <c r="J87" s="818"/>
      <c r="K87" s="818"/>
      <c r="L87" s="818"/>
      <c r="M87" s="819"/>
      <c r="N87" s="58">
        <f>L84+L85+L86</f>
        <v>25432.651098004269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110208.1547580185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197</v>
      </c>
      <c r="B36" s="866" t="str">
        <f>VLOOKUP(A36,EQUIPOS!A6:D154,3,FALSE)</f>
        <v>Equipo de perforación (TRACKDRILL), potencia 40 HP, 2100 golpes / minuto</v>
      </c>
      <c r="C36" s="867"/>
      <c r="D36" s="867"/>
      <c r="E36" s="867"/>
      <c r="F36" s="867"/>
      <c r="G36" s="867"/>
      <c r="H36" s="868"/>
      <c r="I36" s="276"/>
      <c r="J36" s="277"/>
      <c r="K36" s="278">
        <f>VLOOKUP(A36,EQUIPOS!A6:D163,4,FALSE)</f>
        <v>142435.50803464538</v>
      </c>
      <c r="L36" s="279"/>
      <c r="M36" s="345">
        <v>1.25</v>
      </c>
      <c r="N36" s="281">
        <f>K36/M36</f>
        <v>113948.4064277163</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1021.344104122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114969.7505318383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19562.589728906278</v>
      </c>
      <c r="N48" s="281">
        <f>K48*M48</f>
        <v>19758.215626195342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19758.215626195342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20426.882082439999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155154.84824047363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31030.969648094728</v>
      </c>
      <c r="M84" s="853"/>
      <c r="N84" s="57"/>
    </row>
    <row r="85" spans="1:14">
      <c r="B85" s="95" t="s">
        <v>1057</v>
      </c>
      <c r="C85" s="96"/>
      <c r="D85" s="96"/>
      <c r="E85" s="96"/>
      <c r="F85" s="96"/>
      <c r="G85" s="96"/>
      <c r="H85" s="96"/>
      <c r="I85" s="93"/>
      <c r="J85" s="94"/>
      <c r="K85" s="313">
        <v>0.05</v>
      </c>
      <c r="L85" s="852">
        <f>N79*K85</f>
        <v>7757.7424120236819</v>
      </c>
      <c r="M85" s="853"/>
      <c r="N85" s="57"/>
    </row>
    <row r="86" spans="1:14" ht="15.75" thickBot="1">
      <c r="B86" s="97" t="s">
        <v>1058</v>
      </c>
      <c r="C86" s="98"/>
      <c r="D86" s="98"/>
      <c r="E86" s="98"/>
      <c r="F86" s="98"/>
      <c r="G86" s="98"/>
      <c r="H86" s="98"/>
      <c r="I86" s="99"/>
      <c r="J86" s="100"/>
      <c r="K86" s="314">
        <v>0.05</v>
      </c>
      <c r="L86" s="854">
        <f>N79*K86</f>
        <v>7757.7424120236819</v>
      </c>
      <c r="M86" s="855"/>
      <c r="N86" s="57"/>
    </row>
    <row r="87" spans="1:14" ht="15.75" thickBot="1">
      <c r="B87" s="817" t="s">
        <v>1037</v>
      </c>
      <c r="C87" s="818"/>
      <c r="D87" s="818"/>
      <c r="E87" s="818"/>
      <c r="F87" s="818"/>
      <c r="G87" s="818"/>
      <c r="H87" s="818"/>
      <c r="I87" s="818"/>
      <c r="J87" s="818"/>
      <c r="K87" s="818"/>
      <c r="L87" s="818"/>
      <c r="M87" s="819"/>
      <c r="N87" s="58">
        <f>L84+L85+L86</f>
        <v>46546.45447214209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201701.30271261572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314</v>
      </c>
      <c r="B36" s="866" t="str">
        <f>VLOOKUP(A36,EQUIPOS!A6:D154,3,FALSE)</f>
        <v xml:space="preserve">Retroexcavadora E-200 sobre orugas
</v>
      </c>
      <c r="C36" s="867"/>
      <c r="D36" s="867"/>
      <c r="E36" s="867"/>
      <c r="F36" s="867"/>
      <c r="G36" s="867"/>
      <c r="H36" s="868"/>
      <c r="I36" s="276"/>
      <c r="J36" s="277"/>
      <c r="K36" s="278">
        <f>VLOOKUP(A36,EQUIPOS!A6:D163,4,FALSE)</f>
        <v>152609.4728942629</v>
      </c>
      <c r="L36" s="279"/>
      <c r="M36" s="345">
        <v>23</v>
      </c>
      <c r="N36" s="281">
        <f>K36/M36</f>
        <v>6635.1944736636042</v>
      </c>
    </row>
    <row r="37" spans="1:14">
      <c r="A37" s="119" t="s">
        <v>328</v>
      </c>
      <c r="B37" s="866" t="str">
        <f>VLOOKUP(A37,EQUIPOS!A7:D154,3,FALSE)</f>
        <v xml:space="preserve">Taco metálico o puntal (escamas en concreto)
</v>
      </c>
      <c r="C37" s="867"/>
      <c r="D37" s="867"/>
      <c r="E37" s="867"/>
      <c r="F37" s="867"/>
      <c r="G37" s="867"/>
      <c r="H37" s="868"/>
      <c r="I37" s="430"/>
      <c r="J37" s="431"/>
      <c r="K37" s="278">
        <f>VLOOKUP(A37,EQUIPOS!A7:D164,4,FALSE)</f>
        <v>16.758050488519288</v>
      </c>
      <c r="L37" s="344"/>
      <c r="M37" s="345">
        <v>1</v>
      </c>
      <c r="N37" s="281">
        <f>K37/M37</f>
        <v>16.758050488519288</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1021.344104122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7673.2966282741236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5119.2117110521785</v>
      </c>
      <c r="N48" s="281">
        <f>K48*M48</f>
        <v>1791.7240988682624</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8461.1845483115303</v>
      </c>
      <c r="N49" s="281">
        <f>K49*M49</f>
        <v>8461.1845483115303</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2939.9673810760514</v>
      </c>
      <c r="N50" s="281">
        <f>K50*M50</f>
        <v>11171.876048088994</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340410.71996836981</v>
      </c>
      <c r="N51" s="281">
        <f>K51*M51</f>
        <v>61273.929594306566</v>
      </c>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82698.71428957535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4">
        <f>VLOOKUP(A58,TRANSPORTE!A1:D117,4,FALSE)</f>
        <v>1144.9770471204192</v>
      </c>
      <c r="M58" s="905"/>
      <c r="N58" s="296">
        <f>K58*L58</f>
        <v>206.09586848167547</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206.09586848167547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133"/>
    </row>
    <row r="75" spans="1:15" ht="15.75" thickBot="1">
      <c r="B75" s="906" t="s">
        <v>1037</v>
      </c>
      <c r="C75" s="860"/>
      <c r="D75" s="860"/>
      <c r="E75" s="860"/>
      <c r="F75" s="860"/>
      <c r="G75" s="860"/>
      <c r="H75" s="860"/>
      <c r="I75" s="860"/>
      <c r="J75" s="860"/>
      <c r="K75" s="860"/>
      <c r="L75" s="860"/>
      <c r="M75" s="861"/>
      <c r="N75" s="469">
        <f>SUM(N69:N74)</f>
        <v>20426.882082439999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111004.98886877115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22200.997773754232</v>
      </c>
      <c r="M82" s="853"/>
      <c r="N82" s="57"/>
    </row>
    <row r="83" spans="1:14">
      <c r="B83" s="95" t="s">
        <v>1057</v>
      </c>
      <c r="C83" s="96"/>
      <c r="D83" s="96"/>
      <c r="E83" s="96"/>
      <c r="F83" s="96"/>
      <c r="G83" s="96"/>
      <c r="H83" s="96"/>
      <c r="I83" s="93"/>
      <c r="J83" s="94"/>
      <c r="K83" s="313">
        <v>0.05</v>
      </c>
      <c r="L83" s="852">
        <f>N77*K83</f>
        <v>5550.249443438558</v>
      </c>
      <c r="M83" s="853"/>
      <c r="N83" s="57"/>
    </row>
    <row r="84" spans="1:14" ht="15.75" thickBot="1">
      <c r="B84" s="97" t="s">
        <v>1058</v>
      </c>
      <c r="C84" s="98"/>
      <c r="D84" s="98"/>
      <c r="E84" s="98"/>
      <c r="F84" s="98"/>
      <c r="G84" s="98"/>
      <c r="H84" s="98"/>
      <c r="I84" s="99"/>
      <c r="J84" s="100"/>
      <c r="K84" s="314">
        <v>0.05</v>
      </c>
      <c r="L84" s="854">
        <f>N77*K84</f>
        <v>5550.249443438558</v>
      </c>
      <c r="M84" s="855"/>
      <c r="N84" s="57"/>
    </row>
    <row r="85" spans="1:14" ht="15.75" thickBot="1">
      <c r="B85" s="817" t="s">
        <v>1037</v>
      </c>
      <c r="C85" s="818"/>
      <c r="D85" s="818"/>
      <c r="E85" s="818"/>
      <c r="F85" s="818"/>
      <c r="G85" s="818"/>
      <c r="H85" s="818"/>
      <c r="I85" s="818"/>
      <c r="J85" s="818"/>
      <c r="K85" s="818"/>
      <c r="L85" s="818"/>
      <c r="M85" s="819"/>
      <c r="N85" s="58">
        <f>L82+L83+L84</f>
        <v>33301.496660631346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144306.4855294025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51.067205206099999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5070.9367158379619</v>
      </c>
      <c r="N48" s="281">
        <f>K48*M48</f>
        <v>5070.9367158379619</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624.75606355293178</v>
      </c>
      <c r="N49" s="281">
        <f>K49*M49</f>
        <v>2499.0242542117271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7569.9609700496894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133"/>
    </row>
    <row r="75" spans="1:15" ht="15.75" thickBot="1">
      <c r="B75" s="906" t="s">
        <v>1037</v>
      </c>
      <c r="C75" s="860"/>
      <c r="D75" s="860"/>
      <c r="E75" s="860"/>
      <c r="F75" s="860"/>
      <c r="G75" s="860"/>
      <c r="H75" s="860"/>
      <c r="I75" s="860"/>
      <c r="J75" s="860"/>
      <c r="K75" s="860"/>
      <c r="L75" s="860"/>
      <c r="M75" s="861"/>
      <c r="N75" s="469">
        <f>SUM(N69:N74)</f>
        <v>510.67205206099999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8131.7002273167891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1626.3400454633579</v>
      </c>
      <c r="M82" s="853"/>
      <c r="N82" s="57"/>
    </row>
    <row r="83" spans="1:14">
      <c r="B83" s="95" t="s">
        <v>1057</v>
      </c>
      <c r="C83" s="96"/>
      <c r="D83" s="96"/>
      <c r="E83" s="96"/>
      <c r="F83" s="96"/>
      <c r="G83" s="96"/>
      <c r="H83" s="96"/>
      <c r="I83" s="93"/>
      <c r="J83" s="94"/>
      <c r="K83" s="313">
        <v>0.05</v>
      </c>
      <c r="L83" s="852">
        <f>N77*K83</f>
        <v>406.58501136583948</v>
      </c>
      <c r="M83" s="853"/>
      <c r="N83" s="57"/>
    </row>
    <row r="84" spans="1:14" ht="15.75" thickBot="1">
      <c r="B84" s="97" t="s">
        <v>1058</v>
      </c>
      <c r="C84" s="98"/>
      <c r="D84" s="98"/>
      <c r="E84" s="98"/>
      <c r="F84" s="98"/>
      <c r="G84" s="98"/>
      <c r="H84" s="98"/>
      <c r="I84" s="99"/>
      <c r="J84" s="100"/>
      <c r="K84" s="314">
        <v>0.05</v>
      </c>
      <c r="L84" s="854">
        <f>N77*K84</f>
        <v>406.58501136583948</v>
      </c>
      <c r="M84" s="855"/>
      <c r="N84" s="57"/>
    </row>
    <row r="85" spans="1:14" ht="15.75" thickBot="1">
      <c r="B85" s="817" t="s">
        <v>1037</v>
      </c>
      <c r="C85" s="818"/>
      <c r="D85" s="818"/>
      <c r="E85" s="818"/>
      <c r="F85" s="818"/>
      <c r="G85" s="818"/>
      <c r="H85" s="818"/>
      <c r="I85" s="818"/>
      <c r="J85" s="818"/>
      <c r="K85" s="818"/>
      <c r="L85" s="818"/>
      <c r="M85" s="819"/>
      <c r="N85" s="58">
        <f>L82+L83+L84</f>
        <v>2439.5100681950366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10571.210295511826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269</v>
      </c>
      <c r="B36" s="866" t="str">
        <f>VLOOKUP(A36,EQUIPOS!A6:D154,3,FALSE)</f>
        <v>Motoniveladora  potencia 215 HP, ancho de cuchilla 4,27 m, peso 18 ton.</v>
      </c>
      <c r="C36" s="867"/>
      <c r="D36" s="867"/>
      <c r="E36" s="867"/>
      <c r="F36" s="867"/>
      <c r="G36" s="867"/>
      <c r="H36" s="868"/>
      <c r="I36" s="276"/>
      <c r="J36" s="277"/>
      <c r="K36" s="278">
        <f>VLOOKUP(A36,EQUIPOS!A6:D163,4,FALSE)</f>
        <v>161741.71132841395</v>
      </c>
      <c r="L36" s="279"/>
      <c r="M36" s="345">
        <v>15</v>
      </c>
      <c r="N36" s="281">
        <f>K36/M36</f>
        <v>10782.780755227597</v>
      </c>
    </row>
    <row r="37" spans="1:14">
      <c r="A37" s="119" t="s">
        <v>365</v>
      </c>
      <c r="B37" s="866" t="str">
        <f>VLOOKUP(A37,EQUIPOS!A7:D154,3,FALSE)</f>
        <v xml:space="preserve">Vibrocompatador, potencia 153 HP, peso 10 Ton. </v>
      </c>
      <c r="C37" s="867"/>
      <c r="D37" s="867"/>
      <c r="E37" s="867"/>
      <c r="F37" s="867"/>
      <c r="G37" s="867"/>
      <c r="H37" s="868"/>
      <c r="I37" s="430"/>
      <c r="J37" s="431"/>
      <c r="K37" s="278">
        <f>VLOOKUP(A37,EQUIPOS!A7:D164,4,FALSE)</f>
        <v>147483.66740134562</v>
      </c>
      <c r="L37" s="344"/>
      <c r="M37" s="345">
        <v>15</v>
      </c>
      <c r="N37" s="281">
        <f>K37/M37</f>
        <v>9832.2444934230407</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106.39001084604166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20721.415259496676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23781.370442044208</v>
      </c>
      <c r="N48" s="281">
        <f>K48*M48</f>
        <v>24970.438964146419</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53.560638235090963</v>
      </c>
      <c r="N49" s="281">
        <f>K49*M49</f>
        <v>1606.8191470527288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26577.258111199146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4">
        <f>VLOOKUP(A60,TRANSPORTE!A1:D117,4,FALSE)</f>
        <v>917.51769390706806</v>
      </c>
      <c r="M60" s="905"/>
      <c r="N60" s="296">
        <f>K60*L60</f>
        <v>963.39357860242148</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963.39357860242148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2127.800216920833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50389.867166219075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10077.973433243817</v>
      </c>
      <c r="M84" s="853"/>
      <c r="N84" s="57"/>
    </row>
    <row r="85" spans="1:14">
      <c r="B85" s="95" t="s">
        <v>1057</v>
      </c>
      <c r="C85" s="96"/>
      <c r="D85" s="96"/>
      <c r="E85" s="96"/>
      <c r="F85" s="96"/>
      <c r="G85" s="96"/>
      <c r="H85" s="96"/>
      <c r="I85" s="93"/>
      <c r="J85" s="94"/>
      <c r="K85" s="313">
        <v>0.05</v>
      </c>
      <c r="L85" s="852">
        <f>N79*K85</f>
        <v>2519.4933583109541</v>
      </c>
      <c r="M85" s="853"/>
      <c r="N85" s="57"/>
    </row>
    <row r="86" spans="1:14" ht="15.75" thickBot="1">
      <c r="B86" s="97" t="s">
        <v>1058</v>
      </c>
      <c r="C86" s="98"/>
      <c r="D86" s="98"/>
      <c r="E86" s="98"/>
      <c r="F86" s="98"/>
      <c r="G86" s="98"/>
      <c r="H86" s="98"/>
      <c r="I86" s="99"/>
      <c r="J86" s="100"/>
      <c r="K86" s="314">
        <v>0.05</v>
      </c>
      <c r="L86" s="854">
        <f>N79*K86</f>
        <v>2519.4933583109541</v>
      </c>
      <c r="M86" s="855"/>
      <c r="N86" s="57"/>
    </row>
    <row r="87" spans="1:14" ht="15.75" thickBot="1">
      <c r="B87" s="817" t="s">
        <v>1037</v>
      </c>
      <c r="C87" s="818"/>
      <c r="D87" s="818"/>
      <c r="E87" s="818"/>
      <c r="F87" s="818"/>
      <c r="G87" s="818"/>
      <c r="H87" s="818"/>
      <c r="I87" s="818"/>
      <c r="J87" s="818"/>
      <c r="K87" s="818"/>
      <c r="L87" s="818"/>
      <c r="M87" s="819"/>
      <c r="N87" s="58">
        <f>L84+L85+L86</f>
        <v>15116.960149865725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65506.827316084804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2.25" customHeight="1" thickBot="1">
      <c r="A31" t="s">
        <v>1929</v>
      </c>
      <c r="B31" s="86" t="s">
        <v>1228</v>
      </c>
      <c r="C31" s="959" t="s">
        <v>2261</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39224.682139355777</v>
      </c>
      <c r="N48" s="281">
        <f>K48*M48</f>
        <v>43147.150353291356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6315.9011391765125</v>
      </c>
      <c r="N49" s="281">
        <f>K49*M49</f>
        <v>7263.2863100529885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7403.5364797725879</v>
      </c>
      <c r="N50" s="281">
        <f>K50*M50</f>
        <v>14807.072959545176</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141171.48869217848</v>
      </c>
      <c r="N51" s="281">
        <f>K51*M51</f>
        <v>70585.744346089239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135803.25396897877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992.51769390706806</v>
      </c>
      <c r="M60" s="905"/>
      <c r="N60" s="296">
        <f>K60*L60</f>
        <v>1091.769463297775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1091.769463297775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152981.19307219802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30596.238614439604</v>
      </c>
      <c r="M84" s="853"/>
      <c r="N84" s="57"/>
    </row>
    <row r="85" spans="1:14">
      <c r="B85" s="95" t="s">
        <v>1057</v>
      </c>
      <c r="C85" s="96"/>
      <c r="D85" s="96"/>
      <c r="E85" s="96"/>
      <c r="F85" s="96"/>
      <c r="G85" s="96"/>
      <c r="H85" s="96"/>
      <c r="I85" s="93"/>
      <c r="J85" s="94"/>
      <c r="K85" s="313">
        <v>0.05</v>
      </c>
      <c r="L85" s="852">
        <f>N79*K85</f>
        <v>7649.059653609901</v>
      </c>
      <c r="M85" s="853"/>
      <c r="N85" s="57"/>
    </row>
    <row r="86" spans="1:14" ht="15.75" thickBot="1">
      <c r="B86" s="97" t="s">
        <v>1058</v>
      </c>
      <c r="C86" s="98"/>
      <c r="D86" s="98"/>
      <c r="E86" s="98"/>
      <c r="F86" s="98"/>
      <c r="G86" s="98"/>
      <c r="H86" s="98"/>
      <c r="I86" s="99"/>
      <c r="J86" s="100"/>
      <c r="K86" s="314">
        <v>0.05</v>
      </c>
      <c r="L86" s="854">
        <f>N79*K86</f>
        <v>7649.059653609901</v>
      </c>
      <c r="M86" s="855"/>
      <c r="N86" s="57"/>
    </row>
    <row r="87" spans="1:14" ht="15.75" thickBot="1">
      <c r="B87" s="817" t="s">
        <v>1037</v>
      </c>
      <c r="C87" s="818"/>
      <c r="D87" s="818"/>
      <c r="E87" s="818"/>
      <c r="F87" s="818"/>
      <c r="G87" s="818"/>
      <c r="H87" s="818"/>
      <c r="I87" s="818"/>
      <c r="J87" s="818"/>
      <c r="K87" s="818"/>
      <c r="L87" s="818"/>
      <c r="M87" s="819"/>
      <c r="N87" s="58">
        <f>L84+L85+L86</f>
        <v>45894.357921659408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198875.55099385744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1.5" customHeight="1" thickBot="1">
      <c r="A31" t="s">
        <v>1929</v>
      </c>
      <c r="B31" s="86" t="s">
        <v>1776</v>
      </c>
      <c r="C31" s="959" t="s">
        <v>2262</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39224.682139355777</v>
      </c>
      <c r="N48" s="281">
        <f>K48*M48</f>
        <v>43147.150353291356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6315.9011391765125</v>
      </c>
      <c r="N49" s="281">
        <f>K49*M49</f>
        <v>7263.2863100529885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7403.5364797725879</v>
      </c>
      <c r="N50" s="281">
        <f>K50*M50</f>
        <v>14807.072959545176</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170293.38795864146</v>
      </c>
      <c r="N51" s="281">
        <f>K51*M51</f>
        <v>85146.693979320728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150364.20360221024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992.51769390706806</v>
      </c>
      <c r="M60" s="905"/>
      <c r="N60" s="296">
        <f>K60*L60</f>
        <v>1091.769463297775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1091.769463297775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167542.14270542949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33508.428541085901</v>
      </c>
      <c r="M84" s="853"/>
      <c r="N84" s="57"/>
    </row>
    <row r="85" spans="1:14">
      <c r="B85" s="95" t="s">
        <v>1057</v>
      </c>
      <c r="C85" s="96"/>
      <c r="D85" s="96"/>
      <c r="E85" s="96"/>
      <c r="F85" s="96"/>
      <c r="G85" s="96"/>
      <c r="H85" s="96"/>
      <c r="I85" s="93"/>
      <c r="J85" s="94"/>
      <c r="K85" s="313">
        <v>0.05</v>
      </c>
      <c r="L85" s="852">
        <f>N79*K85</f>
        <v>8377.1071352714753</v>
      </c>
      <c r="M85" s="853"/>
      <c r="N85" s="57"/>
    </row>
    <row r="86" spans="1:14" ht="15.75" thickBot="1">
      <c r="B86" s="97" t="s">
        <v>1058</v>
      </c>
      <c r="C86" s="98"/>
      <c r="D86" s="98"/>
      <c r="E86" s="98"/>
      <c r="F86" s="98"/>
      <c r="G86" s="98"/>
      <c r="H86" s="98"/>
      <c r="I86" s="99"/>
      <c r="J86" s="100"/>
      <c r="K86" s="314">
        <v>0.05</v>
      </c>
      <c r="L86" s="854">
        <f>N79*K86</f>
        <v>8377.1071352714753</v>
      </c>
      <c r="M86" s="855"/>
      <c r="N86" s="57"/>
    </row>
    <row r="87" spans="1:14" ht="15.75" thickBot="1">
      <c r="B87" s="817" t="s">
        <v>1037</v>
      </c>
      <c r="C87" s="818"/>
      <c r="D87" s="818"/>
      <c r="E87" s="818"/>
      <c r="F87" s="818"/>
      <c r="G87" s="818"/>
      <c r="H87" s="818"/>
      <c r="I87" s="818"/>
      <c r="J87" s="818"/>
      <c r="K87" s="818"/>
      <c r="L87" s="818"/>
      <c r="M87" s="819"/>
      <c r="N87" s="58">
        <f>L84+L85+L86</f>
        <v>50262.642811628859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217804.78551705834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1777</v>
      </c>
      <c r="C31" s="959" t="s">
        <v>2263</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39224.682139355777</v>
      </c>
      <c r="N48" s="281">
        <f>K48*M48</f>
        <v>43147.150353291356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6315.9011391765125</v>
      </c>
      <c r="N49" s="281">
        <f>K49*M49</f>
        <v>7263.2863100529885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7403.5364797725879</v>
      </c>
      <c r="N50" s="281">
        <f>K50*M50</f>
        <v>14807.072959545176</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181692.10524583413</v>
      </c>
      <c r="N51" s="281">
        <f>K51*M51</f>
        <v>90846.052622917065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156063.56224580659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992.51769390706806</v>
      </c>
      <c r="M60" s="905"/>
      <c r="N60" s="296">
        <f>K60*L60</f>
        <v>1091.769463297775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1091.769463297775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173241.50134902584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34648.300269805171</v>
      </c>
      <c r="M84" s="853"/>
      <c r="N84" s="57"/>
    </row>
    <row r="85" spans="1:14">
      <c r="B85" s="95" t="s">
        <v>1057</v>
      </c>
      <c r="C85" s="96"/>
      <c r="D85" s="96"/>
      <c r="E85" s="96"/>
      <c r="F85" s="96"/>
      <c r="G85" s="96"/>
      <c r="H85" s="96"/>
      <c r="I85" s="93"/>
      <c r="J85" s="94"/>
      <c r="K85" s="313">
        <v>0.05</v>
      </c>
      <c r="L85" s="852">
        <f>N79*K85</f>
        <v>8662.0750674512929</v>
      </c>
      <c r="M85" s="853"/>
      <c r="N85" s="57"/>
    </row>
    <row r="86" spans="1:14" ht="15.75" thickBot="1">
      <c r="B86" s="97" t="s">
        <v>1058</v>
      </c>
      <c r="C86" s="98"/>
      <c r="D86" s="98"/>
      <c r="E86" s="98"/>
      <c r="F86" s="98"/>
      <c r="G86" s="98"/>
      <c r="H86" s="98"/>
      <c r="I86" s="99"/>
      <c r="J86" s="100"/>
      <c r="K86" s="314">
        <v>0.05</v>
      </c>
      <c r="L86" s="854">
        <f>N79*K86</f>
        <v>8662.0750674512929</v>
      </c>
      <c r="M86" s="855"/>
      <c r="N86" s="57"/>
    </row>
    <row r="87" spans="1:14" ht="15.75" thickBot="1">
      <c r="B87" s="817" t="s">
        <v>1037</v>
      </c>
      <c r="C87" s="818"/>
      <c r="D87" s="818"/>
      <c r="E87" s="818"/>
      <c r="F87" s="818"/>
      <c r="G87" s="818"/>
      <c r="H87" s="818"/>
      <c r="I87" s="818"/>
      <c r="J87" s="818"/>
      <c r="K87" s="818"/>
      <c r="L87" s="818"/>
      <c r="M87" s="819"/>
      <c r="N87" s="58">
        <f>L84+L85+L86</f>
        <v>51972.450404707764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225213.95175373362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7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9.25" customHeight="1" thickBot="1">
      <c r="A31" t="s">
        <v>1929</v>
      </c>
      <c r="B31" s="86" t="s">
        <v>1778</v>
      </c>
      <c r="C31" s="959" t="s">
        <v>2264</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39224.682139355777</v>
      </c>
      <c r="N48" s="281">
        <f>K48*M48</f>
        <v>43147.150353291356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6315.9011391765125</v>
      </c>
      <c r="N49" s="281">
        <f>K49*M49</f>
        <v>7263.2863100529885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7403.5364797725879</v>
      </c>
      <c r="N50" s="281">
        <f>K50*M50</f>
        <v>14807.072959545176</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179023.99950538922</v>
      </c>
      <c r="N51" s="281">
        <f>K51*M51</f>
        <v>89511.99975269461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154729.50937558414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992.51769390706806</v>
      </c>
      <c r="M60" s="905"/>
      <c r="N60" s="296">
        <f>K60*L60</f>
        <v>1091.769463297775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1091.769463297775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171907.44847880339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34381.489695760676</v>
      </c>
      <c r="M84" s="853"/>
      <c r="N84" s="57"/>
    </row>
    <row r="85" spans="1:14">
      <c r="B85" s="95" t="s">
        <v>1057</v>
      </c>
      <c r="C85" s="96"/>
      <c r="D85" s="96"/>
      <c r="E85" s="96"/>
      <c r="F85" s="96"/>
      <c r="G85" s="96"/>
      <c r="H85" s="96"/>
      <c r="I85" s="93"/>
      <c r="J85" s="94"/>
      <c r="K85" s="313">
        <v>0.05</v>
      </c>
      <c r="L85" s="852">
        <f>N79*K85</f>
        <v>8595.372423940169</v>
      </c>
      <c r="M85" s="853"/>
      <c r="N85" s="57"/>
    </row>
    <row r="86" spans="1:14" ht="15.75" thickBot="1">
      <c r="B86" s="97" t="s">
        <v>1058</v>
      </c>
      <c r="C86" s="98"/>
      <c r="D86" s="98"/>
      <c r="E86" s="98"/>
      <c r="F86" s="98"/>
      <c r="G86" s="98"/>
      <c r="H86" s="98"/>
      <c r="I86" s="99"/>
      <c r="J86" s="100"/>
      <c r="K86" s="314">
        <v>0.05</v>
      </c>
      <c r="L86" s="854">
        <f>N79*K86</f>
        <v>8595.372423940169</v>
      </c>
      <c r="M86" s="855"/>
      <c r="N86" s="57"/>
    </row>
    <row r="87" spans="1:14" ht="15.75" thickBot="1">
      <c r="B87" s="817" t="s">
        <v>1037</v>
      </c>
      <c r="C87" s="818"/>
      <c r="D87" s="818"/>
      <c r="E87" s="818"/>
      <c r="F87" s="818"/>
      <c r="G87" s="818"/>
      <c r="H87" s="818"/>
      <c r="I87" s="818"/>
      <c r="J87" s="818"/>
      <c r="K87" s="818"/>
      <c r="L87" s="818"/>
      <c r="M87" s="819"/>
      <c r="N87" s="58">
        <f>L84+L85+L86</f>
        <v>51572.234543641018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223479.6830224444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1229</v>
      </c>
      <c r="C31" s="959" t="s">
        <v>1818</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39224.682139355777</v>
      </c>
      <c r="N48" s="281">
        <f>K48*M48</f>
        <v>43147.150353291356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6315.9011391765125</v>
      </c>
      <c r="N49" s="281">
        <f>K49*M49</f>
        <v>3157.9505695882563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7403.5364797725879</v>
      </c>
      <c r="N50" s="281">
        <f>K50*M50</f>
        <v>7403.5364797725879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137771.79638732164</v>
      </c>
      <c r="N51" s="281">
        <f>K51*M51</f>
        <v>137771.79638732164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191480.43378997385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992.51769390706806</v>
      </c>
      <c r="M60" s="905"/>
      <c r="N60" s="296">
        <f>K60*L60</f>
        <v>1091.769463297775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1091.769463297775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208658.3728931931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41731.674578638624</v>
      </c>
      <c r="M84" s="853"/>
      <c r="N84" s="57"/>
    </row>
    <row r="85" spans="1:14">
      <c r="B85" s="95" t="s">
        <v>1057</v>
      </c>
      <c r="C85" s="96"/>
      <c r="D85" s="96"/>
      <c r="E85" s="96"/>
      <c r="F85" s="96"/>
      <c r="G85" s="96"/>
      <c r="H85" s="96"/>
      <c r="I85" s="93"/>
      <c r="J85" s="94"/>
      <c r="K85" s="313">
        <v>0.05</v>
      </c>
      <c r="L85" s="852">
        <f>N79*K85</f>
        <v>10432.918644659656</v>
      </c>
      <c r="M85" s="853"/>
      <c r="N85" s="57"/>
    </row>
    <row r="86" spans="1:14" ht="15.75" thickBot="1">
      <c r="B86" s="97" t="s">
        <v>1058</v>
      </c>
      <c r="C86" s="98"/>
      <c r="D86" s="98"/>
      <c r="E86" s="98"/>
      <c r="F86" s="98"/>
      <c r="G86" s="98"/>
      <c r="H86" s="98"/>
      <c r="I86" s="99"/>
      <c r="J86" s="100"/>
      <c r="K86" s="314">
        <v>0.05</v>
      </c>
      <c r="L86" s="854">
        <f>N79*K86</f>
        <v>10432.918644659656</v>
      </c>
      <c r="M86" s="855"/>
      <c r="N86" s="57"/>
    </row>
    <row r="87" spans="1:14" ht="15.75" thickBot="1">
      <c r="B87" s="817" t="s">
        <v>1037</v>
      </c>
      <c r="C87" s="818"/>
      <c r="D87" s="818"/>
      <c r="E87" s="818"/>
      <c r="F87" s="818"/>
      <c r="G87" s="818"/>
      <c r="H87" s="818"/>
      <c r="I87" s="818"/>
      <c r="J87" s="818"/>
      <c r="K87" s="818"/>
      <c r="L87" s="818"/>
      <c r="M87" s="819"/>
      <c r="N87" s="58">
        <f>L84+L85+L86</f>
        <v>62597.511867957939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271255.88476115104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1779</v>
      </c>
      <c r="C31" s="959" t="s">
        <v>1780</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39224.682139355777</v>
      </c>
      <c r="N48" s="281">
        <f>K48*M48</f>
        <v>43147.150353291356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6315.9011391765125</v>
      </c>
      <c r="N49" s="281">
        <f>K49*M49</f>
        <v>3157.9505695882563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7403.5364797725879</v>
      </c>
      <c r="N50" s="281">
        <f>K50*M50</f>
        <v>7403.5364797725879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137771.79638732164</v>
      </c>
      <c r="N51" s="281">
        <f>K51*M51</f>
        <v>137771.79638732164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191480.43378997385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4">
        <f>VLOOKUP(A60,TRANSPORTE!A1:D117,4,FALSE)</f>
        <v>992.51769390706806</v>
      </c>
      <c r="M60" s="905"/>
      <c r="N60" s="296">
        <f>K60*L60</f>
        <v>1091.769463297775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1091.769463297775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208658.3728931931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41731.674578638624</v>
      </c>
      <c r="M84" s="853"/>
      <c r="N84" s="57"/>
    </row>
    <row r="85" spans="1:14">
      <c r="B85" s="95" t="s">
        <v>1057</v>
      </c>
      <c r="C85" s="96"/>
      <c r="D85" s="96"/>
      <c r="E85" s="96"/>
      <c r="F85" s="96"/>
      <c r="G85" s="96"/>
      <c r="H85" s="96"/>
      <c r="I85" s="93"/>
      <c r="J85" s="94"/>
      <c r="K85" s="313">
        <v>0.05</v>
      </c>
      <c r="L85" s="852">
        <f>N79*K85</f>
        <v>10432.918644659656</v>
      </c>
      <c r="M85" s="853"/>
      <c r="N85" s="57"/>
    </row>
    <row r="86" spans="1:14" ht="15.75" thickBot="1">
      <c r="B86" s="97" t="s">
        <v>1058</v>
      </c>
      <c r="C86" s="98"/>
      <c r="D86" s="98"/>
      <c r="E86" s="98"/>
      <c r="F86" s="98"/>
      <c r="G86" s="98"/>
      <c r="H86" s="98"/>
      <c r="I86" s="99"/>
      <c r="J86" s="100"/>
      <c r="K86" s="314">
        <v>0.05</v>
      </c>
      <c r="L86" s="854">
        <f>N79*K86</f>
        <v>10432.918644659656</v>
      </c>
      <c r="M86" s="855"/>
      <c r="N86" s="57"/>
    </row>
    <row r="87" spans="1:14" ht="15.75" thickBot="1">
      <c r="B87" s="817" t="s">
        <v>1037</v>
      </c>
      <c r="C87" s="818"/>
      <c r="D87" s="818"/>
      <c r="E87" s="818"/>
      <c r="F87" s="818"/>
      <c r="G87" s="818"/>
      <c r="H87" s="818"/>
      <c r="I87" s="818"/>
      <c r="J87" s="818"/>
      <c r="K87" s="818"/>
      <c r="L87" s="818"/>
      <c r="M87" s="819"/>
      <c r="N87" s="58">
        <f>L84+L85+L86</f>
        <v>62597.511867957939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271255.88476115104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1781</v>
      </c>
      <c r="C31" s="959" t="s">
        <v>1782</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39224.682139355777</v>
      </c>
      <c r="N48" s="281">
        <f>K48*M48</f>
        <v>43147.150353291356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6315.9011391765125</v>
      </c>
      <c r="N49" s="281">
        <f>K49*M49</f>
        <v>3157.9505695882563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7403.5364797725879</v>
      </c>
      <c r="N50" s="281">
        <f>K50*M50</f>
        <v>7403.5364797725879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137771.79638732164</v>
      </c>
      <c r="N51" s="281">
        <f>K51*M51</f>
        <v>137771.79638732164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191480.43378997385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4">
        <f>VLOOKUP(A60,TRANSPORTE!A1:D117,4,FALSE)</f>
        <v>992.51769390706806</v>
      </c>
      <c r="M60" s="905"/>
      <c r="N60" s="296">
        <f>K60*L60</f>
        <v>1091.769463297775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1091.769463297775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208658.3728931931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41731.674578638624</v>
      </c>
      <c r="M84" s="853"/>
      <c r="N84" s="57"/>
    </row>
    <row r="85" spans="1:14">
      <c r="B85" s="95" t="s">
        <v>1057</v>
      </c>
      <c r="C85" s="96"/>
      <c r="D85" s="96"/>
      <c r="E85" s="96"/>
      <c r="F85" s="96"/>
      <c r="G85" s="96"/>
      <c r="H85" s="96"/>
      <c r="I85" s="93"/>
      <c r="J85" s="94"/>
      <c r="K85" s="313">
        <v>0.05</v>
      </c>
      <c r="L85" s="852">
        <f>N79*K85</f>
        <v>10432.918644659656</v>
      </c>
      <c r="M85" s="853"/>
      <c r="N85" s="57"/>
    </row>
    <row r="86" spans="1:14" ht="15.75" thickBot="1">
      <c r="B86" s="97" t="s">
        <v>1058</v>
      </c>
      <c r="C86" s="98"/>
      <c r="D86" s="98"/>
      <c r="E86" s="98"/>
      <c r="F86" s="98"/>
      <c r="G86" s="98"/>
      <c r="H86" s="98"/>
      <c r="I86" s="99"/>
      <c r="J86" s="100"/>
      <c r="K86" s="314">
        <v>0.05</v>
      </c>
      <c r="L86" s="854">
        <f>N79*K86</f>
        <v>10432.918644659656</v>
      </c>
      <c r="M86" s="855"/>
      <c r="N86" s="57"/>
    </row>
    <row r="87" spans="1:14" ht="15.75" thickBot="1">
      <c r="B87" s="817" t="s">
        <v>1037</v>
      </c>
      <c r="C87" s="818"/>
      <c r="D87" s="818"/>
      <c r="E87" s="818"/>
      <c r="F87" s="818"/>
      <c r="G87" s="818"/>
      <c r="H87" s="818"/>
      <c r="I87" s="818"/>
      <c r="J87" s="818"/>
      <c r="K87" s="818"/>
      <c r="L87" s="818"/>
      <c r="M87" s="819"/>
      <c r="N87" s="58">
        <f>L84+L85+L86</f>
        <v>62597.511867957939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271255.88476115104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1783</v>
      </c>
      <c r="C31" s="959" t="s">
        <v>1784</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39224.682139355777</v>
      </c>
      <c r="N48" s="281">
        <f>K48*M48</f>
        <v>43147.150353291356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6315.9011391765125</v>
      </c>
      <c r="N49" s="281">
        <f>K49*M49</f>
        <v>3157.9505695882563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7403.5364797725879</v>
      </c>
      <c r="N50" s="281">
        <f>K50*M50</f>
        <v>7403.5364797725879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137771.79638732164</v>
      </c>
      <c r="N51" s="281">
        <f>K51*M51</f>
        <v>137771.79638732164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191480.43378997385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4">
        <f>VLOOKUP(A60,TRANSPORTE!A1:D117,4,FALSE)</f>
        <v>992.51769390706806</v>
      </c>
      <c r="M60" s="905"/>
      <c r="N60" s="296">
        <f>K60*L60</f>
        <v>1091.769463297775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f>N60+N61+N62+N63+N64</f>
        <v>1091.769463297775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208658.3728931931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41731.674578638624</v>
      </c>
      <c r="M84" s="853"/>
      <c r="N84" s="57"/>
    </row>
    <row r="85" spans="1:14">
      <c r="B85" s="95" t="s">
        <v>1057</v>
      </c>
      <c r="C85" s="96"/>
      <c r="D85" s="96"/>
      <c r="E85" s="96"/>
      <c r="F85" s="96"/>
      <c r="G85" s="96"/>
      <c r="H85" s="96"/>
      <c r="I85" s="93"/>
      <c r="J85" s="94"/>
      <c r="K85" s="313">
        <v>0.05</v>
      </c>
      <c r="L85" s="852">
        <f>N79*K85</f>
        <v>10432.918644659656</v>
      </c>
      <c r="M85" s="853"/>
      <c r="N85" s="57"/>
    </row>
    <row r="86" spans="1:14" ht="15.75" thickBot="1">
      <c r="B86" s="97" t="s">
        <v>1058</v>
      </c>
      <c r="C86" s="98"/>
      <c r="D86" s="98"/>
      <c r="E86" s="98"/>
      <c r="F86" s="98"/>
      <c r="G86" s="98"/>
      <c r="H86" s="98"/>
      <c r="I86" s="99"/>
      <c r="J86" s="100"/>
      <c r="K86" s="314">
        <v>0.05</v>
      </c>
      <c r="L86" s="854">
        <f>N79*K86</f>
        <v>10432.918644659656</v>
      </c>
      <c r="M86" s="855"/>
      <c r="N86" s="57"/>
    </row>
    <row r="87" spans="1:14" ht="15.75" thickBot="1">
      <c r="B87" s="817" t="s">
        <v>1037</v>
      </c>
      <c r="C87" s="818"/>
      <c r="D87" s="818"/>
      <c r="E87" s="818"/>
      <c r="F87" s="818"/>
      <c r="G87" s="818"/>
      <c r="H87" s="818"/>
      <c r="I87" s="818"/>
      <c r="J87" s="818"/>
      <c r="K87" s="818"/>
      <c r="L87" s="818"/>
      <c r="M87" s="819"/>
      <c r="N87" s="58">
        <f>L84+L85+L86</f>
        <v>62597.511867957939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271255.88476115104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8.5" customHeight="1" thickBot="1">
      <c r="A31" t="s">
        <v>1929</v>
      </c>
      <c r="B31" s="86" t="s">
        <v>1785</v>
      </c>
      <c r="C31" s="959" t="s">
        <v>1786</v>
      </c>
      <c r="D31" s="960"/>
      <c r="E31" s="960"/>
      <c r="F31" s="960"/>
      <c r="G31" s="960"/>
      <c r="H31" s="960"/>
      <c r="I31" s="960"/>
      <c r="J31" s="986"/>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6811.2831655727978</v>
      </c>
      <c r="N48" s="281">
        <f>K48*M48</f>
        <v>8854.6681152446381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8854.6681152446381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10386.684271427639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2077.3368542855278</v>
      </c>
      <c r="M84" s="853"/>
      <c r="N84" s="57"/>
    </row>
    <row r="85" spans="1:14">
      <c r="B85" s="95" t="s">
        <v>1057</v>
      </c>
      <c r="C85" s="96"/>
      <c r="D85" s="96"/>
      <c r="E85" s="96"/>
      <c r="F85" s="96"/>
      <c r="G85" s="96"/>
      <c r="H85" s="96"/>
      <c r="I85" s="93"/>
      <c r="J85" s="94"/>
      <c r="K85" s="313">
        <v>0.05</v>
      </c>
      <c r="L85" s="852">
        <f>N79*K85</f>
        <v>519.33421357138195</v>
      </c>
      <c r="M85" s="853"/>
      <c r="N85" s="57"/>
    </row>
    <row r="86" spans="1:14" ht="15.75" thickBot="1">
      <c r="B86" s="97" t="s">
        <v>1058</v>
      </c>
      <c r="C86" s="98"/>
      <c r="D86" s="98"/>
      <c r="E86" s="98"/>
      <c r="F86" s="98"/>
      <c r="G86" s="98"/>
      <c r="H86" s="98"/>
      <c r="I86" s="99"/>
      <c r="J86" s="100"/>
      <c r="K86" s="314">
        <v>0.05</v>
      </c>
      <c r="L86" s="854">
        <f>N79*K86</f>
        <v>519.33421357138195</v>
      </c>
      <c r="M86" s="855"/>
      <c r="N86" s="57"/>
    </row>
    <row r="87" spans="1:14" ht="15.75" thickBot="1">
      <c r="B87" s="817" t="s">
        <v>1037</v>
      </c>
      <c r="C87" s="818"/>
      <c r="D87" s="818"/>
      <c r="E87" s="818"/>
      <c r="F87" s="818"/>
      <c r="G87" s="818"/>
      <c r="H87" s="818"/>
      <c r="I87" s="818"/>
      <c r="J87" s="818"/>
      <c r="K87" s="818"/>
      <c r="L87" s="818"/>
      <c r="M87" s="819"/>
      <c r="N87" s="58">
        <f>L84+L85+L86</f>
        <v>3116.0052814282917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13502.689552855931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 customHeight="1" thickBot="1">
      <c r="A31" t="s">
        <v>1929</v>
      </c>
      <c r="B31" s="86" t="s">
        <v>1787</v>
      </c>
      <c r="C31" s="959" t="s">
        <v>1788</v>
      </c>
      <c r="D31" s="960"/>
      <c r="E31" s="960"/>
      <c r="F31" s="960"/>
      <c r="G31" s="960"/>
      <c r="H31" s="960"/>
      <c r="I31" s="960"/>
      <c r="J31" s="986"/>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14263.34</v>
      </c>
      <c r="N48" s="281">
        <f>K48*M48</f>
        <v>18542.342000000001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18542.342000000001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20074.358156183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4014.8716312366</v>
      </c>
      <c r="M84" s="853"/>
      <c r="N84" s="57"/>
    </row>
    <row r="85" spans="1:14">
      <c r="B85" s="95" t="s">
        <v>1057</v>
      </c>
      <c r="C85" s="96"/>
      <c r="D85" s="96"/>
      <c r="E85" s="96"/>
      <c r="F85" s="96"/>
      <c r="G85" s="96"/>
      <c r="H85" s="96"/>
      <c r="I85" s="93"/>
      <c r="J85" s="94"/>
      <c r="K85" s="313">
        <v>0.05</v>
      </c>
      <c r="L85" s="852">
        <f>N79*K85</f>
        <v>1003.71790780915</v>
      </c>
      <c r="M85" s="853"/>
      <c r="N85" s="57"/>
    </row>
    <row r="86" spans="1:14" ht="15.75" thickBot="1">
      <c r="B86" s="97" t="s">
        <v>1058</v>
      </c>
      <c r="C86" s="98"/>
      <c r="D86" s="98"/>
      <c r="E86" s="98"/>
      <c r="F86" s="98"/>
      <c r="G86" s="98"/>
      <c r="H86" s="98"/>
      <c r="I86" s="99"/>
      <c r="J86" s="100"/>
      <c r="K86" s="314">
        <v>0.05</v>
      </c>
      <c r="L86" s="854">
        <f>N79*K86</f>
        <v>1003.71790780915</v>
      </c>
      <c r="M86" s="855"/>
      <c r="N86" s="57"/>
    </row>
    <row r="87" spans="1:14" ht="15.75" thickBot="1">
      <c r="B87" s="817" t="s">
        <v>1037</v>
      </c>
      <c r="C87" s="818"/>
      <c r="D87" s="818"/>
      <c r="E87" s="818"/>
      <c r="F87" s="818"/>
      <c r="G87" s="818"/>
      <c r="H87" s="818"/>
      <c r="I87" s="818"/>
      <c r="J87" s="818"/>
      <c r="K87" s="818"/>
      <c r="L87" s="818"/>
      <c r="M87" s="819"/>
      <c r="N87" s="58">
        <f>L84+L85+L86</f>
        <v>6022.3074468549003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26096.665603037902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1789</v>
      </c>
      <c r="C31" s="959" t="s">
        <v>2265</v>
      </c>
      <c r="D31" s="960"/>
      <c r="E31" s="960"/>
      <c r="F31" s="960"/>
      <c r="G31" s="960"/>
      <c r="H31" s="960"/>
      <c r="I31" s="960"/>
      <c r="J31" s="986"/>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6811.2831655727978</v>
      </c>
      <c r="N48" s="281">
        <f>K48*M48</f>
        <v>8854.6681152446381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8854.6681152446381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10386.684271427639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2077.3368542855278</v>
      </c>
      <c r="M84" s="853"/>
      <c r="N84" s="57"/>
    </row>
    <row r="85" spans="1:14">
      <c r="B85" s="95" t="s">
        <v>1057</v>
      </c>
      <c r="C85" s="96"/>
      <c r="D85" s="96"/>
      <c r="E85" s="96"/>
      <c r="F85" s="96"/>
      <c r="G85" s="96"/>
      <c r="H85" s="96"/>
      <c r="I85" s="93"/>
      <c r="J85" s="94"/>
      <c r="K85" s="313">
        <v>0.05</v>
      </c>
      <c r="L85" s="852">
        <f>N79*K85</f>
        <v>519.33421357138195</v>
      </c>
      <c r="M85" s="853"/>
      <c r="N85" s="57"/>
    </row>
    <row r="86" spans="1:14" ht="15.75" thickBot="1">
      <c r="B86" s="97" t="s">
        <v>1058</v>
      </c>
      <c r="C86" s="98"/>
      <c r="D86" s="98"/>
      <c r="E86" s="98"/>
      <c r="F86" s="98"/>
      <c r="G86" s="98"/>
      <c r="H86" s="98"/>
      <c r="I86" s="99"/>
      <c r="J86" s="100"/>
      <c r="K86" s="314">
        <v>0.05</v>
      </c>
      <c r="L86" s="854">
        <f>N79*K86</f>
        <v>519.33421357138195</v>
      </c>
      <c r="M86" s="855"/>
      <c r="N86" s="57"/>
    </row>
    <row r="87" spans="1:14" ht="15.75" thickBot="1">
      <c r="B87" s="817" t="s">
        <v>1037</v>
      </c>
      <c r="C87" s="818"/>
      <c r="D87" s="818"/>
      <c r="E87" s="818"/>
      <c r="F87" s="818"/>
      <c r="G87" s="818"/>
      <c r="H87" s="818"/>
      <c r="I87" s="818"/>
      <c r="J87" s="818"/>
      <c r="K87" s="818"/>
      <c r="L87" s="818"/>
      <c r="M87" s="819"/>
      <c r="N87" s="58">
        <f>L84+L85+L86</f>
        <v>3116.0052814282917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13502.689552855931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 customHeight="1" thickBot="1">
      <c r="A31" t="s">
        <v>1929</v>
      </c>
      <c r="B31" s="86" t="s">
        <v>1790</v>
      </c>
      <c r="C31" s="959" t="s">
        <v>2266</v>
      </c>
      <c r="D31" s="960"/>
      <c r="E31" s="960"/>
      <c r="F31" s="960"/>
      <c r="G31" s="960"/>
      <c r="H31" s="960"/>
      <c r="I31" s="960"/>
      <c r="J31" s="986"/>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14263.34</v>
      </c>
      <c r="N48" s="281">
        <f>K48*M48</f>
        <v>18542.342000000001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18542.342000000001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20074.358156183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4014.8716312366</v>
      </c>
      <c r="M84" s="853"/>
      <c r="N84" s="57"/>
    </row>
    <row r="85" spans="1:14">
      <c r="B85" s="95" t="s">
        <v>1057</v>
      </c>
      <c r="C85" s="96"/>
      <c r="D85" s="96"/>
      <c r="E85" s="96"/>
      <c r="F85" s="96"/>
      <c r="G85" s="96"/>
      <c r="H85" s="96"/>
      <c r="I85" s="93"/>
      <c r="J85" s="94"/>
      <c r="K85" s="313">
        <v>0.05</v>
      </c>
      <c r="L85" s="852">
        <f>N79*K85</f>
        <v>1003.71790780915</v>
      </c>
      <c r="M85" s="853"/>
      <c r="N85" s="57"/>
    </row>
    <row r="86" spans="1:14" ht="15.75" thickBot="1">
      <c r="B86" s="97" t="s">
        <v>1058</v>
      </c>
      <c r="C86" s="98"/>
      <c r="D86" s="98"/>
      <c r="E86" s="98"/>
      <c r="F86" s="98"/>
      <c r="G86" s="98"/>
      <c r="H86" s="98"/>
      <c r="I86" s="99"/>
      <c r="J86" s="100"/>
      <c r="K86" s="314">
        <v>0.05</v>
      </c>
      <c r="L86" s="854">
        <f>N79*K86</f>
        <v>1003.71790780915</v>
      </c>
      <c r="M86" s="855"/>
      <c r="N86" s="57"/>
    </row>
    <row r="87" spans="1:14" ht="15.75" thickBot="1">
      <c r="B87" s="817" t="s">
        <v>1037</v>
      </c>
      <c r="C87" s="818"/>
      <c r="D87" s="818"/>
      <c r="E87" s="818"/>
      <c r="F87" s="818"/>
      <c r="G87" s="818"/>
      <c r="H87" s="818"/>
      <c r="I87" s="818"/>
      <c r="J87" s="818"/>
      <c r="K87" s="818"/>
      <c r="L87" s="818"/>
      <c r="M87" s="819"/>
      <c r="N87" s="58">
        <f>L84+L85+L86</f>
        <v>6022.3074468549003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26096.665603037902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61043.789157705156</v>
      </c>
      <c r="L36" s="279"/>
      <c r="M36" s="345">
        <v>15</v>
      </c>
      <c r="N36" s="281">
        <f>K36/M36</f>
        <v>4069.5859438470102</v>
      </c>
    </row>
    <row r="37" spans="1:14">
      <c r="A37" s="119" t="s">
        <v>174</v>
      </c>
      <c r="B37" s="866" t="str">
        <f>VLOOKUP(A37,EQUIPOS!A7:D154,3,FALSE)</f>
        <v>Compactador vibratorio tipo DD-20</v>
      </c>
      <c r="C37" s="867"/>
      <c r="D37" s="867"/>
      <c r="E37" s="867"/>
      <c r="F37" s="867"/>
      <c r="G37" s="867"/>
      <c r="H37" s="868"/>
      <c r="I37" s="430"/>
      <c r="J37" s="431"/>
      <c r="K37" s="278">
        <f>VLOOKUP(A37,EQUIPOS!A7:D164,4,FALSE)</f>
        <v>72642.109097669148</v>
      </c>
      <c r="L37" s="344"/>
      <c r="M37" s="345">
        <v>15</v>
      </c>
      <c r="N37" s="281">
        <f>K37/M37</f>
        <v>4842.807273177943</v>
      </c>
    </row>
    <row r="38" spans="1:14">
      <c r="A38" s="119" t="s">
        <v>269</v>
      </c>
      <c r="B38" s="866" t="str">
        <f>VLOOKUP(A38,EQUIPOS!A8:D154,3,FALSE)</f>
        <v>Motoniveladora  potencia 215 HP, ancho de cuchilla 4,27 m, peso 18 ton.</v>
      </c>
      <c r="C38" s="867"/>
      <c r="D38" s="867"/>
      <c r="E38" s="867"/>
      <c r="F38" s="867"/>
      <c r="G38" s="867"/>
      <c r="H38" s="868"/>
      <c r="I38" s="337"/>
      <c r="J38" s="339"/>
      <c r="K38" s="278">
        <f>VLOOKUP(A38,EQUIPOS!A8:D165,4,FALSE)</f>
        <v>161741.71132841395</v>
      </c>
      <c r="L38" s="432"/>
      <c r="M38" s="433">
        <v>15</v>
      </c>
      <c r="N38" s="281">
        <f>K38/M38</f>
        <v>10782.780755227597</v>
      </c>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N75*M41</f>
        <v>42.556004338416663</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SUM(N36:N41)</f>
        <v>19737.72997659097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23781.370442044208</v>
      </c>
      <c r="N48" s="281">
        <f>K48*M48</f>
        <v>30915.781574657471</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53.560638235090963</v>
      </c>
      <c r="N49" s="281">
        <f>K49*M49</f>
        <v>1606.8191470527288</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906" t="s">
        <v>1037</v>
      </c>
      <c r="C53" s="860"/>
      <c r="D53" s="860"/>
      <c r="E53" s="860"/>
      <c r="F53" s="860"/>
      <c r="G53" s="860"/>
      <c r="H53" s="860"/>
      <c r="I53" s="860"/>
      <c r="J53" s="860"/>
      <c r="K53" s="860"/>
      <c r="L53" s="860"/>
      <c r="M53" s="861"/>
      <c r="N53" s="110">
        <f>SUM(N48:N52)</f>
        <v>32522.600721710198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3" t="s">
        <v>1045</v>
      </c>
      <c r="M57" s="882"/>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4">
        <f>VLOOKUP(A58,TRANSPORTE!A1:D117,4,FALSE)</f>
        <v>917.51769390706806</v>
      </c>
      <c r="M58" s="905"/>
      <c r="N58" s="296">
        <f>K58*L58</f>
        <v>1192.7730020791885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5"/>
      <c r="M63" s="896"/>
      <c r="N63" s="133"/>
    </row>
    <row r="64" spans="1:14" ht="15.75" thickBot="1">
      <c r="B64" s="906" t="s">
        <v>1037</v>
      </c>
      <c r="C64" s="860"/>
      <c r="D64" s="860"/>
      <c r="E64" s="860"/>
      <c r="F64" s="860"/>
      <c r="G64" s="860"/>
      <c r="H64" s="860"/>
      <c r="I64" s="860"/>
      <c r="J64" s="860"/>
      <c r="K64" s="860"/>
      <c r="L64" s="860"/>
      <c r="M64" s="861"/>
      <c r="N64" s="110">
        <f>N58+N59+N60+N61+N62</f>
        <v>1192.7730020791885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6" t="s">
        <v>1047</v>
      </c>
      <c r="C68" s="857"/>
      <c r="D68" s="857"/>
      <c r="E68" s="857"/>
      <c r="F68" s="857"/>
      <c r="G68" s="857"/>
      <c r="H68" s="857"/>
      <c r="I68" s="79" t="s">
        <v>1048</v>
      </c>
      <c r="J68" s="81" t="s">
        <v>1494</v>
      </c>
      <c r="K68" s="80" t="s">
        <v>1050</v>
      </c>
      <c r="L68" s="858" t="s">
        <v>1034</v>
      </c>
      <c r="M68" s="971"/>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3"/>
      <c r="C74" s="894"/>
      <c r="D74" s="894"/>
      <c r="E74" s="894"/>
      <c r="F74" s="894"/>
      <c r="G74" s="894"/>
      <c r="H74" s="894"/>
      <c r="I74" s="132"/>
      <c r="J74" s="132"/>
      <c r="K74" s="132"/>
      <c r="L74" s="907"/>
      <c r="M74" s="907"/>
      <c r="N74" s="51"/>
    </row>
    <row r="75" spans="1:15" ht="15.75" thickBot="1">
      <c r="B75" s="906" t="s">
        <v>1037</v>
      </c>
      <c r="C75" s="860"/>
      <c r="D75" s="860"/>
      <c r="E75" s="860"/>
      <c r="F75" s="860"/>
      <c r="G75" s="860"/>
      <c r="H75" s="860"/>
      <c r="I75" s="860"/>
      <c r="J75" s="860"/>
      <c r="K75" s="860"/>
      <c r="L75" s="860"/>
      <c r="M75" s="861"/>
      <c r="N75" s="310">
        <f>SUM(N69:N74)</f>
        <v>2127.800216920833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55580.903917301192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11116.180783460239</v>
      </c>
      <c r="M82" s="853"/>
      <c r="N82" s="57"/>
    </row>
    <row r="83" spans="1:14">
      <c r="B83" s="95" t="s">
        <v>1057</v>
      </c>
      <c r="C83" s="96"/>
      <c r="D83" s="96"/>
      <c r="E83" s="96"/>
      <c r="F83" s="96"/>
      <c r="G83" s="96"/>
      <c r="H83" s="96"/>
      <c r="I83" s="93"/>
      <c r="J83" s="94"/>
      <c r="K83" s="313">
        <v>0.05</v>
      </c>
      <c r="L83" s="852">
        <f>N77*K83</f>
        <v>2779.0451958650597</v>
      </c>
      <c r="M83" s="853"/>
      <c r="N83" s="57"/>
    </row>
    <row r="84" spans="1:14" ht="15.75" thickBot="1">
      <c r="B84" s="97" t="s">
        <v>1058</v>
      </c>
      <c r="C84" s="98"/>
      <c r="D84" s="98"/>
      <c r="E84" s="98"/>
      <c r="F84" s="98"/>
      <c r="G84" s="98"/>
      <c r="H84" s="98"/>
      <c r="I84" s="99"/>
      <c r="J84" s="100"/>
      <c r="K84" s="314">
        <v>0.05</v>
      </c>
      <c r="L84" s="854">
        <f>N77*K84</f>
        <v>2779.0451958650597</v>
      </c>
      <c r="M84" s="855"/>
      <c r="N84" s="57"/>
    </row>
    <row r="85" spans="1:14" ht="15.75" thickBot="1">
      <c r="B85" s="817" t="s">
        <v>1037</v>
      </c>
      <c r="C85" s="818"/>
      <c r="D85" s="818"/>
      <c r="E85" s="818"/>
      <c r="F85" s="818"/>
      <c r="G85" s="818"/>
      <c r="H85" s="818"/>
      <c r="I85" s="818"/>
      <c r="J85" s="818"/>
      <c r="K85" s="818"/>
      <c r="L85" s="818"/>
      <c r="M85" s="819"/>
      <c r="N85" s="58">
        <f>L82+L83+L84</f>
        <v>16674.271175190359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72255.175092491554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75" thickBot="1">
      <c r="B118" s="428" t="s">
        <v>2327</v>
      </c>
      <c r="C118" s="429"/>
      <c r="D118" s="429"/>
      <c r="E118" s="268"/>
      <c r="F118" s="268"/>
      <c r="G118" s="268"/>
      <c r="H118" s="268"/>
      <c r="I118" s="268"/>
      <c r="J118" s="969"/>
      <c r="K118" s="969"/>
      <c r="L118" s="969"/>
      <c r="M118" s="969"/>
      <c r="N118" s="970"/>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102.1344104122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10761.557643126791</v>
      </c>
      <c r="N48" s="281">
        <f>K48*M48</f>
        <v>7533.0903501887533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7533.0903501887533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51"/>
    </row>
    <row r="77" spans="1:15" ht="15.75" thickBot="1">
      <c r="B77" s="906" t="s">
        <v>1037</v>
      </c>
      <c r="C77" s="860"/>
      <c r="D77" s="860"/>
      <c r="E77" s="860"/>
      <c r="F77" s="860"/>
      <c r="G77" s="860"/>
      <c r="H77" s="860"/>
      <c r="I77" s="860"/>
      <c r="J77" s="860"/>
      <c r="K77" s="860"/>
      <c r="L77" s="860"/>
      <c r="M77" s="861"/>
      <c r="N77" s="310">
        <f>SUM(N71:N76)</f>
        <v>2042.688208244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9677.9129688449539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1935.5825937689908</v>
      </c>
      <c r="M84" s="853"/>
      <c r="N84" s="57"/>
    </row>
    <row r="85" spans="1:14">
      <c r="B85" s="95" t="s">
        <v>1057</v>
      </c>
      <c r="C85" s="96"/>
      <c r="D85" s="96"/>
      <c r="E85" s="96"/>
      <c r="F85" s="96"/>
      <c r="G85" s="96"/>
      <c r="H85" s="96"/>
      <c r="I85" s="93"/>
      <c r="J85" s="94"/>
      <c r="K85" s="313">
        <v>0.05</v>
      </c>
      <c r="L85" s="852">
        <f>N79*K85</f>
        <v>483.8956484422477</v>
      </c>
      <c r="M85" s="853"/>
      <c r="N85" s="57"/>
    </row>
    <row r="86" spans="1:14" ht="15.75" thickBot="1">
      <c r="B86" s="97" t="s">
        <v>1058</v>
      </c>
      <c r="C86" s="98"/>
      <c r="D86" s="98"/>
      <c r="E86" s="98"/>
      <c r="F86" s="98"/>
      <c r="G86" s="98"/>
      <c r="H86" s="98"/>
      <c r="I86" s="99"/>
      <c r="J86" s="100"/>
      <c r="K86" s="314">
        <v>0.05</v>
      </c>
      <c r="L86" s="854">
        <f>N79*K86</f>
        <v>483.8956484422477</v>
      </c>
      <c r="M86" s="855"/>
      <c r="N86" s="57"/>
    </row>
    <row r="87" spans="1:14" ht="15.75" thickBot="1">
      <c r="B87" s="817" t="s">
        <v>1037</v>
      </c>
      <c r="C87" s="818"/>
      <c r="D87" s="818"/>
      <c r="E87" s="818"/>
      <c r="F87" s="818"/>
      <c r="G87" s="818"/>
      <c r="H87" s="818"/>
      <c r="I87" s="818"/>
      <c r="J87" s="818"/>
      <c r="K87" s="818"/>
      <c r="L87" s="818"/>
      <c r="M87" s="819"/>
      <c r="N87" s="58">
        <f>L84+L85+L86</f>
        <v>2903.3738906534863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58">
        <f>N79+N87</f>
        <v>12581.286859498439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510.67205206099999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40243.40746253758</v>
      </c>
      <c r="N48" s="281">
        <f>K48*M48</f>
        <v>8048.6814925075159</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2628.5674180441647</v>
      </c>
      <c r="N49" s="281">
        <f>K49*M49</f>
        <v>2759.9957889463731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6" t="s">
        <v>1037</v>
      </c>
      <c r="C55" s="860"/>
      <c r="D55" s="860"/>
      <c r="E55" s="860"/>
      <c r="F55" s="860"/>
      <c r="G55" s="860"/>
      <c r="H55" s="860"/>
      <c r="I55" s="860"/>
      <c r="J55" s="860"/>
      <c r="K55" s="860"/>
      <c r="L55" s="860"/>
      <c r="M55" s="861"/>
      <c r="N55" s="110">
        <f>SUM(N48:N54)</f>
        <v>10808.677281453889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5"/>
      <c r="M65" s="896"/>
      <c r="N65" s="133"/>
    </row>
    <row r="66" spans="1:15" ht="15.7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3"/>
      <c r="C76" s="894"/>
      <c r="D76" s="894"/>
      <c r="E76" s="894"/>
      <c r="F76" s="894"/>
      <c r="G76" s="894"/>
      <c r="H76" s="894"/>
      <c r="I76" s="132"/>
      <c r="J76" s="132"/>
      <c r="K76" s="132"/>
      <c r="L76" s="907"/>
      <c r="M76" s="907"/>
      <c r="N76" s="133"/>
    </row>
    <row r="77" spans="1:15" ht="15.75" thickBot="1">
      <c r="B77" s="906" t="s">
        <v>1037</v>
      </c>
      <c r="C77" s="860"/>
      <c r="D77" s="860"/>
      <c r="E77" s="860"/>
      <c r="F77" s="860"/>
      <c r="G77" s="860"/>
      <c r="H77" s="860"/>
      <c r="I77" s="860"/>
      <c r="J77" s="860"/>
      <c r="K77" s="860"/>
      <c r="L77" s="860"/>
      <c r="M77" s="861"/>
      <c r="N77" s="469">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21532.79037473489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4306.5580749469782</v>
      </c>
      <c r="M84" s="853"/>
      <c r="N84" s="57"/>
    </row>
    <row r="85" spans="1:14">
      <c r="B85" s="95" t="s">
        <v>1057</v>
      </c>
      <c r="C85" s="96"/>
      <c r="D85" s="96"/>
      <c r="E85" s="96"/>
      <c r="F85" s="96"/>
      <c r="G85" s="96"/>
      <c r="H85" s="96"/>
      <c r="I85" s="93"/>
      <c r="J85" s="94"/>
      <c r="K85" s="313">
        <v>0.05</v>
      </c>
      <c r="L85" s="852">
        <f>N79*K85</f>
        <v>1076.6395187367445</v>
      </c>
      <c r="M85" s="853"/>
      <c r="N85" s="57"/>
    </row>
    <row r="86" spans="1:14" ht="15.75" thickBot="1">
      <c r="B86" s="97" t="s">
        <v>1058</v>
      </c>
      <c r="C86" s="98"/>
      <c r="D86" s="98"/>
      <c r="E86" s="98"/>
      <c r="F86" s="98"/>
      <c r="G86" s="98"/>
      <c r="H86" s="98"/>
      <c r="I86" s="99"/>
      <c r="J86" s="100"/>
      <c r="K86" s="314">
        <v>0.05</v>
      </c>
      <c r="L86" s="854">
        <f>N79*K86</f>
        <v>1076.6395187367445</v>
      </c>
      <c r="M86" s="855"/>
      <c r="N86" s="57"/>
    </row>
    <row r="87" spans="1:14" ht="15.75" thickBot="1">
      <c r="B87" s="817" t="s">
        <v>1037</v>
      </c>
      <c r="C87" s="818"/>
      <c r="D87" s="818"/>
      <c r="E87" s="818"/>
      <c r="F87" s="818"/>
      <c r="G87" s="818"/>
      <c r="H87" s="818"/>
      <c r="I87" s="818"/>
      <c r="J87" s="818"/>
      <c r="K87" s="818"/>
      <c r="L87" s="818"/>
      <c r="M87" s="819"/>
      <c r="N87" s="58">
        <f>L84+L85+L86</f>
        <v>6459.8371124204668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27992.627487155358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8.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35608.877008661344</v>
      </c>
      <c r="L36" s="279"/>
      <c r="M36" s="345">
        <v>1500</v>
      </c>
      <c r="N36" s="281">
        <f>K36/M36</f>
        <v>23.739251339107561</v>
      </c>
    </row>
    <row r="37" spans="1:14">
      <c r="A37" s="119" t="s">
        <v>361</v>
      </c>
      <c r="B37" s="866" t="str">
        <f>VLOOKUP(A37,EQUIPOS!A7:D154,3,FALSE)</f>
        <v>Vehículo delineador</v>
      </c>
      <c r="C37" s="867"/>
      <c r="D37" s="867"/>
      <c r="E37" s="867"/>
      <c r="F37" s="867"/>
      <c r="G37" s="867"/>
      <c r="H37" s="868"/>
      <c r="I37" s="430"/>
      <c r="J37" s="431"/>
      <c r="K37" s="278">
        <f>VLOOKUP(A37,EQUIPOS!A7:D164,4,FALSE)</f>
        <v>121923.24406883497</v>
      </c>
      <c r="L37" s="344"/>
      <c r="M37" s="345">
        <v>1500</v>
      </c>
      <c r="N37" s="281">
        <f>K37/M37</f>
        <v>81.282162712556655</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0.21278002169208332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105.23419407335629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4321.2999334391252</v>
      </c>
      <c r="N48" s="281">
        <f>K48*M48</f>
        <v>198.77979693819975</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73094.957174368988</v>
      </c>
      <c r="N49" s="281">
        <f>K49*M49</f>
        <v>1023.3294004411658</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27803.535167739465</v>
      </c>
      <c r="N50" s="281">
        <f>K50*M50</f>
        <v>11.95552012212797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1234.0647175014935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21.278002169208332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1360.5769137440582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272.11538274881167</v>
      </c>
      <c r="M84" s="853"/>
      <c r="N84" s="57"/>
    </row>
    <row r="85" spans="1:14">
      <c r="B85" s="95" t="s">
        <v>1057</v>
      </c>
      <c r="C85" s="96"/>
      <c r="D85" s="96"/>
      <c r="E85" s="96"/>
      <c r="F85" s="96"/>
      <c r="G85" s="96"/>
      <c r="H85" s="96"/>
      <c r="I85" s="93"/>
      <c r="J85" s="94"/>
      <c r="K85" s="313">
        <v>0.05</v>
      </c>
      <c r="L85" s="852">
        <f>N79*K85</f>
        <v>68.028845687202917</v>
      </c>
      <c r="M85" s="853"/>
      <c r="N85" s="57"/>
    </row>
    <row r="86" spans="1:14" ht="15.75" thickBot="1">
      <c r="B86" s="97" t="s">
        <v>1058</v>
      </c>
      <c r="C86" s="98"/>
      <c r="D86" s="98"/>
      <c r="E86" s="98"/>
      <c r="F86" s="98"/>
      <c r="G86" s="98"/>
      <c r="H86" s="98"/>
      <c r="I86" s="99"/>
      <c r="J86" s="100"/>
      <c r="K86" s="314">
        <v>0.05</v>
      </c>
      <c r="L86" s="854">
        <f>N79*K86</f>
        <v>68.028845687202917</v>
      </c>
      <c r="M86" s="855"/>
      <c r="N86" s="57"/>
    </row>
    <row r="87" spans="1:14" ht="15.75" thickBot="1">
      <c r="B87" s="817" t="s">
        <v>1037</v>
      </c>
      <c r="C87" s="818"/>
      <c r="D87" s="818"/>
      <c r="E87" s="818"/>
      <c r="F87" s="818"/>
      <c r="G87" s="818"/>
      <c r="H87" s="818"/>
      <c r="I87" s="818"/>
      <c r="J87" s="818"/>
      <c r="K87" s="818"/>
      <c r="L87" s="818"/>
      <c r="M87" s="819"/>
      <c r="N87" s="58">
        <f>L84+L85+L86</f>
        <v>408.17307412321753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1768.7499878672756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35608.877008661344</v>
      </c>
      <c r="L36" s="279"/>
      <c r="M36" s="345">
        <v>1200</v>
      </c>
      <c r="N36" s="281">
        <f>K36/M36</f>
        <v>29.674064173884453</v>
      </c>
    </row>
    <row r="37" spans="1:14">
      <c r="A37" s="119" t="s">
        <v>201</v>
      </c>
      <c r="B37" s="866" t="str">
        <f>VLOOKUP(A37,EQUIPOS!A7:D154,3,FALSE)</f>
        <v>Equipo autopropulsado para pintura termoplástica</v>
      </c>
      <c r="C37" s="867"/>
      <c r="D37" s="867"/>
      <c r="E37" s="867"/>
      <c r="F37" s="867"/>
      <c r="G37" s="867"/>
      <c r="H37" s="868"/>
      <c r="I37" s="430"/>
      <c r="J37" s="431"/>
      <c r="K37" s="278">
        <f>VLOOKUP(A37,EQUIPOS!A7:D164,4,FALSE)</f>
        <v>106470.263933143</v>
      </c>
      <c r="L37" s="344"/>
      <c r="M37" s="345">
        <v>1200</v>
      </c>
      <c r="N37" s="281">
        <f>K37/M37</f>
        <v>88.725219944285826</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0.37236503796114584</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118.77164915613142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4321.2999334391252</v>
      </c>
      <c r="N48" s="281">
        <f>K48*M48</f>
        <v>466.7003928114255</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6278.4253379125048</v>
      </c>
      <c r="N49" s="281">
        <f>K49*M49</f>
        <v>489.71717635717539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956.41756916860095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37.236503796114583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1112.425722120847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222.48514442416942</v>
      </c>
      <c r="M84" s="853"/>
      <c r="N84" s="57"/>
    </row>
    <row r="85" spans="1:14">
      <c r="B85" s="95" t="s">
        <v>1057</v>
      </c>
      <c r="C85" s="96"/>
      <c r="D85" s="96"/>
      <c r="E85" s="96"/>
      <c r="F85" s="96"/>
      <c r="G85" s="96"/>
      <c r="H85" s="96"/>
      <c r="I85" s="93"/>
      <c r="J85" s="94"/>
      <c r="K85" s="313">
        <v>0.05</v>
      </c>
      <c r="L85" s="852">
        <f>N79*K85</f>
        <v>55.621286106042355</v>
      </c>
      <c r="M85" s="853"/>
      <c r="N85" s="57"/>
    </row>
    <row r="86" spans="1:14" ht="15.75" thickBot="1">
      <c r="B86" s="97" t="s">
        <v>1058</v>
      </c>
      <c r="C86" s="98"/>
      <c r="D86" s="98"/>
      <c r="E86" s="98"/>
      <c r="F86" s="98"/>
      <c r="G86" s="98"/>
      <c r="H86" s="98"/>
      <c r="I86" s="99"/>
      <c r="J86" s="100"/>
      <c r="K86" s="314">
        <v>0.05</v>
      </c>
      <c r="L86" s="854">
        <f>N79*K86</f>
        <v>55.621286106042355</v>
      </c>
      <c r="M86" s="855"/>
      <c r="N86" s="57"/>
    </row>
    <row r="87" spans="1:14" ht="15.75" thickBot="1">
      <c r="B87" s="817" t="s">
        <v>1037</v>
      </c>
      <c r="C87" s="818"/>
      <c r="D87" s="818"/>
      <c r="E87" s="818"/>
      <c r="F87" s="818"/>
      <c r="G87" s="818"/>
      <c r="H87" s="818"/>
      <c r="I87" s="818"/>
      <c r="J87" s="818"/>
      <c r="K87" s="818"/>
      <c r="L87" s="818"/>
      <c r="M87" s="819"/>
      <c r="N87" s="58">
        <f>L84+L85+L86</f>
        <v>333.72771663625412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1446.1534387571012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199</v>
      </c>
      <c r="B36" s="866" t="str">
        <f>VLOOKUP(A36,EQUIPOS!A6:D154,3,FALSE)</f>
        <v xml:space="preserve">Equipo de pintura (Compresor), Presión máxima de trabajo 3300 psi.
</v>
      </c>
      <c r="C36" s="867"/>
      <c r="D36" s="867"/>
      <c r="E36" s="867"/>
      <c r="F36" s="867"/>
      <c r="G36" s="867"/>
      <c r="H36" s="868"/>
      <c r="I36" s="276"/>
      <c r="J36" s="277"/>
      <c r="K36" s="278">
        <f>VLOOKUP(A36,EQUIPOS!A6:D163,4,FALSE)</f>
        <v>18455</v>
      </c>
      <c r="L36" s="279"/>
      <c r="M36" s="345">
        <v>6.1</v>
      </c>
      <c r="N36" s="281">
        <f>K36/M36</f>
        <v>3025.4098360655739</v>
      </c>
    </row>
    <row r="37" spans="1:14">
      <c r="A37" s="119" t="s">
        <v>138</v>
      </c>
      <c r="B37" s="866" t="str">
        <f>VLOOKUP(A37,EQUIPOS!A7:D154,3,FALSE)</f>
        <v>Camioneta D-300</v>
      </c>
      <c r="C37" s="867"/>
      <c r="D37" s="867"/>
      <c r="E37" s="867"/>
      <c r="F37" s="867"/>
      <c r="G37" s="867"/>
      <c r="H37" s="868"/>
      <c r="I37" s="430"/>
      <c r="J37" s="431"/>
      <c r="K37" s="278">
        <f>VLOOKUP(A37,EQUIPOS!A7:D164,4,FALSE)</f>
        <v>35608.877008661344</v>
      </c>
      <c r="L37" s="344"/>
      <c r="M37" s="345">
        <v>6.1</v>
      </c>
      <c r="N37" s="281">
        <f>K37/M37</f>
        <v>5837.5208210920237</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73.252138615307373</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8936.1827957729056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4321.2999334391252</v>
      </c>
      <c r="N48" s="281">
        <f>K48*M48</f>
        <v>1650.7365745737459</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27803.535167739465</v>
      </c>
      <c r="N49" s="281">
        <f>K49*M49</f>
        <v>1390.1767583869732</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73094.957174368988</v>
      </c>
      <c r="N50" s="281">
        <f>K50*M50</f>
        <v>8771.394860924278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11812.308193884997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859"/>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7325.2138615307376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28073.704851188642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5614.740970237729</v>
      </c>
      <c r="M84" s="853"/>
      <c r="N84" s="57"/>
    </row>
    <row r="85" spans="1:14">
      <c r="B85" s="95" t="s">
        <v>1057</v>
      </c>
      <c r="C85" s="96"/>
      <c r="D85" s="96"/>
      <c r="E85" s="96"/>
      <c r="F85" s="96"/>
      <c r="G85" s="96"/>
      <c r="H85" s="96"/>
      <c r="I85" s="93"/>
      <c r="J85" s="94"/>
      <c r="K85" s="313">
        <v>0.05</v>
      </c>
      <c r="L85" s="852">
        <f>N79*K85</f>
        <v>1403.6852425594323</v>
      </c>
      <c r="M85" s="853"/>
      <c r="N85" s="57"/>
    </row>
    <row r="86" spans="1:14" ht="15.75" thickBot="1">
      <c r="B86" s="97" t="s">
        <v>1058</v>
      </c>
      <c r="C86" s="98"/>
      <c r="D86" s="98"/>
      <c r="E86" s="98"/>
      <c r="F86" s="98"/>
      <c r="G86" s="98"/>
      <c r="H86" s="98"/>
      <c r="I86" s="99"/>
      <c r="J86" s="100"/>
      <c r="K86" s="314">
        <v>0.05</v>
      </c>
      <c r="L86" s="854">
        <f>N79*K86</f>
        <v>1403.6852425594323</v>
      </c>
      <c r="M86" s="855"/>
      <c r="N86" s="57"/>
    </row>
    <row r="87" spans="1:14" ht="15.75" thickBot="1">
      <c r="B87" s="817" t="s">
        <v>1037</v>
      </c>
      <c r="C87" s="818"/>
      <c r="D87" s="818"/>
      <c r="E87" s="818"/>
      <c r="F87" s="818"/>
      <c r="G87" s="818"/>
      <c r="H87" s="818"/>
      <c r="I87" s="818"/>
      <c r="J87" s="818"/>
      <c r="K87" s="818"/>
      <c r="L87" s="818"/>
      <c r="M87" s="819"/>
      <c r="N87" s="58">
        <f>L84+L85+L86</f>
        <v>8422.1114553565931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36495.816306545239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35608.877008661344</v>
      </c>
      <c r="L36" s="279"/>
      <c r="M36" s="345">
        <v>6</v>
      </c>
      <c r="N36" s="281">
        <f>K36/M36</f>
        <v>5934.8128347768907</v>
      </c>
    </row>
    <row r="37" spans="1:14">
      <c r="A37" s="119" t="s">
        <v>1795</v>
      </c>
      <c r="B37" s="866" t="str">
        <f>VLOOKUP(A37,EQUIPOS!A7:D154,3,FALSE)</f>
        <v>Caldera para pintura termoplástica</v>
      </c>
      <c r="C37" s="867"/>
      <c r="D37" s="867"/>
      <c r="E37" s="867"/>
      <c r="F37" s="867"/>
      <c r="G37" s="867"/>
      <c r="H37" s="868"/>
      <c r="I37" s="430"/>
      <c r="J37" s="431"/>
      <c r="K37" s="278">
        <f>VLOOKUP(A37,EQUIPOS!A7:D164,4,FALSE)</f>
        <v>69996.878234168587</v>
      </c>
      <c r="L37" s="344"/>
      <c r="M37" s="345">
        <v>6</v>
      </c>
      <c r="N37" s="281">
        <f>K37/M37</f>
        <v>11666.146372361431</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85.112008676833327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17686.071215815158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4321.2999334391252</v>
      </c>
      <c r="N48" s="281">
        <f>K48*M48</f>
        <v>3889.169940095213</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6278.4253379125048</v>
      </c>
      <c r="N49" s="281">
        <f>K49*M49</f>
        <v>4080.9764696431284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7970.1464097383414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34167.418493236837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6833.4836986473674</v>
      </c>
      <c r="M84" s="853"/>
      <c r="N84" s="57"/>
    </row>
    <row r="85" spans="1:14">
      <c r="B85" s="95" t="s">
        <v>1057</v>
      </c>
      <c r="C85" s="96"/>
      <c r="D85" s="96"/>
      <c r="E85" s="96"/>
      <c r="F85" s="96"/>
      <c r="G85" s="96"/>
      <c r="H85" s="96"/>
      <c r="I85" s="93"/>
      <c r="J85" s="94"/>
      <c r="K85" s="313">
        <v>0.05</v>
      </c>
      <c r="L85" s="852">
        <f>N79*K85</f>
        <v>1708.3709246618419</v>
      </c>
      <c r="M85" s="853"/>
      <c r="N85" s="57"/>
    </row>
    <row r="86" spans="1:14" ht="15.75" thickBot="1">
      <c r="B86" s="97" t="s">
        <v>1058</v>
      </c>
      <c r="C86" s="98"/>
      <c r="D86" s="98"/>
      <c r="E86" s="98"/>
      <c r="F86" s="98"/>
      <c r="G86" s="98"/>
      <c r="H86" s="98"/>
      <c r="I86" s="99"/>
      <c r="J86" s="100"/>
      <c r="K86" s="314">
        <v>0.05</v>
      </c>
      <c r="L86" s="854">
        <f>N79*K86</f>
        <v>1708.3709246618419</v>
      </c>
      <c r="M86" s="855"/>
      <c r="N86" s="57"/>
    </row>
    <row r="87" spans="1:14" ht="15.75" thickBot="1">
      <c r="B87" s="817" t="s">
        <v>1037</v>
      </c>
      <c r="C87" s="818"/>
      <c r="D87" s="818"/>
      <c r="E87" s="818"/>
      <c r="F87" s="818"/>
      <c r="G87" s="818"/>
      <c r="H87" s="818"/>
      <c r="I87" s="818"/>
      <c r="J87" s="818"/>
      <c r="K87" s="818"/>
      <c r="L87" s="818"/>
      <c r="M87" s="819"/>
      <c r="N87" s="58">
        <f>L84+L85+L86</f>
        <v>10250.225547971051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44417.644041207888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35608.877008661344</v>
      </c>
      <c r="L36" s="279"/>
      <c r="M36" s="345">
        <v>250</v>
      </c>
      <c r="N36" s="281">
        <f>K36/M36</f>
        <v>142.43550803464538</v>
      </c>
    </row>
    <row r="37" spans="1:14">
      <c r="A37" s="119" t="s">
        <v>251</v>
      </c>
      <c r="B37" s="866" t="str">
        <f>VLOOKUP(A37,EQUIPOS!A7:D154,3,FALSE)</f>
        <v>Maquina térmica pegatachas</v>
      </c>
      <c r="C37" s="867"/>
      <c r="D37" s="867"/>
      <c r="E37" s="867"/>
      <c r="F37" s="867"/>
      <c r="G37" s="867"/>
      <c r="H37" s="868"/>
      <c r="I37" s="430"/>
      <c r="J37" s="431"/>
      <c r="K37" s="278">
        <f>VLOOKUP(A37,EQUIPOS!A7:D164,4,FALSE)</f>
        <v>30521.894578852578</v>
      </c>
      <c r="L37" s="344"/>
      <c r="M37" s="345">
        <v>250</v>
      </c>
      <c r="N37" s="281">
        <f>K37/M37</f>
        <v>122.08757831541031</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1.0213441041219999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265.5444304541777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6278.4253379125048</v>
      </c>
      <c r="N48" s="281">
        <f>K48*M48</f>
        <v>502.27402703300038</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6429.4298101220975</v>
      </c>
      <c r="N49" s="281">
        <f>K49*M49</f>
        <v>6429.4298101220975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6931.703837155098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7299.3826780214758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1459.8765356042952</v>
      </c>
      <c r="M84" s="853"/>
      <c r="N84" s="57"/>
    </row>
    <row r="85" spans="1:14">
      <c r="B85" s="95" t="s">
        <v>1057</v>
      </c>
      <c r="C85" s="96"/>
      <c r="D85" s="96"/>
      <c r="E85" s="96"/>
      <c r="F85" s="96"/>
      <c r="G85" s="96"/>
      <c r="H85" s="96"/>
      <c r="I85" s="93"/>
      <c r="J85" s="94"/>
      <c r="K85" s="313">
        <v>0.05</v>
      </c>
      <c r="L85" s="852">
        <f>N79*K85</f>
        <v>364.9691339010738</v>
      </c>
      <c r="M85" s="853"/>
      <c r="N85" s="57"/>
    </row>
    <row r="86" spans="1:14" ht="15.75" thickBot="1">
      <c r="B86" s="97" t="s">
        <v>1058</v>
      </c>
      <c r="C86" s="98"/>
      <c r="D86" s="98"/>
      <c r="E86" s="98"/>
      <c r="F86" s="98"/>
      <c r="G86" s="98"/>
      <c r="H86" s="98"/>
      <c r="I86" s="99"/>
      <c r="J86" s="100"/>
      <c r="K86" s="314">
        <v>0.05</v>
      </c>
      <c r="L86" s="854">
        <f>N79*K86</f>
        <v>364.9691339010738</v>
      </c>
      <c r="M86" s="855"/>
      <c r="N86" s="57"/>
    </row>
    <row r="87" spans="1:14" ht="15.75" thickBot="1">
      <c r="B87" s="817" t="s">
        <v>1037</v>
      </c>
      <c r="C87" s="818"/>
      <c r="D87" s="818"/>
      <c r="E87" s="818"/>
      <c r="F87" s="818"/>
      <c r="G87" s="818"/>
      <c r="H87" s="818"/>
      <c r="I87" s="818"/>
      <c r="J87" s="818"/>
      <c r="K87" s="818"/>
      <c r="L87" s="818"/>
      <c r="M87" s="819"/>
      <c r="N87" s="58">
        <f>L84+L85+L86</f>
        <v>2189.8148034064429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9489.1974814279183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35608.877008661344</v>
      </c>
      <c r="L36" s="279"/>
      <c r="M36" s="345">
        <v>3.75</v>
      </c>
      <c r="N36" s="281">
        <f>K36/M36</f>
        <v>9495.7005356430254</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85.112008676833327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9580.8125443198587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116448.5718577177</v>
      </c>
      <c r="N48" s="281">
        <f>K48*M48</f>
        <v>116448.5718577177</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267872.08786777628</v>
      </c>
      <c r="N49" s="281">
        <f>K49*M49</f>
        <v>267872.08786777628</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322412.727824417</v>
      </c>
      <c r="N50" s="281">
        <f>K50*M50</f>
        <v>9672.3818347325105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393993.04156022647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412085.05497222964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82417.01099444594</v>
      </c>
      <c r="M84" s="853"/>
      <c r="N84" s="57"/>
    </row>
    <row r="85" spans="1:14">
      <c r="B85" s="95" t="s">
        <v>1057</v>
      </c>
      <c r="C85" s="96"/>
      <c r="D85" s="96"/>
      <c r="E85" s="96"/>
      <c r="F85" s="96"/>
      <c r="G85" s="96"/>
      <c r="H85" s="96"/>
      <c r="I85" s="93"/>
      <c r="J85" s="94"/>
      <c r="K85" s="313">
        <v>0.05</v>
      </c>
      <c r="L85" s="852">
        <f>N79*K85</f>
        <v>20604.252748611485</v>
      </c>
      <c r="M85" s="853"/>
      <c r="N85" s="57"/>
    </row>
    <row r="86" spans="1:14" ht="15.75" thickBot="1">
      <c r="B86" s="97" t="s">
        <v>1058</v>
      </c>
      <c r="C86" s="98"/>
      <c r="D86" s="98"/>
      <c r="E86" s="98"/>
      <c r="F86" s="98"/>
      <c r="G86" s="98"/>
      <c r="H86" s="98"/>
      <c r="I86" s="99"/>
      <c r="J86" s="100"/>
      <c r="K86" s="314">
        <v>0.05</v>
      </c>
      <c r="L86" s="854">
        <f>N79*K86</f>
        <v>20604.252748611485</v>
      </c>
      <c r="M86" s="855"/>
      <c r="N86" s="57"/>
    </row>
    <row r="87" spans="1:14" ht="15.75" thickBot="1">
      <c r="B87" s="817" t="s">
        <v>1037</v>
      </c>
      <c r="C87" s="818"/>
      <c r="D87" s="818"/>
      <c r="E87" s="818"/>
      <c r="F87" s="818"/>
      <c r="G87" s="818"/>
      <c r="H87" s="818"/>
      <c r="I87" s="818"/>
      <c r="J87" s="818"/>
      <c r="K87" s="818"/>
      <c r="L87" s="818"/>
      <c r="M87" s="819"/>
      <c r="N87" s="58">
        <f>L84+L85+L86</f>
        <v>123625.51649166891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535710.57146389852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8.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35608.877008661344</v>
      </c>
      <c r="L36" s="279"/>
      <c r="M36" s="345">
        <v>3.75</v>
      </c>
      <c r="N36" s="281">
        <f>K36/M36</f>
        <v>9495.7005356430254</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85.112008676833327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9580.8125443198587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116448.5718577177</v>
      </c>
      <c r="N48" s="281">
        <f>K48*M48</f>
        <v>116448.5718577177</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266396.99998781073</v>
      </c>
      <c r="N49" s="281">
        <f>K49*M49</f>
        <v>266396.99998781073</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322412.727824417</v>
      </c>
      <c r="N50" s="281">
        <f>K50*M50</f>
        <v>9672.3818347325105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392517.95368026092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410609.96709226409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82121.993418452825</v>
      </c>
      <c r="M84" s="853"/>
      <c r="N84" s="57"/>
    </row>
    <row r="85" spans="1:14">
      <c r="B85" s="95" t="s">
        <v>1057</v>
      </c>
      <c r="C85" s="96"/>
      <c r="D85" s="96"/>
      <c r="E85" s="96"/>
      <c r="F85" s="96"/>
      <c r="G85" s="96"/>
      <c r="H85" s="96"/>
      <c r="I85" s="93"/>
      <c r="J85" s="94"/>
      <c r="K85" s="313">
        <v>0.05</v>
      </c>
      <c r="L85" s="852">
        <f>N79*K85</f>
        <v>20530.498354613206</v>
      </c>
      <c r="M85" s="853"/>
      <c r="N85" s="57"/>
    </row>
    <row r="86" spans="1:14" ht="15.75" thickBot="1">
      <c r="B86" s="97" t="s">
        <v>1058</v>
      </c>
      <c r="C86" s="98"/>
      <c r="D86" s="98"/>
      <c r="E86" s="98"/>
      <c r="F86" s="98"/>
      <c r="G86" s="98"/>
      <c r="H86" s="98"/>
      <c r="I86" s="99"/>
      <c r="J86" s="100"/>
      <c r="K86" s="314">
        <v>0.05</v>
      </c>
      <c r="L86" s="854">
        <f>N79*K86</f>
        <v>20530.498354613206</v>
      </c>
      <c r="M86" s="855"/>
      <c r="N86" s="57"/>
    </row>
    <row r="87" spans="1:14" ht="15.75" thickBot="1">
      <c r="B87" s="817" t="s">
        <v>1037</v>
      </c>
      <c r="C87" s="818"/>
      <c r="D87" s="818"/>
      <c r="E87" s="818"/>
      <c r="F87" s="818"/>
      <c r="G87" s="818"/>
      <c r="H87" s="818"/>
      <c r="I87" s="818"/>
      <c r="J87" s="818"/>
      <c r="K87" s="818"/>
      <c r="L87" s="818"/>
      <c r="M87" s="819"/>
      <c r="N87" s="58">
        <f>L84+L85+L86</f>
        <v>123182.99012767922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533792.95721994329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35608.877008661344</v>
      </c>
      <c r="L36" s="279"/>
      <c r="M36" s="345">
        <v>3</v>
      </c>
      <c r="N36" s="281">
        <f>K36/M36</f>
        <v>11869.625669553781</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42.55600433841667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11912.181673892199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198700.67722648644</v>
      </c>
      <c r="N48" s="281">
        <f>K48*M48</f>
        <v>198700.67722648644</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322412.727824417</v>
      </c>
      <c r="N49" s="281">
        <f>K49*M49</f>
        <v>19344.763669465021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218045.44089595147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4255.6004338416669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234213.22300368533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46842.644600737069</v>
      </c>
      <c r="M84" s="853"/>
      <c r="N84" s="57"/>
    </row>
    <row r="85" spans="1:14">
      <c r="B85" s="95" t="s">
        <v>1057</v>
      </c>
      <c r="C85" s="96"/>
      <c r="D85" s="96"/>
      <c r="E85" s="96"/>
      <c r="F85" s="96"/>
      <c r="G85" s="96"/>
      <c r="H85" s="96"/>
      <c r="I85" s="93"/>
      <c r="J85" s="94"/>
      <c r="K85" s="313">
        <v>0.05</v>
      </c>
      <c r="L85" s="852">
        <f>N79*K85</f>
        <v>11710.661150184267</v>
      </c>
      <c r="M85" s="853"/>
      <c r="N85" s="57"/>
    </row>
    <row r="86" spans="1:14" ht="15.75" thickBot="1">
      <c r="B86" s="97" t="s">
        <v>1058</v>
      </c>
      <c r="C86" s="98"/>
      <c r="D86" s="98"/>
      <c r="E86" s="98"/>
      <c r="F86" s="98"/>
      <c r="G86" s="98"/>
      <c r="H86" s="98"/>
      <c r="I86" s="99"/>
      <c r="J86" s="100"/>
      <c r="K86" s="314">
        <v>0.05</v>
      </c>
      <c r="L86" s="854">
        <f>N79*K86</f>
        <v>11710.661150184267</v>
      </c>
      <c r="M86" s="855"/>
      <c r="N86" s="57"/>
    </row>
    <row r="87" spans="1:14" ht="15.75" thickBot="1">
      <c r="B87" s="817" t="s">
        <v>1037</v>
      </c>
      <c r="C87" s="818"/>
      <c r="D87" s="818"/>
      <c r="E87" s="818"/>
      <c r="F87" s="818"/>
      <c r="G87" s="818"/>
      <c r="H87" s="818"/>
      <c r="I87" s="818"/>
      <c r="J87" s="818"/>
      <c r="K87" s="818"/>
      <c r="L87" s="818"/>
      <c r="M87" s="819"/>
      <c r="N87" s="58">
        <f>L84+L85+L86</f>
        <v>70263.96690110561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304477.18990479095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135</v>
      </c>
      <c r="B36" s="866" t="str">
        <f>VLOOKUP(A36,EQUIPOS!A6:D154,3,FALSE)</f>
        <v>Camión 350</v>
      </c>
      <c r="C36" s="867"/>
      <c r="D36" s="867"/>
      <c r="E36" s="867"/>
      <c r="F36" s="867"/>
      <c r="G36" s="867"/>
      <c r="H36" s="868"/>
      <c r="I36" s="276"/>
      <c r="J36" s="277"/>
      <c r="K36" s="278">
        <f>VLOOKUP(A36,EQUIPOS!A6:D163,4,FALSE)</f>
        <v>40695.859438470106</v>
      </c>
      <c r="L36" s="279"/>
      <c r="M36" s="345">
        <v>6.25</v>
      </c>
      <c r="N36" s="281">
        <f>K36/M36</f>
        <v>6511.3375101552174</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306.40323123659999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6817.7407413918172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120601.86729268575</v>
      </c>
      <c r="N48" s="281">
        <f>K48*M48</f>
        <v>30150.466823171439</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119000</v>
      </c>
      <c r="N49" s="281">
        <f>K49*M49</f>
        <v>28813.5593220339</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58964.026145205338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6128.0646247320001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71909.831511329146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14381.96630226583</v>
      </c>
      <c r="M84" s="853"/>
      <c r="N84" s="57"/>
    </row>
    <row r="85" spans="1:14">
      <c r="B85" s="95" t="s">
        <v>1057</v>
      </c>
      <c r="C85" s="96"/>
      <c r="D85" s="96"/>
      <c r="E85" s="96"/>
      <c r="F85" s="96"/>
      <c r="G85" s="96"/>
      <c r="H85" s="96"/>
      <c r="I85" s="93"/>
      <c r="J85" s="94"/>
      <c r="K85" s="313">
        <v>0.05</v>
      </c>
      <c r="L85" s="852">
        <f>N79*K85</f>
        <v>3595.4915755664574</v>
      </c>
      <c r="M85" s="853"/>
      <c r="N85" s="57"/>
    </row>
    <row r="86" spans="1:14" ht="15.75" thickBot="1">
      <c r="B86" s="97" t="s">
        <v>1058</v>
      </c>
      <c r="C86" s="98"/>
      <c r="D86" s="98"/>
      <c r="E86" s="98"/>
      <c r="F86" s="98"/>
      <c r="G86" s="98"/>
      <c r="H86" s="98"/>
      <c r="I86" s="99"/>
      <c r="J86" s="100"/>
      <c r="K86" s="314">
        <v>0.05</v>
      </c>
      <c r="L86" s="854">
        <f>N79*K86</f>
        <v>3595.4915755664574</v>
      </c>
      <c r="M86" s="855"/>
      <c r="N86" s="57"/>
    </row>
    <row r="87" spans="1:14" ht="15.75" thickBot="1">
      <c r="B87" s="817" t="s">
        <v>1037</v>
      </c>
      <c r="C87" s="818"/>
      <c r="D87" s="818"/>
      <c r="E87" s="818"/>
      <c r="F87" s="818"/>
      <c r="G87" s="818"/>
      <c r="H87" s="818"/>
      <c r="I87" s="818"/>
      <c r="J87" s="818"/>
      <c r="K87" s="818"/>
      <c r="L87" s="818"/>
      <c r="M87" s="819"/>
      <c r="N87" s="58">
        <f>L84+L85+L86</f>
        <v>21572.949453398745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93482.780964727892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34.044803470733335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53730.090534724084</v>
      </c>
      <c r="N48" s="281">
        <f>K48*M48</f>
        <v>53730.090534724084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53730.090534724084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3404.4803470733332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57168.615685268152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11433.723137053632</v>
      </c>
      <c r="M84" s="853"/>
      <c r="N84" s="57"/>
    </row>
    <row r="85" spans="1:14">
      <c r="B85" s="95" t="s">
        <v>1057</v>
      </c>
      <c r="C85" s="96"/>
      <c r="D85" s="96"/>
      <c r="E85" s="96"/>
      <c r="F85" s="96"/>
      <c r="G85" s="96"/>
      <c r="H85" s="96"/>
      <c r="I85" s="93"/>
      <c r="J85" s="94"/>
      <c r="K85" s="313">
        <v>0.05</v>
      </c>
      <c r="L85" s="852">
        <f>N79*K85</f>
        <v>2858.430784263408</v>
      </c>
      <c r="M85" s="853"/>
      <c r="N85" s="57"/>
    </row>
    <row r="86" spans="1:14" ht="15.75" thickBot="1">
      <c r="B86" s="97" t="s">
        <v>1058</v>
      </c>
      <c r="C86" s="98"/>
      <c r="D86" s="98"/>
      <c r="E86" s="98"/>
      <c r="F86" s="98"/>
      <c r="G86" s="98"/>
      <c r="H86" s="98"/>
      <c r="I86" s="99"/>
      <c r="J86" s="100"/>
      <c r="K86" s="314">
        <v>0.05</v>
      </c>
      <c r="L86" s="854">
        <f>N79*K86</f>
        <v>2858.430784263408</v>
      </c>
      <c r="M86" s="855"/>
      <c r="N86" s="57"/>
    </row>
    <row r="87" spans="1:14" ht="15.75" thickBot="1">
      <c r="B87" s="817" t="s">
        <v>1037</v>
      </c>
      <c r="C87" s="818"/>
      <c r="D87" s="818"/>
      <c r="E87" s="818"/>
      <c r="F87" s="818"/>
      <c r="G87" s="818"/>
      <c r="H87" s="818"/>
      <c r="I87" s="818"/>
      <c r="J87" s="818"/>
      <c r="K87" s="818"/>
      <c r="L87" s="818"/>
      <c r="M87" s="819"/>
      <c r="N87" s="58">
        <f>L84+L85+L86</f>
        <v>17150.584705580448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74319.200390848593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35.218762211103453</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49790.132065776255</v>
      </c>
      <c r="N48" s="281">
        <f>K48*M48</f>
        <v>49790.132065776255</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49790.132065776255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3521.8762211103449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53347.227049097703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10669.445409819542</v>
      </c>
      <c r="M84" s="853"/>
      <c r="N84" s="57"/>
    </row>
    <row r="85" spans="1:14">
      <c r="B85" s="95" t="s">
        <v>1057</v>
      </c>
      <c r="C85" s="96"/>
      <c r="D85" s="96"/>
      <c r="E85" s="96"/>
      <c r="F85" s="96"/>
      <c r="G85" s="96"/>
      <c r="H85" s="96"/>
      <c r="I85" s="93"/>
      <c r="J85" s="94"/>
      <c r="K85" s="313">
        <v>0.05</v>
      </c>
      <c r="L85" s="852">
        <f>N79*K85</f>
        <v>2667.3613524548855</v>
      </c>
      <c r="M85" s="853"/>
      <c r="N85" s="57"/>
    </row>
    <row r="86" spans="1:14" ht="15.75" thickBot="1">
      <c r="B86" s="97" t="s">
        <v>1058</v>
      </c>
      <c r="C86" s="98"/>
      <c r="D86" s="98"/>
      <c r="E86" s="98"/>
      <c r="F86" s="98"/>
      <c r="G86" s="98"/>
      <c r="H86" s="98"/>
      <c r="I86" s="99"/>
      <c r="J86" s="100"/>
      <c r="K86" s="314">
        <v>0.05</v>
      </c>
      <c r="L86" s="854">
        <f>N79*K86</f>
        <v>2667.3613524548855</v>
      </c>
      <c r="M86" s="855"/>
      <c r="N86" s="57"/>
    </row>
    <row r="87" spans="1:14" ht="15.75" thickBot="1">
      <c r="B87" s="817" t="s">
        <v>1037</v>
      </c>
      <c r="C87" s="818"/>
      <c r="D87" s="818"/>
      <c r="E87" s="818"/>
      <c r="F87" s="818"/>
      <c r="G87" s="818"/>
      <c r="H87" s="818"/>
      <c r="I87" s="818"/>
      <c r="J87" s="818"/>
      <c r="K87" s="818"/>
      <c r="L87" s="818"/>
      <c r="M87" s="819"/>
      <c r="N87" s="58">
        <f>L84+L85+L86</f>
        <v>16004.168114729313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69351.395163827023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35.218762211103453</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27517.183713982522</v>
      </c>
      <c r="N48" s="281">
        <f>K48*M48</f>
        <v>27517.183713982522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27517.183713982522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3521.8762211103449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31074.278697303973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6214.8557394607951</v>
      </c>
      <c r="M84" s="853"/>
      <c r="N84" s="57"/>
    </row>
    <row r="85" spans="1:14">
      <c r="B85" s="95" t="s">
        <v>1057</v>
      </c>
      <c r="C85" s="96"/>
      <c r="D85" s="96"/>
      <c r="E85" s="96"/>
      <c r="F85" s="96"/>
      <c r="G85" s="96"/>
      <c r="H85" s="96"/>
      <c r="I85" s="93"/>
      <c r="J85" s="94"/>
      <c r="K85" s="313">
        <v>0.05</v>
      </c>
      <c r="L85" s="852">
        <f>N79*K85</f>
        <v>1553.7139348651988</v>
      </c>
      <c r="M85" s="853"/>
      <c r="N85" s="57"/>
    </row>
    <row r="86" spans="1:14" ht="15.75" thickBot="1">
      <c r="B86" s="97" t="s">
        <v>1058</v>
      </c>
      <c r="C86" s="98"/>
      <c r="D86" s="98"/>
      <c r="E86" s="98"/>
      <c r="F86" s="98"/>
      <c r="G86" s="98"/>
      <c r="H86" s="98"/>
      <c r="I86" s="99"/>
      <c r="J86" s="100"/>
      <c r="K86" s="314">
        <v>0.05</v>
      </c>
      <c r="L86" s="854">
        <f>N79*K86</f>
        <v>1553.7139348651988</v>
      </c>
      <c r="M86" s="855"/>
      <c r="N86" s="57"/>
    </row>
    <row r="87" spans="1:14" ht="15.75" thickBot="1">
      <c r="B87" s="817" t="s">
        <v>1037</v>
      </c>
      <c r="C87" s="818"/>
      <c r="D87" s="818"/>
      <c r="E87" s="818"/>
      <c r="F87" s="818"/>
      <c r="G87" s="818"/>
      <c r="H87" s="818"/>
      <c r="I87" s="818"/>
      <c r="J87" s="818"/>
      <c r="K87" s="818"/>
      <c r="L87" s="818"/>
      <c r="M87" s="819"/>
      <c r="N87" s="58">
        <f>L84+L85+L86</f>
        <v>9322.2836091911922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40396.562306495165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363</v>
      </c>
      <c r="B36" s="866" t="str">
        <f>VLOOKUP(A36,EQUIPOS!A6:D154,3,FALSE)</f>
        <v>Vibrador de concreto, Motor de 3 hp a 18.000 rpm Mangueras de 4 mt</v>
      </c>
      <c r="C36" s="867"/>
      <c r="D36" s="867"/>
      <c r="E36" s="867"/>
      <c r="F36" s="867"/>
      <c r="G36" s="867"/>
      <c r="H36" s="868"/>
      <c r="I36" s="276"/>
      <c r="J36" s="277"/>
      <c r="K36" s="278">
        <f>VLOOKUP(A36,EQUIPOS!A6:D163,4,FALSE)</f>
        <v>8150.1362764427577</v>
      </c>
      <c r="L36" s="279"/>
      <c r="M36" s="345">
        <v>1.25</v>
      </c>
      <c r="N36" s="281">
        <f>K36/M36</f>
        <v>6520.1090211542059</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N77*M41</f>
        <v>510.67205206099999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7030.7810732152057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2939.9673810760514</v>
      </c>
      <c r="N48" s="281">
        <f>K48*M48</f>
        <v>28223.686858330093</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340410.71996836981</v>
      </c>
      <c r="N49" s="281">
        <f>K49*M49</f>
        <v>40849.286396204378</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21152.961370778823</v>
      </c>
      <c r="N50" s="281">
        <f>K50*M50</f>
        <v>10576.480685389412</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79649.453939923886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112213.83761618909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22442.767523237821</v>
      </c>
      <c r="M84" s="853"/>
      <c r="N84" s="57"/>
    </row>
    <row r="85" spans="1:14">
      <c r="B85" s="95" t="s">
        <v>1057</v>
      </c>
      <c r="C85" s="96"/>
      <c r="D85" s="96"/>
      <c r="E85" s="96"/>
      <c r="F85" s="96"/>
      <c r="G85" s="96"/>
      <c r="H85" s="96"/>
      <c r="I85" s="93"/>
      <c r="J85" s="94"/>
      <c r="K85" s="313">
        <v>0.05</v>
      </c>
      <c r="L85" s="852">
        <f>N79*K85</f>
        <v>5610.6918808094551</v>
      </c>
      <c r="M85" s="853"/>
      <c r="N85" s="57"/>
    </row>
    <row r="86" spans="1:14" ht="15.75" thickBot="1">
      <c r="B86" s="97" t="s">
        <v>1058</v>
      </c>
      <c r="C86" s="98"/>
      <c r="D86" s="98"/>
      <c r="E86" s="98"/>
      <c r="F86" s="98"/>
      <c r="G86" s="98"/>
      <c r="H86" s="98"/>
      <c r="I86" s="99"/>
      <c r="J86" s="100"/>
      <c r="K86" s="314">
        <v>0.05</v>
      </c>
      <c r="L86" s="854">
        <f>N79*K86</f>
        <v>5610.6918808094551</v>
      </c>
      <c r="M86" s="855"/>
      <c r="N86" s="57"/>
    </row>
    <row r="87" spans="1:14" ht="15.75" thickBot="1">
      <c r="B87" s="817" t="s">
        <v>1037</v>
      </c>
      <c r="C87" s="818"/>
      <c r="D87" s="818"/>
      <c r="E87" s="818"/>
      <c r="F87" s="818"/>
      <c r="G87" s="818"/>
      <c r="H87" s="818"/>
      <c r="I87" s="818"/>
      <c r="J87" s="818"/>
      <c r="K87" s="818"/>
      <c r="L87" s="818"/>
      <c r="M87" s="819"/>
      <c r="N87" s="58">
        <f>L84+L85+L86</f>
        <v>33664.151284856729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145877.98890104581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7.2953150294428575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7443.8117694217854</v>
      </c>
      <c r="N48" s="281">
        <f>K48*M48</f>
        <v>7443.8117694217854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7443.8117694217854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729.53150294428576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8180.6385873955132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1636.1277174791028</v>
      </c>
      <c r="M84" s="853"/>
      <c r="N84" s="57"/>
    </row>
    <row r="85" spans="1:14">
      <c r="B85" s="95" t="s">
        <v>1057</v>
      </c>
      <c r="C85" s="96"/>
      <c r="D85" s="96"/>
      <c r="E85" s="96"/>
      <c r="F85" s="96"/>
      <c r="G85" s="96"/>
      <c r="H85" s="96"/>
      <c r="I85" s="93"/>
      <c r="J85" s="94"/>
      <c r="K85" s="313">
        <v>0.05</v>
      </c>
      <c r="L85" s="852">
        <f>N79*K85</f>
        <v>409.0319293697757</v>
      </c>
      <c r="M85" s="853"/>
      <c r="N85" s="57"/>
    </row>
    <row r="86" spans="1:14" ht="15.75" thickBot="1">
      <c r="B86" s="97" t="s">
        <v>1058</v>
      </c>
      <c r="C86" s="98"/>
      <c r="D86" s="98"/>
      <c r="E86" s="98"/>
      <c r="F86" s="98"/>
      <c r="G86" s="98"/>
      <c r="H86" s="98"/>
      <c r="I86" s="99"/>
      <c r="J86" s="100"/>
      <c r="K86" s="314">
        <v>0.05</v>
      </c>
      <c r="L86" s="854">
        <f>N79*K86</f>
        <v>409.0319293697757</v>
      </c>
      <c r="M86" s="855"/>
      <c r="N86" s="57"/>
    </row>
    <row r="87" spans="1:14" ht="15.75" thickBot="1">
      <c r="B87" s="817" t="s">
        <v>1037</v>
      </c>
      <c r="C87" s="818"/>
      <c r="D87" s="818"/>
      <c r="E87" s="818"/>
      <c r="F87" s="818"/>
      <c r="G87" s="818"/>
      <c r="H87" s="818"/>
      <c r="I87" s="818"/>
      <c r="J87" s="818"/>
      <c r="K87" s="818"/>
      <c r="L87" s="818"/>
      <c r="M87" s="819"/>
      <c r="N87" s="58">
        <f>L84+L85+L86</f>
        <v>2454.1915762186541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10634.830163614168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1"/>
      <c r="C1" s="923"/>
      <c r="D1" s="924"/>
      <c r="E1" s="924"/>
      <c r="F1" s="924"/>
      <c r="G1" s="924"/>
      <c r="H1" s="924"/>
      <c r="I1" s="924"/>
      <c r="J1" s="925"/>
      <c r="K1" s="926" t="s">
        <v>1017</v>
      </c>
      <c r="L1" s="928" t="s">
        <v>2304</v>
      </c>
      <c r="M1" s="929"/>
      <c r="N1" s="930"/>
    </row>
    <row r="2" spans="2:14" ht="24.7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35608.877008661344</v>
      </c>
      <c r="L36" s="279"/>
      <c r="M36" s="345">
        <v>160</v>
      </c>
      <c r="N36" s="281">
        <f>K36/M36</f>
        <v>222.55548130413339</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19.1502019522875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241.70568325642088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43475.844170575503</v>
      </c>
      <c r="N48" s="281">
        <f>K48*M48</f>
        <v>43475.844170575503</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322412.727824417</v>
      </c>
      <c r="N49" s="281">
        <f>K49*M49</f>
        <v>9672.3818347325105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53148.22600530801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1915.0201952287498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55304.951883793183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11060.990376758637</v>
      </c>
      <c r="M84" s="853"/>
      <c r="N84" s="57"/>
    </row>
    <row r="85" spans="1:14">
      <c r="B85" s="95" t="s">
        <v>1057</v>
      </c>
      <c r="C85" s="96"/>
      <c r="D85" s="96"/>
      <c r="E85" s="96"/>
      <c r="F85" s="96"/>
      <c r="G85" s="96"/>
      <c r="H85" s="96"/>
      <c r="I85" s="93"/>
      <c r="J85" s="94"/>
      <c r="K85" s="313">
        <v>0.05</v>
      </c>
      <c r="L85" s="852">
        <f>N79*K85</f>
        <v>2765.2475941896591</v>
      </c>
      <c r="M85" s="853"/>
      <c r="N85" s="57"/>
    </row>
    <row r="86" spans="1:14" ht="15.75" thickBot="1">
      <c r="B86" s="97" t="s">
        <v>1058</v>
      </c>
      <c r="C86" s="98"/>
      <c r="D86" s="98"/>
      <c r="E86" s="98"/>
      <c r="F86" s="98"/>
      <c r="G86" s="98"/>
      <c r="H86" s="98"/>
      <c r="I86" s="99"/>
      <c r="J86" s="100"/>
      <c r="K86" s="314">
        <v>0.05</v>
      </c>
      <c r="L86" s="854">
        <f>N79*K86</f>
        <v>2765.2475941896591</v>
      </c>
      <c r="M86" s="855"/>
      <c r="N86" s="57"/>
    </row>
    <row r="87" spans="1:14" ht="15.75" thickBot="1">
      <c r="B87" s="817" t="s">
        <v>1037</v>
      </c>
      <c r="C87" s="818"/>
      <c r="D87" s="818"/>
      <c r="E87" s="818"/>
      <c r="F87" s="818"/>
      <c r="G87" s="818"/>
      <c r="H87" s="818"/>
      <c r="I87" s="818"/>
      <c r="J87" s="818"/>
      <c r="K87" s="818"/>
      <c r="L87" s="818"/>
      <c r="M87" s="819"/>
      <c r="N87" s="58">
        <f>L84+L85+L86</f>
        <v>16591.485565137955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71896.43744893113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68.08960694146667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5988.9157657014739</v>
      </c>
      <c r="N48" s="281">
        <f>K48*M48</f>
        <v>239.55663062805897</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7809.4507944116476</v>
      </c>
      <c r="N49" s="281">
        <f>K49*M49</f>
        <v>3123.7803177646592</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474.40554906272894</v>
      </c>
      <c r="N50" s="281">
        <f>K50*M50</f>
        <v>1423.2166471881869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4786.5535955809046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680.89606941466661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5535.5392719370375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1107.1078543874075</v>
      </c>
      <c r="M84" s="853"/>
      <c r="N84" s="57"/>
    </row>
    <row r="85" spans="1:14">
      <c r="B85" s="95" t="s">
        <v>1057</v>
      </c>
      <c r="C85" s="96"/>
      <c r="D85" s="96"/>
      <c r="E85" s="96"/>
      <c r="F85" s="96"/>
      <c r="G85" s="96"/>
      <c r="H85" s="96"/>
      <c r="I85" s="93"/>
      <c r="J85" s="94"/>
      <c r="K85" s="313">
        <v>0.05</v>
      </c>
      <c r="L85" s="852">
        <f>N79*K85</f>
        <v>276.77696359685189</v>
      </c>
      <c r="M85" s="853"/>
      <c r="N85" s="57"/>
    </row>
    <row r="86" spans="1:14" ht="15.75" thickBot="1">
      <c r="B86" s="97" t="s">
        <v>1058</v>
      </c>
      <c r="C86" s="98"/>
      <c r="D86" s="98"/>
      <c r="E86" s="98"/>
      <c r="F86" s="98"/>
      <c r="G86" s="98"/>
      <c r="H86" s="98"/>
      <c r="I86" s="99"/>
      <c r="J86" s="100"/>
      <c r="K86" s="314">
        <v>0.05</v>
      </c>
      <c r="L86" s="854">
        <f>N79*K86</f>
        <v>276.77696359685189</v>
      </c>
      <c r="M86" s="855"/>
      <c r="N86" s="57"/>
    </row>
    <row r="87" spans="1:14" ht="15.75" thickBot="1">
      <c r="B87" s="817" t="s">
        <v>1037</v>
      </c>
      <c r="C87" s="818"/>
      <c r="D87" s="818"/>
      <c r="E87" s="818"/>
      <c r="F87" s="818"/>
      <c r="G87" s="818"/>
      <c r="H87" s="818"/>
      <c r="I87" s="818"/>
      <c r="J87" s="818"/>
      <c r="K87" s="818"/>
      <c r="L87" s="818"/>
      <c r="M87" s="819"/>
      <c r="N87" s="58">
        <f>L84+L85+L86</f>
        <v>1660.6617815811112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7196.2010535181489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68.08960694146667</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31527.261058607168</v>
      </c>
      <c r="N48" s="281">
        <f>K48*M48</f>
        <v>12610.904423442867</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474.40554906272894</v>
      </c>
      <c r="N49" s="281">
        <f>K49*M49</f>
        <v>1423.2166471881869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14034.121070631054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680.89606941466661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14783.106746987187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2956.6213493974374</v>
      </c>
      <c r="M84" s="853"/>
      <c r="N84" s="57"/>
    </row>
    <row r="85" spans="1:14">
      <c r="B85" s="95" t="s">
        <v>1057</v>
      </c>
      <c r="C85" s="96"/>
      <c r="D85" s="96"/>
      <c r="E85" s="96"/>
      <c r="F85" s="96"/>
      <c r="G85" s="96"/>
      <c r="H85" s="96"/>
      <c r="I85" s="93"/>
      <c r="J85" s="94"/>
      <c r="K85" s="313">
        <v>0.05</v>
      </c>
      <c r="L85" s="852">
        <f>N79*K85</f>
        <v>739.15533734935934</v>
      </c>
      <c r="M85" s="853"/>
      <c r="N85" s="57"/>
    </row>
    <row r="86" spans="1:14" ht="15.75" thickBot="1">
      <c r="B86" s="97" t="s">
        <v>1058</v>
      </c>
      <c r="C86" s="98"/>
      <c r="D86" s="98"/>
      <c r="E86" s="98"/>
      <c r="F86" s="98"/>
      <c r="G86" s="98"/>
      <c r="H86" s="98"/>
      <c r="I86" s="99"/>
      <c r="J86" s="100"/>
      <c r="K86" s="314">
        <v>0.05</v>
      </c>
      <c r="L86" s="854">
        <f>N79*K86</f>
        <v>739.15533734935934</v>
      </c>
      <c r="M86" s="855"/>
      <c r="N86" s="57"/>
    </row>
    <row r="87" spans="1:14" ht="15.75" thickBot="1">
      <c r="B87" s="817" t="s">
        <v>1037</v>
      </c>
      <c r="C87" s="818"/>
      <c r="D87" s="818"/>
      <c r="E87" s="818"/>
      <c r="F87" s="818"/>
      <c r="G87" s="818"/>
      <c r="H87" s="818"/>
      <c r="I87" s="818"/>
      <c r="J87" s="818"/>
      <c r="K87" s="818"/>
      <c r="L87" s="818"/>
      <c r="M87" s="819"/>
      <c r="N87" s="58">
        <f>L84+L85+L86</f>
        <v>4434.9320240961561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19218.038771083342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272.35842776586668</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5988.9157657014739</v>
      </c>
      <c r="N48" s="281">
        <f>K48*M48</f>
        <v>479.11326125611794</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7809.4507944116476</v>
      </c>
      <c r="N49" s="281">
        <f>K49*M49</f>
        <v>3123.7803177646592</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474.40554906272894</v>
      </c>
      <c r="N50" s="281">
        <f>K50*M50</f>
        <v>1423.2166471881869</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17660.265945204359</v>
      </c>
      <c r="N51" s="281">
        <f>K51*M51</f>
        <v>26490.398917806539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31516.509144015501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51"/>
    </row>
    <row r="77" spans="1:15" ht="15.75" thickBot="1">
      <c r="B77" s="817" t="s">
        <v>1037</v>
      </c>
      <c r="C77" s="818"/>
      <c r="D77" s="818"/>
      <c r="E77" s="818"/>
      <c r="F77" s="818"/>
      <c r="G77" s="818"/>
      <c r="H77" s="818"/>
      <c r="I77" s="818"/>
      <c r="J77" s="818"/>
      <c r="K77" s="818"/>
      <c r="L77" s="818"/>
      <c r="M77" s="819"/>
      <c r="N77" s="310">
        <f>SUM(N71:N76)</f>
        <v>2723.5842776586665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34512.451849440033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6902.4903698880071</v>
      </c>
      <c r="M84" s="853"/>
      <c r="N84" s="57"/>
    </row>
    <row r="85" spans="1:14">
      <c r="B85" s="95" t="s">
        <v>1057</v>
      </c>
      <c r="C85" s="96"/>
      <c r="D85" s="96"/>
      <c r="E85" s="96"/>
      <c r="F85" s="96"/>
      <c r="G85" s="96"/>
      <c r="H85" s="96"/>
      <c r="I85" s="93"/>
      <c r="J85" s="94"/>
      <c r="K85" s="313">
        <v>0.05</v>
      </c>
      <c r="L85" s="852">
        <f>N79*K85</f>
        <v>1725.6225924720018</v>
      </c>
      <c r="M85" s="853"/>
      <c r="N85" s="57"/>
    </row>
    <row r="86" spans="1:14" ht="15.75" thickBot="1">
      <c r="B86" s="97" t="s">
        <v>1058</v>
      </c>
      <c r="C86" s="98"/>
      <c r="D86" s="98"/>
      <c r="E86" s="98"/>
      <c r="F86" s="98"/>
      <c r="G86" s="98"/>
      <c r="H86" s="98"/>
      <c r="I86" s="99"/>
      <c r="J86" s="100"/>
      <c r="K86" s="314">
        <v>0.05</v>
      </c>
      <c r="L86" s="854">
        <f>N79*K86</f>
        <v>1725.6225924720018</v>
      </c>
      <c r="M86" s="855"/>
      <c r="N86" s="57"/>
    </row>
    <row r="87" spans="1:14" ht="15.75" thickBot="1">
      <c r="B87" s="817" t="s">
        <v>1037</v>
      </c>
      <c r="C87" s="818"/>
      <c r="D87" s="818"/>
      <c r="E87" s="818"/>
      <c r="F87" s="818"/>
      <c r="G87" s="818"/>
      <c r="H87" s="818"/>
      <c r="I87" s="818"/>
      <c r="J87" s="818"/>
      <c r="K87" s="818"/>
      <c r="L87" s="818"/>
      <c r="M87" s="819"/>
      <c r="N87" s="58">
        <f>L84+L85+L86</f>
        <v>10353.73555483201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44866.187404272045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272.35842776586668</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31527.261058607168</v>
      </c>
      <c r="N48" s="281">
        <f>K48*M48</f>
        <v>12610.904423442867</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474.40554906272894</v>
      </c>
      <c r="N49" s="281">
        <f>K49*M49</f>
        <v>1423.2166471881869</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17660.265945204359</v>
      </c>
      <c r="N50" s="281">
        <f>K50*M50</f>
        <v>26490.398917806539</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40524.519988437591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2723.5842776586665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43520.462693862122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8704.0925387724255</v>
      </c>
      <c r="M84" s="853"/>
      <c r="N84" s="57"/>
    </row>
    <row r="85" spans="1:14">
      <c r="B85" s="95" t="s">
        <v>1057</v>
      </c>
      <c r="C85" s="96"/>
      <c r="D85" s="96"/>
      <c r="E85" s="96"/>
      <c r="F85" s="96"/>
      <c r="G85" s="96"/>
      <c r="H85" s="96"/>
      <c r="I85" s="93"/>
      <c r="J85" s="94"/>
      <c r="K85" s="313">
        <v>0.05</v>
      </c>
      <c r="L85" s="852">
        <f>N79*K85</f>
        <v>2176.0231346931064</v>
      </c>
      <c r="M85" s="853"/>
      <c r="N85" s="57"/>
    </row>
    <row r="86" spans="1:14" ht="15.75" thickBot="1">
      <c r="B86" s="97" t="s">
        <v>1058</v>
      </c>
      <c r="C86" s="98"/>
      <c r="D86" s="98"/>
      <c r="E86" s="98"/>
      <c r="F86" s="98"/>
      <c r="G86" s="98"/>
      <c r="H86" s="98"/>
      <c r="I86" s="99"/>
      <c r="J86" s="100"/>
      <c r="K86" s="314">
        <v>0.05</v>
      </c>
      <c r="L86" s="854">
        <f>N79*K86</f>
        <v>2176.0231346931064</v>
      </c>
      <c r="M86" s="855"/>
      <c r="N86" s="57"/>
    </row>
    <row r="87" spans="1:14" ht="15.75" thickBot="1">
      <c r="B87" s="817" t="s">
        <v>1037</v>
      </c>
      <c r="C87" s="818"/>
      <c r="D87" s="818"/>
      <c r="E87" s="818"/>
      <c r="F87" s="818"/>
      <c r="G87" s="818"/>
      <c r="H87" s="818"/>
      <c r="I87" s="818"/>
      <c r="J87" s="818"/>
      <c r="K87" s="818"/>
      <c r="L87" s="818"/>
      <c r="M87" s="819"/>
      <c r="N87" s="58">
        <f>L84+L85+L86</f>
        <v>13056.138808158639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56576.601502020763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241</v>
      </c>
      <c r="B36" s="866" t="str">
        <f>VLOOKUP(A36,EQUIPOS!A6:D154,3,FALSE)</f>
        <v>Grúa (capacidad 15 ton)</v>
      </c>
      <c r="C36" s="867"/>
      <c r="D36" s="867"/>
      <c r="E36" s="867"/>
      <c r="F36" s="867"/>
      <c r="G36" s="867"/>
      <c r="H36" s="868"/>
      <c r="I36" s="276"/>
      <c r="J36" s="277"/>
      <c r="K36" s="278">
        <f>VLOOKUP(A36,EQUIPOS!A6:D163,4,FALSE)</f>
        <v>121956.88195329299</v>
      </c>
      <c r="L36" s="279"/>
      <c r="M36" s="345">
        <v>0.75</v>
      </c>
      <c r="N36" s="281">
        <f>K36/M36</f>
        <v>162609.17593772398</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0.2</v>
      </c>
      <c r="N41" s="353">
        <f>N77*M41</f>
        <v>8511.2008676833339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171120.37680540732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17568.953089666978</v>
      </c>
      <c r="N48" s="281">
        <f>K48*M48</f>
        <v>17568.953089666978</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17568.953089666978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42556.004338416664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231245.33423349098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46249.066846698202</v>
      </c>
      <c r="M84" s="853"/>
      <c r="N84" s="57"/>
    </row>
    <row r="85" spans="1:14">
      <c r="B85" s="95" t="s">
        <v>1057</v>
      </c>
      <c r="C85" s="96"/>
      <c r="D85" s="96"/>
      <c r="E85" s="96"/>
      <c r="F85" s="96"/>
      <c r="G85" s="96"/>
      <c r="H85" s="96"/>
      <c r="I85" s="93"/>
      <c r="J85" s="94"/>
      <c r="K85" s="313">
        <v>0.05</v>
      </c>
      <c r="L85" s="852">
        <f>N79*K85</f>
        <v>11562.266711674551</v>
      </c>
      <c r="M85" s="853"/>
      <c r="N85" s="57"/>
    </row>
    <row r="86" spans="1:14" ht="15.75" thickBot="1">
      <c r="B86" s="97" t="s">
        <v>1058</v>
      </c>
      <c r="C86" s="98"/>
      <c r="D86" s="98"/>
      <c r="E86" s="98"/>
      <c r="F86" s="98"/>
      <c r="G86" s="98"/>
      <c r="H86" s="98"/>
      <c r="I86" s="99"/>
      <c r="J86" s="100"/>
      <c r="K86" s="314">
        <v>0.05</v>
      </c>
      <c r="L86" s="854">
        <f>N79*K86</f>
        <v>11562.266711674551</v>
      </c>
      <c r="M86" s="855"/>
      <c r="N86" s="57"/>
    </row>
    <row r="87" spans="1:14" ht="15.75" thickBot="1">
      <c r="B87" s="817" t="s">
        <v>1037</v>
      </c>
      <c r="C87" s="818"/>
      <c r="D87" s="818"/>
      <c r="E87" s="818"/>
      <c r="F87" s="818"/>
      <c r="G87" s="818"/>
      <c r="H87" s="818"/>
      <c r="I87" s="818"/>
      <c r="J87" s="818"/>
      <c r="K87" s="818"/>
      <c r="L87" s="818"/>
      <c r="M87" s="819"/>
      <c r="N87" s="58">
        <f>L84+L85+L86</f>
        <v>69373.600270047304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300618.9345035383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0.2</v>
      </c>
      <c r="N41" s="353">
        <f>N77*M41</f>
        <v>6383.4006507624999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17568.953089666978</v>
      </c>
      <c r="N48" s="281">
        <f>K48*M48</f>
        <v>17568.953089666978</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17568.953089666978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51"/>
    </row>
    <row r="77" spans="1:15" ht="15.75" thickBot="1">
      <c r="B77" s="817" t="s">
        <v>1037</v>
      </c>
      <c r="C77" s="818"/>
      <c r="D77" s="818"/>
      <c r="E77" s="818"/>
      <c r="F77" s="818"/>
      <c r="G77" s="818"/>
      <c r="H77" s="818"/>
      <c r="I77" s="818"/>
      <c r="J77" s="818"/>
      <c r="K77" s="818"/>
      <c r="L77" s="818"/>
      <c r="M77" s="819"/>
      <c r="N77" s="310">
        <f>SUM(N71:N76)</f>
        <v>31917.003253812498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55869.356994241971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11173.871398848394</v>
      </c>
      <c r="M84" s="853"/>
      <c r="N84" s="57"/>
    </row>
    <row r="85" spans="1:14">
      <c r="B85" s="95" t="s">
        <v>1057</v>
      </c>
      <c r="C85" s="96"/>
      <c r="D85" s="96"/>
      <c r="E85" s="96"/>
      <c r="F85" s="96"/>
      <c r="G85" s="96"/>
      <c r="H85" s="96"/>
      <c r="I85" s="93"/>
      <c r="J85" s="94"/>
      <c r="K85" s="313">
        <v>0.05</v>
      </c>
      <c r="L85" s="852">
        <f>N79*K85</f>
        <v>2793.4678497120985</v>
      </c>
      <c r="M85" s="853"/>
      <c r="N85" s="57"/>
    </row>
    <row r="86" spans="1:14" ht="15.75" thickBot="1">
      <c r="B86" s="97" t="s">
        <v>1058</v>
      </c>
      <c r="C86" s="98"/>
      <c r="D86" s="98"/>
      <c r="E86" s="98"/>
      <c r="F86" s="98"/>
      <c r="G86" s="98"/>
      <c r="H86" s="98"/>
      <c r="I86" s="99"/>
      <c r="J86" s="100"/>
      <c r="K86" s="314">
        <v>0.05</v>
      </c>
      <c r="L86" s="854">
        <f>N79*K86</f>
        <v>2793.4678497120985</v>
      </c>
      <c r="M86" s="855"/>
      <c r="N86" s="57"/>
    </row>
    <row r="87" spans="1:14" ht="15.75" thickBot="1">
      <c r="B87" s="817" t="s">
        <v>1037</v>
      </c>
      <c r="C87" s="818"/>
      <c r="D87" s="818"/>
      <c r="E87" s="818"/>
      <c r="F87" s="818"/>
      <c r="G87" s="818"/>
      <c r="H87" s="818"/>
      <c r="I87" s="818"/>
      <c r="J87" s="818"/>
      <c r="K87" s="818"/>
      <c r="L87" s="818"/>
      <c r="M87" s="819"/>
      <c r="N87" s="58">
        <f>L84+L85+L86</f>
        <v>16760.807098272591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72630.164092514562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0.15</v>
      </c>
      <c r="N41" s="353">
        <f>N77*M41</f>
        <v>2553.3602603049999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17568.953089666978</v>
      </c>
      <c r="N48" s="281">
        <f>K48*M48</f>
        <v>17568.953089666978</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17568.953089666978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51"/>
    </row>
    <row r="77" spans="1:15" ht="15.75" thickBot="1">
      <c r="B77" s="817" t="s">
        <v>1037</v>
      </c>
      <c r="C77" s="818"/>
      <c r="D77" s="818"/>
      <c r="E77" s="818"/>
      <c r="F77" s="818"/>
      <c r="G77" s="818"/>
      <c r="H77" s="818"/>
      <c r="I77" s="818"/>
      <c r="J77" s="818"/>
      <c r="K77" s="818"/>
      <c r="L77" s="818"/>
      <c r="M77" s="819"/>
      <c r="N77" s="310">
        <f>SUM(N71:N76)</f>
        <v>17022.401735366668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37144.715085338641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7428.9430170677288</v>
      </c>
      <c r="M84" s="853"/>
      <c r="N84" s="57"/>
    </row>
    <row r="85" spans="1:14">
      <c r="B85" s="95" t="s">
        <v>1057</v>
      </c>
      <c r="C85" s="96"/>
      <c r="D85" s="96"/>
      <c r="E85" s="96"/>
      <c r="F85" s="96"/>
      <c r="G85" s="96"/>
      <c r="H85" s="96"/>
      <c r="I85" s="93"/>
      <c r="J85" s="94"/>
      <c r="K85" s="313">
        <v>0.05</v>
      </c>
      <c r="L85" s="852">
        <f>N79*K85</f>
        <v>1857.2357542669322</v>
      </c>
      <c r="M85" s="853"/>
      <c r="N85" s="57"/>
    </row>
    <row r="86" spans="1:14" ht="15.75" thickBot="1">
      <c r="B86" s="97" t="s">
        <v>1058</v>
      </c>
      <c r="C86" s="98"/>
      <c r="D86" s="98"/>
      <c r="E86" s="98"/>
      <c r="F86" s="98"/>
      <c r="G86" s="98"/>
      <c r="H86" s="98"/>
      <c r="I86" s="99"/>
      <c r="J86" s="100"/>
      <c r="K86" s="314">
        <v>0.05</v>
      </c>
      <c r="L86" s="854">
        <f>N79*K86</f>
        <v>1857.2357542669322</v>
      </c>
      <c r="M86" s="855"/>
      <c r="N86" s="57"/>
    </row>
    <row r="87" spans="1:14" ht="15.75" thickBot="1">
      <c r="B87" s="817" t="s">
        <v>1037</v>
      </c>
      <c r="C87" s="818"/>
      <c r="D87" s="818"/>
      <c r="E87" s="818"/>
      <c r="F87" s="818"/>
      <c r="G87" s="818"/>
      <c r="H87" s="818"/>
      <c r="I87" s="818"/>
      <c r="J87" s="818"/>
      <c r="K87" s="818"/>
      <c r="L87" s="818"/>
      <c r="M87" s="819"/>
      <c r="N87" s="58">
        <f>L84+L85+L86</f>
        <v>11143.414525601593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48288.129610940232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0.15</v>
      </c>
      <c r="N41" s="353">
        <f>N77*M41</f>
        <v>1915.0201952287498</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17568.953089666978</v>
      </c>
      <c r="N48" s="281">
        <f>K48*M48</f>
        <v>17568.953089666978</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17568.953089666978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12766.801301525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32250.774586420728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6450.154917284146</v>
      </c>
      <c r="M84" s="853"/>
      <c r="N84" s="57"/>
    </row>
    <row r="85" spans="1:14">
      <c r="B85" s="95" t="s">
        <v>1057</v>
      </c>
      <c r="C85" s="96"/>
      <c r="D85" s="96"/>
      <c r="E85" s="96"/>
      <c r="F85" s="96"/>
      <c r="G85" s="96"/>
      <c r="H85" s="96"/>
      <c r="I85" s="93"/>
      <c r="J85" s="94"/>
      <c r="K85" s="313">
        <v>0.05</v>
      </c>
      <c r="L85" s="852">
        <f>N79*K85</f>
        <v>1612.5387293210365</v>
      </c>
      <c r="M85" s="853"/>
      <c r="N85" s="57"/>
    </row>
    <row r="86" spans="1:14" ht="15.75" thickBot="1">
      <c r="B86" s="97" t="s">
        <v>1058</v>
      </c>
      <c r="C86" s="98"/>
      <c r="D86" s="98"/>
      <c r="E86" s="98"/>
      <c r="F86" s="98"/>
      <c r="G86" s="98"/>
      <c r="H86" s="98"/>
      <c r="I86" s="99"/>
      <c r="J86" s="100"/>
      <c r="K86" s="314">
        <v>0.05</v>
      </c>
      <c r="L86" s="854">
        <f>N79*K86</f>
        <v>1612.5387293210365</v>
      </c>
      <c r="M86" s="855"/>
      <c r="N86" s="57"/>
    </row>
    <row r="87" spans="1:14" ht="15.75" thickBot="1">
      <c r="B87" s="817" t="s">
        <v>1037</v>
      </c>
      <c r="C87" s="818"/>
      <c r="D87" s="818"/>
      <c r="E87" s="818"/>
      <c r="F87" s="818"/>
      <c r="G87" s="818"/>
      <c r="H87" s="818"/>
      <c r="I87" s="818"/>
      <c r="J87" s="818"/>
      <c r="K87" s="818"/>
      <c r="L87" s="818"/>
      <c r="M87" s="819"/>
      <c r="N87" s="58">
        <f>L84+L85+L86</f>
        <v>9675.2323759262199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41926.006962346946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0.15</v>
      </c>
      <c r="N41" s="353">
        <f>N77*M41</f>
        <v>10728.404455063024</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31465.0300390335</v>
      </c>
      <c r="N48" s="281">
        <f>K48*M48</f>
        <v>66076.563081970351</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17568.953089666978</v>
      </c>
      <c r="N49" s="281">
        <f>K49*M49</f>
        <v>17568.953089666978</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83645.516171637326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71522.696367086828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165896.61699378717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33179.323398757435</v>
      </c>
      <c r="M84" s="853"/>
      <c r="N84" s="57"/>
    </row>
    <row r="85" spans="1:14">
      <c r="B85" s="95" t="s">
        <v>1057</v>
      </c>
      <c r="C85" s="96"/>
      <c r="D85" s="96"/>
      <c r="E85" s="96"/>
      <c r="F85" s="96"/>
      <c r="G85" s="96"/>
      <c r="H85" s="96"/>
      <c r="I85" s="93"/>
      <c r="J85" s="94"/>
      <c r="K85" s="313">
        <v>0.05</v>
      </c>
      <c r="L85" s="852">
        <f>N79*K85</f>
        <v>8294.8308496893587</v>
      </c>
      <c r="M85" s="853"/>
      <c r="N85" s="57"/>
    </row>
    <row r="86" spans="1:14" ht="15.75" thickBot="1">
      <c r="B86" s="97" t="s">
        <v>1058</v>
      </c>
      <c r="C86" s="98"/>
      <c r="D86" s="98"/>
      <c r="E86" s="98"/>
      <c r="F86" s="98"/>
      <c r="G86" s="98"/>
      <c r="H86" s="98"/>
      <c r="I86" s="99"/>
      <c r="J86" s="100"/>
      <c r="K86" s="314">
        <v>0.05</v>
      </c>
      <c r="L86" s="854">
        <f>N79*K86</f>
        <v>8294.8308496893587</v>
      </c>
      <c r="M86" s="855"/>
      <c r="N86" s="57"/>
    </row>
    <row r="87" spans="1:14" ht="15.75" thickBot="1">
      <c r="B87" s="817" t="s">
        <v>1037</v>
      </c>
      <c r="C87" s="818"/>
      <c r="D87" s="818"/>
      <c r="E87" s="818"/>
      <c r="F87" s="818"/>
      <c r="G87" s="818"/>
      <c r="H87" s="818"/>
      <c r="I87" s="818"/>
      <c r="J87" s="818"/>
      <c r="K87" s="818"/>
      <c r="L87" s="818"/>
      <c r="M87" s="819"/>
      <c r="N87" s="58">
        <f>L84+L85+L86</f>
        <v>49768.985098136152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215665.60209192333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topLeftCell="A52"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0.15</v>
      </c>
      <c r="N41" s="353">
        <f>N77*M41</f>
        <v>10728.404455063024</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31465.0300390335</v>
      </c>
      <c r="N48" s="281">
        <f>K48*M48</f>
        <v>62930.060078066999</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17568.953089666978</v>
      </c>
      <c r="N49" s="281">
        <f>K49*M49</f>
        <v>17568.953089666978</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80499.013167733981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71522.696367086828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162750.11398988383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32550.022797976766</v>
      </c>
      <c r="M84" s="853"/>
      <c r="N84" s="57"/>
    </row>
    <row r="85" spans="1:14">
      <c r="B85" s="95" t="s">
        <v>1057</v>
      </c>
      <c r="C85" s="96"/>
      <c r="D85" s="96"/>
      <c r="E85" s="96"/>
      <c r="F85" s="96"/>
      <c r="G85" s="96"/>
      <c r="H85" s="96"/>
      <c r="I85" s="93"/>
      <c r="J85" s="94"/>
      <c r="K85" s="313">
        <v>0.05</v>
      </c>
      <c r="L85" s="852">
        <f>N79*K85</f>
        <v>8137.5056994941915</v>
      </c>
      <c r="M85" s="853"/>
      <c r="N85" s="57"/>
    </row>
    <row r="86" spans="1:14" ht="15.75" thickBot="1">
      <c r="B86" s="97" t="s">
        <v>1058</v>
      </c>
      <c r="C86" s="98"/>
      <c r="D86" s="98"/>
      <c r="E86" s="98"/>
      <c r="F86" s="98"/>
      <c r="G86" s="98"/>
      <c r="H86" s="98"/>
      <c r="I86" s="99"/>
      <c r="J86" s="100"/>
      <c r="K86" s="314">
        <v>0.05</v>
      </c>
      <c r="L86" s="854">
        <f>N79*K86</f>
        <v>8137.5056994941915</v>
      </c>
      <c r="M86" s="855"/>
      <c r="N86" s="57"/>
    </row>
    <row r="87" spans="1:14" ht="15.75" thickBot="1">
      <c r="B87" s="817" t="s">
        <v>1037</v>
      </c>
      <c r="C87" s="818"/>
      <c r="D87" s="818"/>
      <c r="E87" s="818"/>
      <c r="F87" s="818"/>
      <c r="G87" s="818"/>
      <c r="H87" s="818"/>
      <c r="I87" s="818"/>
      <c r="J87" s="818"/>
      <c r="K87" s="818"/>
      <c r="L87" s="818"/>
      <c r="M87" s="819"/>
      <c r="N87" s="58">
        <f>L84+L85+L86</f>
        <v>48825.034196965149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211575.14818684896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4479.5794040438586</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31465.0300390335</v>
      </c>
      <c r="N48" s="281">
        <f>K48*M48</f>
        <v>41219.189351133886</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17568.953089666978</v>
      </c>
      <c r="N49" s="281">
        <f>K49*M49</f>
        <v>17568.953089666978</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58788.142440800861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44795.794040438588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108063.5158852833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21612.703177056661</v>
      </c>
      <c r="M84" s="853"/>
      <c r="N84" s="57"/>
    </row>
    <row r="85" spans="1:14">
      <c r="B85" s="95" t="s">
        <v>1057</v>
      </c>
      <c r="C85" s="96"/>
      <c r="D85" s="96"/>
      <c r="E85" s="96"/>
      <c r="F85" s="96"/>
      <c r="G85" s="96"/>
      <c r="H85" s="96"/>
      <c r="I85" s="93"/>
      <c r="J85" s="94"/>
      <c r="K85" s="313">
        <v>0.05</v>
      </c>
      <c r="L85" s="852">
        <f>N79*K85</f>
        <v>5403.1757942641652</v>
      </c>
      <c r="M85" s="853"/>
      <c r="N85" s="57"/>
    </row>
    <row r="86" spans="1:14" ht="15.75" thickBot="1">
      <c r="B86" s="97" t="s">
        <v>1058</v>
      </c>
      <c r="C86" s="98"/>
      <c r="D86" s="98"/>
      <c r="E86" s="98"/>
      <c r="F86" s="98"/>
      <c r="G86" s="98"/>
      <c r="H86" s="98"/>
      <c r="I86" s="99"/>
      <c r="J86" s="100"/>
      <c r="K86" s="314">
        <v>0.05</v>
      </c>
      <c r="L86" s="854">
        <f>N79*K86</f>
        <v>5403.1757942641652</v>
      </c>
      <c r="M86" s="855"/>
      <c r="N86" s="57"/>
    </row>
    <row r="87" spans="1:14" ht="15.75" thickBot="1">
      <c r="B87" s="817" t="s">
        <v>1037</v>
      </c>
      <c r="C87" s="818"/>
      <c r="D87" s="818"/>
      <c r="E87" s="818"/>
      <c r="F87" s="818"/>
      <c r="G87" s="818"/>
      <c r="H87" s="818"/>
      <c r="I87" s="818"/>
      <c r="J87" s="818"/>
      <c r="K87" s="818"/>
      <c r="L87" s="818"/>
      <c r="M87" s="819"/>
      <c r="N87" s="58">
        <f>L84+L85+L86</f>
        <v>32419.054765584988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140482.57065086829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3754.9415592720588</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31465.0300390335</v>
      </c>
      <c r="N48" s="281">
        <f>K48*M48</f>
        <v>34611.533042936855</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17568.953089666978</v>
      </c>
      <c r="N49" s="281">
        <f>K49*M49</f>
        <v>17568.953089666978</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52180.486132603837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37549.415592720587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93484.843284596485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18696.968656919296</v>
      </c>
      <c r="M84" s="853"/>
      <c r="N84" s="57"/>
    </row>
    <row r="85" spans="1:14">
      <c r="B85" s="95" t="s">
        <v>1057</v>
      </c>
      <c r="C85" s="96"/>
      <c r="D85" s="96"/>
      <c r="E85" s="96"/>
      <c r="F85" s="96"/>
      <c r="G85" s="96"/>
      <c r="H85" s="96"/>
      <c r="I85" s="93"/>
      <c r="J85" s="94"/>
      <c r="K85" s="313">
        <v>0.05</v>
      </c>
      <c r="L85" s="852">
        <f>N79*K85</f>
        <v>4674.2421642298241</v>
      </c>
      <c r="M85" s="853"/>
      <c r="N85" s="57"/>
    </row>
    <row r="86" spans="1:14" ht="15.75" thickBot="1">
      <c r="B86" s="97" t="s">
        <v>1058</v>
      </c>
      <c r="C86" s="98"/>
      <c r="D86" s="98"/>
      <c r="E86" s="98"/>
      <c r="F86" s="98"/>
      <c r="G86" s="98"/>
      <c r="H86" s="98"/>
      <c r="I86" s="99"/>
      <c r="J86" s="100"/>
      <c r="K86" s="314">
        <v>0.05</v>
      </c>
      <c r="L86" s="854">
        <f>N79*K86</f>
        <v>4674.2421642298241</v>
      </c>
      <c r="M86" s="855"/>
      <c r="N86" s="57"/>
    </row>
    <row r="87" spans="1:14" ht="15.75" thickBot="1">
      <c r="B87" s="817" t="s">
        <v>1037</v>
      </c>
      <c r="C87" s="818"/>
      <c r="D87" s="818"/>
      <c r="E87" s="818"/>
      <c r="F87" s="818"/>
      <c r="G87" s="818"/>
      <c r="H87" s="818"/>
      <c r="I87" s="818"/>
      <c r="J87" s="818"/>
      <c r="K87" s="818"/>
      <c r="L87" s="818"/>
      <c r="M87" s="819"/>
      <c r="N87" s="58">
        <f>L84+L85+L86</f>
        <v>28045.452985378946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121530.29626997543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255.33602603049999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31465.0300390335</v>
      </c>
      <c r="N48" s="281">
        <f>K48*M48</f>
        <v>1573.251501951675</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53.560638235090963</v>
      </c>
      <c r="N49" s="281">
        <f>K49*M49</f>
        <v>267.8031911754548</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8533.6663365946351</v>
      </c>
      <c r="N50" s="281">
        <f>K50*M50</f>
        <v>8533.6663365946351</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10374.721029721764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13183.417316057265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2636.6834632114533</v>
      </c>
      <c r="M84" s="853"/>
      <c r="N84" s="57"/>
    </row>
    <row r="85" spans="1:14">
      <c r="B85" s="95" t="s">
        <v>1057</v>
      </c>
      <c r="C85" s="96"/>
      <c r="D85" s="96"/>
      <c r="E85" s="96"/>
      <c r="F85" s="96"/>
      <c r="G85" s="96"/>
      <c r="H85" s="96"/>
      <c r="I85" s="93"/>
      <c r="J85" s="94"/>
      <c r="K85" s="313">
        <v>0.05</v>
      </c>
      <c r="L85" s="852">
        <f>N79*K85</f>
        <v>659.17086580286332</v>
      </c>
      <c r="M85" s="853"/>
      <c r="N85" s="57"/>
    </row>
    <row r="86" spans="1:14" ht="15.75" thickBot="1">
      <c r="B86" s="97" t="s">
        <v>1058</v>
      </c>
      <c r="C86" s="98"/>
      <c r="D86" s="98"/>
      <c r="E86" s="98"/>
      <c r="F86" s="98"/>
      <c r="G86" s="98"/>
      <c r="H86" s="98"/>
      <c r="I86" s="99"/>
      <c r="J86" s="100"/>
      <c r="K86" s="314">
        <v>0.05</v>
      </c>
      <c r="L86" s="854">
        <f>N79*K86</f>
        <v>659.17086580286332</v>
      </c>
      <c r="M86" s="855"/>
      <c r="N86" s="57"/>
    </row>
    <row r="87" spans="1:14" ht="15.75" thickBot="1">
      <c r="B87" s="817" t="s">
        <v>1037</v>
      </c>
      <c r="C87" s="818"/>
      <c r="D87" s="818"/>
      <c r="E87" s="818"/>
      <c r="F87" s="818"/>
      <c r="G87" s="818"/>
      <c r="H87" s="818"/>
      <c r="I87" s="818"/>
      <c r="J87" s="818"/>
      <c r="K87" s="818"/>
      <c r="L87" s="818"/>
      <c r="M87" s="819"/>
      <c r="N87" s="58">
        <f>L84+L85+L86</f>
        <v>3955.0251948171799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17138.442510874444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102.1344104122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982.94052794715799</v>
      </c>
      <c r="N48" s="281">
        <f>K48*M48</f>
        <v>982.94052794715799</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33821.175608095313</v>
      </c>
      <c r="N49" s="281">
        <f>K49*M49</f>
        <v>1691.0587804047657</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31465.0300390335</v>
      </c>
      <c r="N50" s="281">
        <f>K50*M50</f>
        <v>2359.8772529275125</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53.560638235090963</v>
      </c>
      <c r="N51" s="281">
        <f>K51*M51</f>
        <v>267.8031911754548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5301.6797524548911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6425.1582669890913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1285.0316533978184</v>
      </c>
      <c r="M84" s="853"/>
      <c r="N84" s="57"/>
    </row>
    <row r="85" spans="1:14">
      <c r="B85" s="95" t="s">
        <v>1057</v>
      </c>
      <c r="C85" s="96"/>
      <c r="D85" s="96"/>
      <c r="E85" s="96"/>
      <c r="F85" s="96"/>
      <c r="G85" s="96"/>
      <c r="H85" s="96"/>
      <c r="I85" s="93"/>
      <c r="J85" s="94"/>
      <c r="K85" s="313">
        <v>0.05</v>
      </c>
      <c r="L85" s="852">
        <f>N79*K85</f>
        <v>321.25791334945461</v>
      </c>
      <c r="M85" s="853"/>
      <c r="N85" s="57"/>
    </row>
    <row r="86" spans="1:14" ht="15.75" thickBot="1">
      <c r="B86" s="97" t="s">
        <v>1058</v>
      </c>
      <c r="C86" s="98"/>
      <c r="D86" s="98"/>
      <c r="E86" s="98"/>
      <c r="F86" s="98"/>
      <c r="G86" s="98"/>
      <c r="H86" s="98"/>
      <c r="I86" s="99"/>
      <c r="J86" s="100"/>
      <c r="K86" s="314">
        <v>0.05</v>
      </c>
      <c r="L86" s="854">
        <f>N79*K86</f>
        <v>321.25791334945461</v>
      </c>
      <c r="M86" s="855"/>
      <c r="N86" s="57"/>
    </row>
    <row r="87" spans="1:14" ht="15.75" thickBot="1">
      <c r="B87" s="817" t="s">
        <v>1037</v>
      </c>
      <c r="C87" s="818"/>
      <c r="D87" s="818"/>
      <c r="E87" s="818"/>
      <c r="F87" s="818"/>
      <c r="G87" s="818"/>
      <c r="H87" s="818"/>
      <c r="I87" s="818"/>
      <c r="J87" s="818"/>
      <c r="K87" s="818"/>
      <c r="L87" s="818"/>
      <c r="M87" s="819"/>
      <c r="N87" s="58">
        <f>L84+L85+L86</f>
        <v>1927.5474800967277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8352.7057470858199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topLeftCell="A52" zoomScale="75" zoomScaleNormal="75" workbookViewId="0">
      <selection activeCell="M49" sqref="M49"/>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253</v>
      </c>
      <c r="B36" s="866" t="str">
        <f>VLOOKUP(A36,EQUIPOS!A6:D154,3,FALSE)</f>
        <v>Máquina hidrosembradora</v>
      </c>
      <c r="C36" s="867"/>
      <c r="D36" s="867"/>
      <c r="E36" s="867"/>
      <c r="F36" s="867"/>
      <c r="G36" s="867"/>
      <c r="H36" s="868"/>
      <c r="I36" s="276"/>
      <c r="J36" s="277"/>
      <c r="K36" s="278">
        <f>VLOOKUP(A36,EQUIPOS!A6:D163,4,FALSE)</f>
        <v>30521.894578852578</v>
      </c>
      <c r="L36" s="279"/>
      <c r="M36" s="345">
        <v>350</v>
      </c>
      <c r="N36" s="281">
        <f>K36/M36</f>
        <v>87.205413082435939</v>
      </c>
    </row>
    <row r="37" spans="1:14">
      <c r="A37" s="119" t="s">
        <v>138</v>
      </c>
      <c r="B37" s="866" t="str">
        <f>VLOOKUP(A37,EQUIPOS!A7:D154,3,FALSE)</f>
        <v>Camioneta D-300</v>
      </c>
      <c r="C37" s="867"/>
      <c r="D37" s="867"/>
      <c r="E37" s="867"/>
      <c r="F37" s="867"/>
      <c r="G37" s="867"/>
      <c r="H37" s="868"/>
      <c r="I37" s="430"/>
      <c r="J37" s="431"/>
      <c r="K37" s="278">
        <f>VLOOKUP(A37,EQUIPOS!A7:D164,4,FALSE)</f>
        <v>35608.877008661344</v>
      </c>
      <c r="L37" s="344"/>
      <c r="M37" s="345">
        <v>350</v>
      </c>
      <c r="N37" s="281">
        <f>K37/M37</f>
        <v>101.73964859617527</v>
      </c>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4.5595718934017855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193.50463357201301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982.94052794715799</v>
      </c>
      <c r="N48" s="281">
        <f>K48*M48</f>
        <v>982.94052794715799</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3601.2442567571543</v>
      </c>
      <c r="N49" s="281">
        <f>K49*M49</f>
        <v>1440.4977027028617</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53.560638235090963</v>
      </c>
      <c r="N50" s="281">
        <f>K50*M50</f>
        <v>267.8031911754548</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33821.175608095313</v>
      </c>
      <c r="N51" s="281">
        <f>K51*M51</f>
        <v>1691.0587804047657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4382.3002022302398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91.191437868035706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4666.9962736702882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933.39925473405765</v>
      </c>
      <c r="M84" s="853"/>
      <c r="N84" s="57"/>
    </row>
    <row r="85" spans="1:14">
      <c r="B85" s="95" t="s">
        <v>1057</v>
      </c>
      <c r="C85" s="96"/>
      <c r="D85" s="96"/>
      <c r="E85" s="96"/>
      <c r="F85" s="96"/>
      <c r="G85" s="96"/>
      <c r="H85" s="96"/>
      <c r="I85" s="93"/>
      <c r="J85" s="94"/>
      <c r="K85" s="313">
        <v>0.05</v>
      </c>
      <c r="L85" s="852">
        <f>N79*K85</f>
        <v>233.34981368351441</v>
      </c>
      <c r="M85" s="853"/>
      <c r="N85" s="57"/>
    </row>
    <row r="86" spans="1:14" ht="15.75" thickBot="1">
      <c r="B86" s="97" t="s">
        <v>1058</v>
      </c>
      <c r="C86" s="98"/>
      <c r="D86" s="98"/>
      <c r="E86" s="98"/>
      <c r="F86" s="98"/>
      <c r="G86" s="98"/>
      <c r="H86" s="98"/>
      <c r="I86" s="99"/>
      <c r="J86" s="100"/>
      <c r="K86" s="314">
        <v>0.05</v>
      </c>
      <c r="L86" s="854">
        <f>N79*K86</f>
        <v>233.34981368351441</v>
      </c>
      <c r="M86" s="855"/>
      <c r="N86" s="57"/>
    </row>
    <row r="87" spans="1:14" ht="15.75" thickBot="1">
      <c r="B87" s="817" t="s">
        <v>1037</v>
      </c>
      <c r="C87" s="818"/>
      <c r="D87" s="818"/>
      <c r="E87" s="818"/>
      <c r="F87" s="818"/>
      <c r="G87" s="818"/>
      <c r="H87" s="818"/>
      <c r="I87" s="818"/>
      <c r="J87" s="818"/>
      <c r="K87" s="818"/>
      <c r="L87" s="818"/>
      <c r="M87" s="819"/>
      <c r="N87" s="58">
        <f>L84+L85+L86</f>
        <v>1400.0988821010865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6067.0951557713743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topLeftCell="A31"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9.25" customHeight="1" thickBot="1">
      <c r="A31" t="s">
        <v>1929</v>
      </c>
      <c r="B31" s="86" t="s">
        <v>1810</v>
      </c>
      <c r="C31" s="959" t="s">
        <v>2155</v>
      </c>
      <c r="D31" s="960"/>
      <c r="E31" s="960"/>
      <c r="F31" s="960"/>
      <c r="G31" s="960"/>
      <c r="H31" s="960"/>
      <c r="I31" s="960"/>
      <c r="J31" s="960"/>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35608.877008661344</v>
      </c>
      <c r="L36" s="279"/>
      <c r="M36" s="345">
        <v>8000</v>
      </c>
      <c r="N36" s="281">
        <f>K36/M36</f>
        <v>4.4511096260826681</v>
      </c>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25.533602603049999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29.984712229132668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5421.9432178186626</v>
      </c>
      <c r="N48" s="281">
        <f>K48*M48</f>
        <v>5693.0403787095956</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0</v>
      </c>
      <c r="N49" s="281">
        <f>K49*M49</f>
        <v>0</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917.90948952017015</v>
      </c>
      <c r="N50" s="281">
        <f>K50*M50</f>
        <v>1835.8189790403403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7528.859357749936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10112.204330284068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2022.4408660568138</v>
      </c>
      <c r="M84" s="853"/>
      <c r="N84" s="57"/>
    </row>
    <row r="85" spans="1:14">
      <c r="B85" s="95" t="s">
        <v>1057</v>
      </c>
      <c r="C85" s="96"/>
      <c r="D85" s="96"/>
      <c r="E85" s="96"/>
      <c r="F85" s="96"/>
      <c r="G85" s="96"/>
      <c r="H85" s="96"/>
      <c r="I85" s="93"/>
      <c r="J85" s="94"/>
      <c r="K85" s="313">
        <v>0.05</v>
      </c>
      <c r="L85" s="852">
        <f>N79*K85</f>
        <v>505.61021651420344</v>
      </c>
      <c r="M85" s="853"/>
      <c r="N85" s="57"/>
    </row>
    <row r="86" spans="1:14" ht="15.75" thickBot="1">
      <c r="B86" s="97" t="s">
        <v>1058</v>
      </c>
      <c r="C86" s="98"/>
      <c r="D86" s="98"/>
      <c r="E86" s="98"/>
      <c r="F86" s="98"/>
      <c r="G86" s="98"/>
      <c r="H86" s="98"/>
      <c r="I86" s="99"/>
      <c r="J86" s="100"/>
      <c r="K86" s="314">
        <v>0.05</v>
      </c>
      <c r="L86" s="854">
        <f>N79*K86</f>
        <v>505.61021651420344</v>
      </c>
      <c r="M86" s="855"/>
      <c r="N86" s="57"/>
    </row>
    <row r="87" spans="1:14" ht="15.75" thickBot="1">
      <c r="B87" s="817" t="s">
        <v>1037</v>
      </c>
      <c r="C87" s="818"/>
      <c r="D87" s="818"/>
      <c r="E87" s="818"/>
      <c r="F87" s="818"/>
      <c r="G87" s="818"/>
      <c r="H87" s="818"/>
      <c r="I87" s="818"/>
      <c r="J87" s="818"/>
      <c r="K87" s="818"/>
      <c r="L87" s="818"/>
      <c r="M87" s="819"/>
      <c r="N87" s="58">
        <f>L84+L85+L86</f>
        <v>3033.6612990852204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13145.865629369289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8.5" customHeight="1" thickBot="1">
      <c r="A31" t="s">
        <v>1929</v>
      </c>
      <c r="B31" s="86" t="s">
        <v>1811</v>
      </c>
      <c r="C31" s="959" t="s">
        <v>2158</v>
      </c>
      <c r="D31" s="960"/>
      <c r="E31" s="960"/>
      <c r="F31" s="960"/>
      <c r="G31" s="960"/>
      <c r="H31" s="960"/>
      <c r="I31" s="960"/>
      <c r="J31" s="960"/>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35608.877008661344</v>
      </c>
      <c r="L36" s="279"/>
      <c r="M36" s="345">
        <v>8000</v>
      </c>
      <c r="N36" s="281">
        <f>K36/M36</f>
        <v>4.4511096260826681</v>
      </c>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25.533602603049999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29.984712229132668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12358.303729524916</v>
      </c>
      <c r="N48" s="281">
        <f>K48*M48</f>
        <v>12976.218916001162</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0</v>
      </c>
      <c r="N49" s="281">
        <f>K49*M49</f>
        <v>0</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917.90948952017015</v>
      </c>
      <c r="N50" s="281">
        <f>K50*M50</f>
        <v>1835.8189790403403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14812.037895041503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17395.382867575634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3479.0765735151272</v>
      </c>
      <c r="M84" s="853"/>
      <c r="N84" s="57"/>
    </row>
    <row r="85" spans="1:14">
      <c r="B85" s="95" t="s">
        <v>1057</v>
      </c>
      <c r="C85" s="96"/>
      <c r="D85" s="96"/>
      <c r="E85" s="96"/>
      <c r="F85" s="96"/>
      <c r="G85" s="96"/>
      <c r="H85" s="96"/>
      <c r="I85" s="93"/>
      <c r="J85" s="94"/>
      <c r="K85" s="313">
        <v>0.05</v>
      </c>
      <c r="L85" s="852">
        <f>N79*K85</f>
        <v>869.76914337878179</v>
      </c>
      <c r="M85" s="853"/>
      <c r="N85" s="57"/>
    </row>
    <row r="86" spans="1:14" ht="15.75" thickBot="1">
      <c r="B86" s="97" t="s">
        <v>1058</v>
      </c>
      <c r="C86" s="98"/>
      <c r="D86" s="98"/>
      <c r="E86" s="98"/>
      <c r="F86" s="98"/>
      <c r="G86" s="98"/>
      <c r="H86" s="98"/>
      <c r="I86" s="99"/>
      <c r="J86" s="100"/>
      <c r="K86" s="314">
        <v>0.05</v>
      </c>
      <c r="L86" s="854">
        <f>N79*K86</f>
        <v>869.76914337878179</v>
      </c>
      <c r="M86" s="855"/>
      <c r="N86" s="57"/>
    </row>
    <row r="87" spans="1:14" ht="15.75" thickBot="1">
      <c r="B87" s="817" t="s">
        <v>1037</v>
      </c>
      <c r="C87" s="818"/>
      <c r="D87" s="818"/>
      <c r="E87" s="818"/>
      <c r="F87" s="818"/>
      <c r="G87" s="818"/>
      <c r="H87" s="818"/>
      <c r="I87" s="818"/>
      <c r="J87" s="818"/>
      <c r="K87" s="818"/>
      <c r="L87" s="818"/>
      <c r="M87" s="819"/>
      <c r="N87" s="58">
        <f>L84+L85+L86</f>
        <v>5218.6148602726917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22613.997727848327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topLeftCell="A43" zoomScale="75" zoomScaleNormal="75" workbookViewId="0">
      <selection activeCell="M50" sqref="M50"/>
    </sheetView>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119</v>
      </c>
      <c r="B36" s="866" t="str">
        <f>VLOOKUP(A36,EQUIPOS!A6:D154,3,FALSE)</f>
        <v xml:space="preserve">Bomba de concreto, Producción: 30 m3/h, POTENCIA: 67 HP, MAX PRESION DE CONCRETO: 1150 PSI
</v>
      </c>
      <c r="C36" s="867"/>
      <c r="D36" s="867"/>
      <c r="E36" s="867"/>
      <c r="F36" s="867"/>
      <c r="G36" s="867"/>
      <c r="H36" s="868"/>
      <c r="I36" s="276"/>
      <c r="J36" s="277"/>
      <c r="K36" s="278">
        <f>VLOOKUP(A36,EQUIPOS!A6:D163,4,FALSE)</f>
        <v>41550.378735399732</v>
      </c>
      <c r="L36" s="279"/>
      <c r="M36" s="345">
        <v>100</v>
      </c>
      <c r="N36" s="281">
        <f>K36/M36</f>
        <v>415.50378735399732</v>
      </c>
    </row>
    <row r="37" spans="1:14">
      <c r="A37" s="119" t="s">
        <v>138</v>
      </c>
      <c r="B37" s="866" t="str">
        <f>VLOOKUP(A37,EQUIPOS!A7:D154,3,FALSE)</f>
        <v>Camioneta D-300</v>
      </c>
      <c r="C37" s="867"/>
      <c r="D37" s="867"/>
      <c r="E37" s="867"/>
      <c r="F37" s="867"/>
      <c r="G37" s="867"/>
      <c r="H37" s="868"/>
      <c r="I37" s="430"/>
      <c r="J37" s="431"/>
      <c r="K37" s="278">
        <f>VLOOKUP(A37,EQUIPOS!A7:D164,4,FALSE)</f>
        <v>35608.877008661344</v>
      </c>
      <c r="L37" s="344"/>
      <c r="M37" s="345">
        <v>1000</v>
      </c>
      <c r="N37" s="281">
        <f>K37/M37</f>
        <v>35.608877008661345</v>
      </c>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3.8300403904575</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454.94270475311617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449319.58067569055</v>
      </c>
      <c r="N48" s="281">
        <f>K48*M48</f>
        <v>44931.958067569059</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2832.4953163484524</v>
      </c>
      <c r="N49" s="281">
        <f>K49*M49</f>
        <v>3115.7448479832979</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4809.0538709350103</v>
      </c>
      <c r="N50" s="281">
        <f>K50*M50</f>
        <v>4809.0538709350103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52856.756786487364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383.00403904575001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53694.703530286228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10738.940706057247</v>
      </c>
      <c r="M84" s="853"/>
      <c r="N84" s="57"/>
    </row>
    <row r="85" spans="1:14">
      <c r="B85" s="95" t="s">
        <v>1057</v>
      </c>
      <c r="C85" s="96"/>
      <c r="D85" s="96"/>
      <c r="E85" s="96"/>
      <c r="F85" s="96"/>
      <c r="G85" s="96"/>
      <c r="H85" s="96"/>
      <c r="I85" s="93"/>
      <c r="J85" s="94"/>
      <c r="K85" s="313">
        <v>0.05</v>
      </c>
      <c r="L85" s="852">
        <f>N79*K85</f>
        <v>2684.7351765143117</v>
      </c>
      <c r="M85" s="853"/>
      <c r="N85" s="57"/>
    </row>
    <row r="86" spans="1:14" ht="15.75" thickBot="1">
      <c r="B86" s="97" t="s">
        <v>1058</v>
      </c>
      <c r="C86" s="98"/>
      <c r="D86" s="98"/>
      <c r="E86" s="98"/>
      <c r="F86" s="98"/>
      <c r="G86" s="98"/>
      <c r="H86" s="98"/>
      <c r="I86" s="99"/>
      <c r="J86" s="100"/>
      <c r="K86" s="314">
        <v>0.05</v>
      </c>
      <c r="L86" s="854">
        <f>N79*K86</f>
        <v>2684.7351765143117</v>
      </c>
      <c r="M86" s="855"/>
      <c r="N86" s="57"/>
    </row>
    <row r="87" spans="1:14" ht="15.75" thickBot="1">
      <c r="B87" s="817" t="s">
        <v>1037</v>
      </c>
      <c r="C87" s="818"/>
      <c r="D87" s="818"/>
      <c r="E87" s="818"/>
      <c r="F87" s="818"/>
      <c r="G87" s="818"/>
      <c r="H87" s="818"/>
      <c r="I87" s="818"/>
      <c r="J87" s="818"/>
      <c r="K87" s="818"/>
      <c r="L87" s="818"/>
      <c r="M87" s="819"/>
      <c r="N87" s="58">
        <f>L84+L85+L86</f>
        <v>16108.411059085871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69803.114589372097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255.33602603049999</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31465.0300390335</v>
      </c>
      <c r="N48" s="281">
        <f>K48*M48</f>
        <v>15732.51501951675</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16242.951419464458</v>
      </c>
      <c r="N49" s="281">
        <f>K49*M49</f>
        <v>16242.951419464458</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31975.46643898121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6" t="s">
        <v>1047</v>
      </c>
      <c r="C70" s="857"/>
      <c r="D70" s="857"/>
      <c r="E70" s="857"/>
      <c r="F70" s="857"/>
      <c r="G70" s="857"/>
      <c r="H70" s="857"/>
      <c r="I70" s="79" t="s">
        <v>1048</v>
      </c>
      <c r="J70" s="81" t="s">
        <v>1494</v>
      </c>
      <c r="K70" s="80" t="s">
        <v>1050</v>
      </c>
      <c r="L70" s="858" t="s">
        <v>1034</v>
      </c>
      <c r="M70" s="971"/>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17" t="s">
        <v>1037</v>
      </c>
      <c r="C77" s="818"/>
      <c r="D77" s="818"/>
      <c r="E77" s="818"/>
      <c r="F77" s="818"/>
      <c r="G77" s="818"/>
      <c r="H77" s="818"/>
      <c r="I77" s="818"/>
      <c r="J77" s="818"/>
      <c r="K77" s="818"/>
      <c r="L77" s="818"/>
      <c r="M77" s="819"/>
      <c r="N77" s="310">
        <f>SUM(N71:N76)</f>
        <v>5106.7205206099998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37337.522985621712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7467.5045971243426</v>
      </c>
      <c r="M84" s="853"/>
      <c r="N84" s="57"/>
    </row>
    <row r="85" spans="1:14">
      <c r="B85" s="95" t="s">
        <v>1057</v>
      </c>
      <c r="C85" s="96"/>
      <c r="D85" s="96"/>
      <c r="E85" s="96"/>
      <c r="F85" s="96"/>
      <c r="G85" s="96"/>
      <c r="H85" s="96"/>
      <c r="I85" s="93"/>
      <c r="J85" s="94"/>
      <c r="K85" s="313">
        <v>0.05</v>
      </c>
      <c r="L85" s="852">
        <f>N79*K85</f>
        <v>1866.8761492810856</v>
      </c>
      <c r="M85" s="853"/>
      <c r="N85" s="57"/>
    </row>
    <row r="86" spans="1:14" ht="15.75" thickBot="1">
      <c r="B86" s="97" t="s">
        <v>1058</v>
      </c>
      <c r="C86" s="98"/>
      <c r="D86" s="98"/>
      <c r="E86" s="98"/>
      <c r="F86" s="98"/>
      <c r="G86" s="98"/>
      <c r="H86" s="98"/>
      <c r="I86" s="99"/>
      <c r="J86" s="100"/>
      <c r="K86" s="314">
        <v>0.05</v>
      </c>
      <c r="L86" s="854">
        <f>N79*K86</f>
        <v>1866.8761492810856</v>
      </c>
      <c r="M86" s="855"/>
      <c r="N86" s="57"/>
    </row>
    <row r="87" spans="1:14" ht="15.75" thickBot="1">
      <c r="B87" s="817" t="s">
        <v>1037</v>
      </c>
      <c r="C87" s="818"/>
      <c r="D87" s="818"/>
      <c r="E87" s="818"/>
      <c r="F87" s="818"/>
      <c r="G87" s="818"/>
      <c r="H87" s="818"/>
      <c r="I87" s="818"/>
      <c r="J87" s="818"/>
      <c r="K87" s="818"/>
      <c r="L87" s="818"/>
      <c r="M87" s="819"/>
      <c r="N87" s="58">
        <f>L84+L85+L86</f>
        <v>11201.256895686514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48538.779881308226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7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31" zoomScale="76" zoomScaleNormal="76" workbookViewId="0">
      <selection activeCell="M48" sqref="M48"/>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N76*M41</f>
        <v>85112.008676833342</v>
      </c>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8746.3055901771222</v>
      </c>
      <c r="N48" s="281">
        <f>K48*M48</f>
        <v>9620936.1491948348</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17" t="s">
        <v>1037</v>
      </c>
      <c r="C54" s="818"/>
      <c r="D54" s="818"/>
      <c r="E54" s="818"/>
      <c r="F54" s="818"/>
      <c r="G54" s="818"/>
      <c r="H54" s="818"/>
      <c r="I54" s="818"/>
      <c r="J54" s="818"/>
      <c r="K54" s="818"/>
      <c r="L54" s="818"/>
      <c r="M54" s="819"/>
      <c r="N54" s="403">
        <f>SUM(N48:N53)</f>
        <v>9620936.1491948348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987"/>
      <c r="M64" s="988"/>
      <c r="N64" s="494"/>
    </row>
    <row r="65" spans="1:15" ht="15.75" thickBot="1">
      <c r="B65" s="817" t="s">
        <v>1037</v>
      </c>
      <c r="C65" s="818"/>
      <c r="D65" s="818"/>
      <c r="E65" s="818"/>
      <c r="F65" s="818"/>
      <c r="G65" s="818"/>
      <c r="H65" s="818"/>
      <c r="I65" s="818"/>
      <c r="J65" s="818"/>
      <c r="K65" s="818"/>
      <c r="L65" s="818"/>
      <c r="M65" s="819"/>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6" t="s">
        <v>1047</v>
      </c>
      <c r="C69" s="857"/>
      <c r="D69" s="857"/>
      <c r="E69" s="857"/>
      <c r="F69" s="857"/>
      <c r="G69" s="857"/>
      <c r="H69" s="857"/>
      <c r="I69" s="79" t="s">
        <v>1048</v>
      </c>
      <c r="J69" s="81" t="s">
        <v>1494</v>
      </c>
      <c r="K69" s="80" t="s">
        <v>1050</v>
      </c>
      <c r="L69" s="858" t="s">
        <v>1034</v>
      </c>
      <c r="M69" s="971"/>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89"/>
      <c r="C75" s="990"/>
      <c r="D75" s="990"/>
      <c r="E75" s="990"/>
      <c r="F75" s="990"/>
      <c r="G75" s="990"/>
      <c r="H75" s="990"/>
      <c r="I75" s="175"/>
      <c r="J75" s="175"/>
      <c r="K75" s="175"/>
      <c r="L75" s="991"/>
      <c r="M75" s="992"/>
      <c r="N75" s="51"/>
    </row>
    <row r="76" spans="1:15" ht="15.75" thickBot="1">
      <c r="B76" s="817" t="s">
        <v>1037</v>
      </c>
      <c r="C76" s="818"/>
      <c r="D76" s="818"/>
      <c r="E76" s="818"/>
      <c r="F76" s="818"/>
      <c r="G76" s="818"/>
      <c r="H76" s="818"/>
      <c r="I76" s="818"/>
      <c r="J76" s="818"/>
      <c r="K76" s="818"/>
      <c r="L76" s="818"/>
      <c r="M76" s="819"/>
      <c r="N76" s="310">
        <f>SUM(N70:N75)</f>
        <v>1702240.1735366667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11408288.331408333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2281657.6662816666</v>
      </c>
      <c r="M83" s="853"/>
      <c r="N83" s="57"/>
    </row>
    <row r="84" spans="1:14">
      <c r="B84" s="95" t="s">
        <v>1057</v>
      </c>
      <c r="C84" s="96"/>
      <c r="D84" s="96"/>
      <c r="E84" s="96"/>
      <c r="F84" s="96"/>
      <c r="G84" s="96"/>
      <c r="H84" s="96"/>
      <c r="I84" s="93"/>
      <c r="J84" s="94"/>
      <c r="K84" s="313">
        <v>0.05</v>
      </c>
      <c r="L84" s="852">
        <f>N78*K84</f>
        <v>570414.41657041665</v>
      </c>
      <c r="M84" s="853"/>
      <c r="N84" s="57"/>
    </row>
    <row r="85" spans="1:14" ht="15.75" thickBot="1">
      <c r="B85" s="97" t="s">
        <v>1058</v>
      </c>
      <c r="C85" s="98"/>
      <c r="D85" s="98"/>
      <c r="E85" s="98"/>
      <c r="F85" s="98"/>
      <c r="G85" s="98"/>
      <c r="H85" s="98"/>
      <c r="I85" s="99"/>
      <c r="J85" s="100"/>
      <c r="K85" s="314">
        <v>0.05</v>
      </c>
      <c r="L85" s="854">
        <f>N78*K85</f>
        <v>570414.41657041665</v>
      </c>
      <c r="M85" s="855"/>
      <c r="N85" s="57"/>
    </row>
    <row r="86" spans="1:14" ht="15.75" thickBot="1">
      <c r="B86" s="817" t="s">
        <v>1037</v>
      </c>
      <c r="C86" s="818"/>
      <c r="D86" s="818"/>
      <c r="E86" s="818"/>
      <c r="F86" s="818"/>
      <c r="G86" s="818"/>
      <c r="H86" s="818"/>
      <c r="I86" s="818"/>
      <c r="J86" s="818"/>
      <c r="K86" s="818"/>
      <c r="L86" s="818"/>
      <c r="M86" s="819"/>
      <c r="N86" s="58">
        <f>L83+L84+L85</f>
        <v>3422486.4994224999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14830774.830830833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29.25"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75" thickBot="1">
      <c r="B119" s="428" t="s">
        <v>2327</v>
      </c>
      <c r="C119" s="429"/>
      <c r="D119" s="429"/>
      <c r="E119" s="268"/>
      <c r="F119" s="268"/>
      <c r="G119" s="268"/>
      <c r="H119" s="268"/>
      <c r="I119" s="268"/>
      <c r="J119" s="969"/>
      <c r="K119" s="969"/>
      <c r="L119" s="969"/>
      <c r="M119" s="969"/>
      <c r="N119" s="970"/>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28.5" customHeight="1" thickBot="1">
      <c r="A31" t="s">
        <v>1929</v>
      </c>
      <c r="B31" s="113" t="s">
        <v>1250</v>
      </c>
      <c r="C31" s="993" t="s">
        <v>2299</v>
      </c>
      <c r="D31" s="994"/>
      <c r="E31" s="994"/>
      <c r="F31" s="994"/>
      <c r="G31" s="994"/>
      <c r="H31" s="994"/>
      <c r="I31" s="994"/>
      <c r="J31" s="994"/>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77" t="s">
        <v>373</v>
      </c>
      <c r="B36" s="866" t="str">
        <f>VLOOKUP(A36,EQUIPOS!A6:D154,3,FALSE)</f>
        <v>Volqueta 6 m3</v>
      </c>
      <c r="C36" s="867"/>
      <c r="D36" s="867"/>
      <c r="E36" s="867"/>
      <c r="F36" s="867"/>
      <c r="G36" s="867"/>
      <c r="H36" s="868"/>
      <c r="I36" s="276"/>
      <c r="J36" s="277"/>
      <c r="K36" s="278">
        <f>VLOOKUP(A36,EQUIPOS!A6:D161,4,FALSE)</f>
        <v>51087.728605126395</v>
      </c>
      <c r="L36" s="279"/>
      <c r="M36" s="464">
        <v>81</v>
      </c>
      <c r="N36" s="281">
        <f>K36/M36</f>
        <v>630.71269882872093</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2"/>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105">
        <f>SUM(N36:N42)</f>
        <v>630.71269882872093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99"/>
      <c r="C53" s="900"/>
      <c r="D53" s="900"/>
      <c r="E53" s="900"/>
      <c r="F53" s="900"/>
      <c r="G53" s="900"/>
      <c r="H53" s="900"/>
      <c r="I53" s="870"/>
      <c r="J53" s="48"/>
      <c r="K53" s="50"/>
      <c r="L53" s="901"/>
      <c r="M53" s="902"/>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3" t="s">
        <v>1045</v>
      </c>
      <c r="M58" s="882"/>
      <c r="N58" s="82" t="s">
        <v>1035</v>
      </c>
    </row>
    <row r="59" spans="2:14">
      <c r="B59" s="52"/>
      <c r="C59" s="326"/>
      <c r="D59" s="326"/>
      <c r="E59" s="326"/>
      <c r="F59" s="326"/>
      <c r="G59" s="326"/>
      <c r="H59" s="320"/>
      <c r="I59" s="288"/>
      <c r="J59" s="295"/>
      <c r="K59" s="288"/>
      <c r="L59" s="904"/>
      <c r="M59" s="90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7"/>
      <c r="M64" s="988"/>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9"/>
      <c r="C75" s="990"/>
      <c r="D75" s="990"/>
      <c r="E75" s="990"/>
      <c r="F75" s="990"/>
      <c r="G75" s="990"/>
      <c r="H75" s="990"/>
      <c r="I75" s="175"/>
      <c r="J75" s="175"/>
      <c r="K75" s="175"/>
      <c r="L75" s="991"/>
      <c r="M75" s="992"/>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630.71269882872093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126.14253976574419</v>
      </c>
      <c r="M83" s="853"/>
      <c r="N83" s="57"/>
    </row>
    <row r="84" spans="1:14">
      <c r="B84" s="95" t="s">
        <v>1057</v>
      </c>
      <c r="C84" s="96"/>
      <c r="D84" s="96"/>
      <c r="E84" s="96"/>
      <c r="F84" s="96"/>
      <c r="G84" s="96"/>
      <c r="H84" s="96"/>
      <c r="I84" s="93"/>
      <c r="J84" s="94"/>
      <c r="K84" s="313">
        <v>0.05</v>
      </c>
      <c r="L84" s="852">
        <f>N78*K84</f>
        <v>31.535634941436047</v>
      </c>
      <c r="M84" s="853"/>
      <c r="N84" s="57"/>
    </row>
    <row r="85" spans="1:14" ht="15.75" thickBot="1">
      <c r="B85" s="97" t="s">
        <v>1058</v>
      </c>
      <c r="C85" s="98"/>
      <c r="D85" s="98"/>
      <c r="E85" s="98"/>
      <c r="F85" s="98"/>
      <c r="G85" s="98"/>
      <c r="H85" s="98"/>
      <c r="I85" s="99"/>
      <c r="J85" s="100"/>
      <c r="K85" s="314">
        <v>0.05</v>
      </c>
      <c r="L85" s="854">
        <f>N78*K85</f>
        <v>31.535634941436047</v>
      </c>
      <c r="M85" s="855"/>
      <c r="N85" s="57"/>
    </row>
    <row r="86" spans="1:14" ht="15.75" thickBot="1">
      <c r="B86" s="817" t="s">
        <v>1037</v>
      </c>
      <c r="C86" s="818"/>
      <c r="D86" s="818"/>
      <c r="E86" s="818"/>
      <c r="F86" s="818"/>
      <c r="G86" s="818"/>
      <c r="H86" s="818"/>
      <c r="I86" s="818"/>
      <c r="J86" s="818"/>
      <c r="K86" s="818"/>
      <c r="L86" s="818"/>
      <c r="M86" s="819"/>
      <c r="N86" s="58">
        <f>L83+L84+L85</f>
        <v>189.21380964861629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819.92650847733717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75" thickBot="1">
      <c r="B119" s="428" t="s">
        <v>2327</v>
      </c>
      <c r="C119" s="429"/>
      <c r="D119" s="429"/>
      <c r="E119" s="268"/>
      <c r="F119" s="268"/>
      <c r="G119" s="268"/>
      <c r="H119" s="268"/>
      <c r="I119" s="268"/>
      <c r="J119" s="969"/>
      <c r="K119" s="969"/>
      <c r="L119" s="969"/>
      <c r="M119" s="969"/>
      <c r="N119" s="970"/>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75" thickBot="1">
      <c r="B28" s="39"/>
      <c r="C28" s="40"/>
      <c r="D28" s="40"/>
      <c r="E28" s="40"/>
      <c r="F28" s="40"/>
      <c r="G28" s="40"/>
      <c r="H28" s="40"/>
      <c r="I28" s="40"/>
      <c r="J28" s="40"/>
      <c r="K28" s="40"/>
      <c r="L28" s="40"/>
      <c r="M28" s="40"/>
      <c r="N28" s="41"/>
    </row>
    <row r="29" spans="1:14" ht="26.25"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41.25" customHeight="1" thickBot="1">
      <c r="A31" t="s">
        <v>1929</v>
      </c>
      <c r="B31" s="113" t="s">
        <v>1251</v>
      </c>
      <c r="C31" s="993" t="s">
        <v>2302</v>
      </c>
      <c r="D31" s="994"/>
      <c r="E31" s="994"/>
      <c r="F31" s="994"/>
      <c r="G31" s="994"/>
      <c r="H31" s="994"/>
      <c r="I31" s="994"/>
      <c r="J31" s="994"/>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373</v>
      </c>
      <c r="B36" s="866" t="str">
        <f>VLOOKUP(A36,EQUIPOS!A6:D154,3,FALSE)</f>
        <v>Volqueta 6 m3</v>
      </c>
      <c r="C36" s="867"/>
      <c r="D36" s="867"/>
      <c r="E36" s="867"/>
      <c r="F36" s="867"/>
      <c r="G36" s="867"/>
      <c r="H36" s="868"/>
      <c r="I36" s="276"/>
      <c r="J36" s="277"/>
      <c r="K36" s="278">
        <f>VLOOKUP(A36,EQUIPOS!A6:D161,4,FALSE)</f>
        <v>51087.728605126395</v>
      </c>
      <c r="L36" s="279"/>
      <c r="M36" s="292">
        <v>66</v>
      </c>
      <c r="N36" s="281">
        <f>K36/M36</f>
        <v>774.0564940170666</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2"/>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105">
        <f>SUM(N36:N42)</f>
        <v>774.0564940170666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99"/>
      <c r="C53" s="900"/>
      <c r="D53" s="900"/>
      <c r="E53" s="900"/>
      <c r="F53" s="900"/>
      <c r="G53" s="900"/>
      <c r="H53" s="900"/>
      <c r="I53" s="870"/>
      <c r="J53" s="48"/>
      <c r="K53" s="50"/>
      <c r="L53" s="901"/>
      <c r="M53" s="902"/>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3" t="s">
        <v>1045</v>
      </c>
      <c r="M58" s="882"/>
      <c r="N58" s="82" t="s">
        <v>1035</v>
      </c>
    </row>
    <row r="59" spans="2:14">
      <c r="B59" s="52"/>
      <c r="C59" s="326"/>
      <c r="D59" s="326"/>
      <c r="E59" s="326"/>
      <c r="F59" s="326"/>
      <c r="G59" s="326"/>
      <c r="H59" s="320"/>
      <c r="I59" s="288"/>
      <c r="J59" s="295"/>
      <c r="K59" s="288"/>
      <c r="L59" s="904"/>
      <c r="M59" s="90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7"/>
      <c r="M64" s="988"/>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9"/>
      <c r="C75" s="990"/>
      <c r="D75" s="990"/>
      <c r="E75" s="990"/>
      <c r="F75" s="990"/>
      <c r="G75" s="990"/>
      <c r="H75" s="990"/>
      <c r="I75" s="175"/>
      <c r="J75" s="175"/>
      <c r="K75" s="175"/>
      <c r="L75" s="991"/>
      <c r="M75" s="992"/>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774.0564940170666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154.81129880341334</v>
      </c>
      <c r="M83" s="853"/>
      <c r="N83" s="57"/>
    </row>
    <row r="84" spans="1:14">
      <c r="B84" s="95" t="s">
        <v>1057</v>
      </c>
      <c r="C84" s="96"/>
      <c r="D84" s="96"/>
      <c r="E84" s="96"/>
      <c r="F84" s="96"/>
      <c r="G84" s="96"/>
      <c r="H84" s="96"/>
      <c r="I84" s="93"/>
      <c r="J84" s="94"/>
      <c r="K84" s="313">
        <v>0.05</v>
      </c>
      <c r="L84" s="852">
        <f>N78*K84</f>
        <v>38.702824700853334</v>
      </c>
      <c r="M84" s="853"/>
      <c r="N84" s="57"/>
    </row>
    <row r="85" spans="1:14" ht="15.75" thickBot="1">
      <c r="B85" s="97" t="s">
        <v>1058</v>
      </c>
      <c r="C85" s="98"/>
      <c r="D85" s="98"/>
      <c r="E85" s="98"/>
      <c r="F85" s="98"/>
      <c r="G85" s="98"/>
      <c r="H85" s="98"/>
      <c r="I85" s="99"/>
      <c r="J85" s="100"/>
      <c r="K85" s="314">
        <v>0.05</v>
      </c>
      <c r="L85" s="854">
        <f>N78*K85</f>
        <v>38.702824700853334</v>
      </c>
      <c r="M85" s="855"/>
      <c r="N85" s="57"/>
    </row>
    <row r="86" spans="1:14" ht="15.75" thickBot="1">
      <c r="B86" s="817" t="s">
        <v>1037</v>
      </c>
      <c r="C86" s="818"/>
      <c r="D86" s="818"/>
      <c r="E86" s="818"/>
      <c r="F86" s="818"/>
      <c r="G86" s="818"/>
      <c r="H86" s="818"/>
      <c r="I86" s="818"/>
      <c r="J86" s="818"/>
      <c r="K86" s="818"/>
      <c r="L86" s="818"/>
      <c r="M86" s="819"/>
      <c r="N86" s="58">
        <f>L83+L84+L85</f>
        <v>232.21694820512002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1006.2734422221866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75" thickBot="1">
      <c r="B119" s="428" t="s">
        <v>2327</v>
      </c>
      <c r="C119" s="429"/>
      <c r="D119" s="429"/>
      <c r="E119" s="268"/>
      <c r="F119" s="268"/>
      <c r="G119" s="268"/>
      <c r="H119" s="268"/>
      <c r="I119" s="268"/>
      <c r="J119" s="969"/>
      <c r="K119" s="969"/>
      <c r="L119" s="969"/>
      <c r="M119" s="969"/>
      <c r="N119" s="970"/>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75" thickBot="1">
      <c r="B6" s="913"/>
      <c r="C6" s="920"/>
      <c r="D6" s="921"/>
      <c r="E6" s="921"/>
      <c r="F6" s="921"/>
      <c r="G6" s="921"/>
      <c r="H6" s="921"/>
      <c r="I6" s="921"/>
      <c r="J6" s="922"/>
      <c r="K6" s="915"/>
      <c r="L6" s="917"/>
      <c r="M6" s="917"/>
      <c r="N6" s="919"/>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5" t="s">
        <v>1026</v>
      </c>
      <c r="C27" s="996"/>
      <c r="D27" s="996"/>
      <c r="E27" s="996"/>
      <c r="F27" s="996"/>
      <c r="G27" s="996"/>
      <c r="H27" s="996"/>
      <c r="I27" s="996"/>
      <c r="J27" s="996"/>
      <c r="K27" s="996"/>
      <c r="L27" s="996"/>
      <c r="M27" s="996"/>
      <c r="N27" s="997"/>
    </row>
    <row r="28" spans="1:14" ht="15.75" thickBot="1">
      <c r="B28" s="39"/>
      <c r="C28" s="40"/>
      <c r="D28" s="40"/>
      <c r="E28" s="40"/>
      <c r="F28" s="40"/>
      <c r="G28" s="40"/>
      <c r="H28" s="40"/>
      <c r="I28" s="40"/>
      <c r="J28" s="40"/>
      <c r="K28" s="40"/>
      <c r="L28" s="40"/>
      <c r="M28" s="40"/>
      <c r="N28" s="41"/>
    </row>
    <row r="29" spans="1:14" ht="26.25" thickBot="1">
      <c r="B29" s="77" t="s">
        <v>1027</v>
      </c>
      <c r="C29" s="1000" t="s">
        <v>1028</v>
      </c>
      <c r="D29" s="1001"/>
      <c r="E29" s="1001"/>
      <c r="F29" s="1001"/>
      <c r="G29" s="1001"/>
      <c r="H29" s="1001"/>
      <c r="I29" s="1001"/>
      <c r="J29" s="78"/>
      <c r="K29" s="351" t="s">
        <v>2321</v>
      </c>
      <c r="L29" s="998" t="s">
        <v>1029</v>
      </c>
      <c r="M29" s="999"/>
      <c r="N29" s="77" t="s">
        <v>1030</v>
      </c>
    </row>
    <row r="30" spans="1:14" hidden="1">
      <c r="B30" s="77" t="s">
        <v>1027</v>
      </c>
      <c r="C30" s="796" t="s">
        <v>1028</v>
      </c>
      <c r="D30" s="797"/>
      <c r="E30" s="797"/>
      <c r="F30" s="797"/>
      <c r="G30" s="797"/>
      <c r="H30" s="797"/>
      <c r="I30" s="797"/>
      <c r="J30" s="78"/>
      <c r="K30" s="316"/>
      <c r="L30" s="793" t="s">
        <v>1029</v>
      </c>
      <c r="M30" s="794"/>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373</v>
      </c>
      <c r="B36" s="866" t="str">
        <f>VLOOKUP(A36,EQUIPOS!A6:D154,3,FALSE)</f>
        <v>Volqueta 6 m3</v>
      </c>
      <c r="C36" s="867"/>
      <c r="D36" s="867"/>
      <c r="E36" s="867"/>
      <c r="F36" s="867"/>
      <c r="G36" s="867"/>
      <c r="H36" s="868"/>
      <c r="I36" s="276"/>
      <c r="J36" s="277"/>
      <c r="K36" s="278">
        <f>VLOOKUP(A36,EQUIPOS!A6:D161,4,FALSE)</f>
        <v>51087.728605126395</v>
      </c>
      <c r="L36" s="279"/>
      <c r="M36" s="292">
        <v>66</v>
      </c>
      <c r="N36" s="281">
        <f>K36/M36</f>
        <v>774.0564940170666</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2"/>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75" thickBot="1">
      <c r="B42" s="866"/>
      <c r="C42" s="867"/>
      <c r="D42" s="867"/>
      <c r="E42" s="867"/>
      <c r="F42" s="867"/>
      <c r="G42" s="867"/>
      <c r="H42" s="868"/>
      <c r="I42" s="876"/>
      <c r="J42" s="877"/>
      <c r="K42" s="47"/>
      <c r="L42" s="878"/>
      <c r="M42" s="879"/>
      <c r="N42" s="111"/>
    </row>
    <row r="43" spans="1:14" ht="15.75" thickBot="1">
      <c r="B43" s="817" t="s">
        <v>1037</v>
      </c>
      <c r="C43" s="818"/>
      <c r="D43" s="818"/>
      <c r="E43" s="818"/>
      <c r="F43" s="818"/>
      <c r="G43" s="818"/>
      <c r="H43" s="818"/>
      <c r="I43" s="818"/>
      <c r="J43" s="818"/>
      <c r="K43" s="818"/>
      <c r="L43" s="818"/>
      <c r="M43" s="819"/>
      <c r="N43" s="105">
        <f>SUM(N36:N42)</f>
        <v>774.0564940170666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99"/>
      <c r="C53" s="900"/>
      <c r="D53" s="900"/>
      <c r="E53" s="900"/>
      <c r="F53" s="900"/>
      <c r="G53" s="900"/>
      <c r="H53" s="900"/>
      <c r="I53" s="870"/>
      <c r="J53" s="48"/>
      <c r="K53" s="50"/>
      <c r="L53" s="901"/>
      <c r="M53" s="902"/>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3" t="s">
        <v>1045</v>
      </c>
      <c r="M58" s="882"/>
      <c r="N58" s="82" t="s">
        <v>1035</v>
      </c>
    </row>
    <row r="59" spans="2:14">
      <c r="B59" s="52"/>
      <c r="C59" s="326"/>
      <c r="D59" s="326"/>
      <c r="E59" s="326"/>
      <c r="F59" s="326"/>
      <c r="G59" s="326"/>
      <c r="H59" s="320"/>
      <c r="I59" s="288"/>
      <c r="J59" s="295"/>
      <c r="K59" s="288"/>
      <c r="L59" s="904"/>
      <c r="M59" s="90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7"/>
      <c r="M64" s="988"/>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9"/>
      <c r="C75" s="990"/>
      <c r="D75" s="990"/>
      <c r="E75" s="990"/>
      <c r="F75" s="990"/>
      <c r="G75" s="990"/>
      <c r="H75" s="990"/>
      <c r="I75" s="175"/>
      <c r="J75" s="175"/>
      <c r="K75" s="175"/>
      <c r="L75" s="991"/>
      <c r="M75" s="992"/>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774.0564940170666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154.81129880341334</v>
      </c>
      <c r="M83" s="853"/>
      <c r="N83" s="57"/>
    </row>
    <row r="84" spans="1:14">
      <c r="B84" s="95" t="s">
        <v>1057</v>
      </c>
      <c r="C84" s="96"/>
      <c r="D84" s="96"/>
      <c r="E84" s="96"/>
      <c r="F84" s="96"/>
      <c r="G84" s="96"/>
      <c r="H84" s="96"/>
      <c r="I84" s="93"/>
      <c r="J84" s="94"/>
      <c r="K84" s="313">
        <v>0.05</v>
      </c>
      <c r="L84" s="852">
        <f>N78*K84</f>
        <v>38.702824700853334</v>
      </c>
      <c r="M84" s="853"/>
      <c r="N84" s="57"/>
    </row>
    <row r="85" spans="1:14" ht="15.75" thickBot="1">
      <c r="B85" s="97" t="s">
        <v>1058</v>
      </c>
      <c r="C85" s="98"/>
      <c r="D85" s="98"/>
      <c r="E85" s="98"/>
      <c r="F85" s="98"/>
      <c r="G85" s="98"/>
      <c r="H85" s="98"/>
      <c r="I85" s="99"/>
      <c r="J85" s="100"/>
      <c r="K85" s="314">
        <v>0.05</v>
      </c>
      <c r="L85" s="854">
        <f>N78*K85</f>
        <v>38.702824700853334</v>
      </c>
      <c r="M85" s="855"/>
      <c r="N85" s="57"/>
    </row>
    <row r="86" spans="1:14" ht="15.75" thickBot="1">
      <c r="B86" s="817" t="s">
        <v>1037</v>
      </c>
      <c r="C86" s="818"/>
      <c r="D86" s="818"/>
      <c r="E86" s="818"/>
      <c r="F86" s="818"/>
      <c r="G86" s="818"/>
      <c r="H86" s="818"/>
      <c r="I86" s="818"/>
      <c r="J86" s="818"/>
      <c r="K86" s="818"/>
      <c r="L86" s="818"/>
      <c r="M86" s="819"/>
      <c r="N86" s="58">
        <f>L83+L84+L85</f>
        <v>232.21694820512002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1006.2734422221866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75" thickBot="1">
      <c r="B119" s="428" t="s">
        <v>2327</v>
      </c>
      <c r="C119" s="429"/>
      <c r="D119" s="429"/>
      <c r="E119" s="268"/>
      <c r="F119" s="268"/>
      <c r="G119" s="268"/>
      <c r="H119" s="268"/>
      <c r="I119" s="268"/>
      <c r="J119" s="969"/>
      <c r="K119" s="969"/>
      <c r="L119" s="969"/>
      <c r="M119" s="969"/>
      <c r="N119" s="970"/>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2019-12-12T18:21:04Z</dcterms:modified>
</cp:coreProperties>
</file>