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D0E1123B-90A3-4DF6-AE7A-808DFE155169}" xr6:coauthVersionLast="44" xr6:coauthVersionMax="44" xr10:uidLastSave="{00000000-0000-0000-0000-000000000000}"/>
  <bookViews>
    <workbookView xWindow="-120" yWindow="-120" windowWidth="29040" windowHeight="15840"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1" i="280" l="1"/>
  <c r="N44" i="280" s="1"/>
  <c r="N77" i="337"/>
  <c r="N41" i="337" s="1"/>
  <c r="N77" i="193"/>
  <c r="N43" i="193" s="1"/>
  <c r="N76" i="92"/>
  <c r="N41" i="92" s="1"/>
  <c r="N76" i="96"/>
  <c r="N41" i="96" s="1"/>
  <c r="N43" i="96" s="1"/>
  <c r="N76" i="107"/>
  <c r="N41" i="107" s="1"/>
  <c r="N43" i="107" s="1"/>
  <c r="N75" i="133"/>
  <c r="N41" i="133" s="1"/>
  <c r="N76" i="135"/>
  <c r="N41" i="135" s="1"/>
  <c r="N83" i="221"/>
  <c r="N46" i="221" s="1"/>
  <c r="N72" i="227"/>
  <c r="N41" i="227" s="1"/>
  <c r="N76" i="242"/>
  <c r="N40" i="242" s="1"/>
  <c r="N80" i="164"/>
  <c r="N46" i="164" s="1"/>
  <c r="N83" i="165"/>
  <c r="N49" i="165" s="1"/>
  <c r="N81" i="170"/>
  <c r="N47" i="170" s="1"/>
  <c r="N49" i="170" s="1"/>
  <c r="N81" i="176"/>
  <c r="N47" i="176" s="1"/>
  <c r="N81" i="171"/>
  <c r="N47" i="171" s="1"/>
  <c r="N81" i="178"/>
  <c r="N47" i="178" s="1"/>
  <c r="N77" i="323"/>
  <c r="N77" i="328"/>
  <c r="N41" i="328" s="1"/>
  <c r="N43" i="328" s="1"/>
  <c r="N76" i="136"/>
  <c r="N41" i="136" s="1"/>
  <c r="N76" i="137"/>
  <c r="N41" i="137" s="1"/>
  <c r="N76" i="146"/>
  <c r="N41" i="146" s="1"/>
  <c r="N43" i="146" s="1"/>
  <c r="N76" i="144"/>
  <c r="N41" i="144" s="1"/>
  <c r="N78" i="273"/>
  <c r="N41" i="273" s="1"/>
  <c r="N81" i="282"/>
  <c r="N44" i="282" s="1"/>
  <c r="N75" i="289"/>
  <c r="N41" i="289" s="1"/>
  <c r="N43" i="289" s="1"/>
  <c r="N77" i="289" s="1"/>
  <c r="L84" i="289" s="1"/>
  <c r="N75" i="293"/>
  <c r="N41" i="293" s="1"/>
  <c r="N43" i="293" s="1"/>
  <c r="N77" i="295"/>
  <c r="N41" i="295" s="1"/>
  <c r="N43" i="295" s="1"/>
  <c r="N75" i="325"/>
  <c r="N41" i="325" s="1"/>
  <c r="N43" i="325" s="1"/>
  <c r="N77" i="329"/>
  <c r="N41" i="329" s="1"/>
  <c r="N43" i="329" s="1"/>
  <c r="N76" i="26"/>
  <c r="N42" i="26" s="1"/>
  <c r="N43" i="26" s="1"/>
  <c r="N79" i="50"/>
  <c r="N42" i="50" s="1"/>
  <c r="N76" i="56"/>
  <c r="N42" i="56" s="1"/>
  <c r="N43" i="56" s="1"/>
  <c r="N76" i="67"/>
  <c r="N41" i="67" s="1"/>
  <c r="N43" i="67" s="1"/>
  <c r="N78" i="67" s="1"/>
  <c r="N76" i="68"/>
  <c r="N41" i="68" s="1"/>
  <c r="N75" i="75"/>
  <c r="N41" i="75" s="1"/>
  <c r="N76" i="80"/>
  <c r="N41" i="80" s="1"/>
  <c r="N43" i="80" s="1"/>
  <c r="N76" i="82"/>
  <c r="N41" i="82" s="1"/>
  <c r="N76" i="84"/>
  <c r="N41" i="84" s="1"/>
  <c r="N76" i="86"/>
  <c r="N41" i="86" s="1"/>
  <c r="N76" i="88"/>
  <c r="N41" i="88" s="1"/>
  <c r="N76" i="90"/>
  <c r="N41" i="90" s="1"/>
  <c r="N43" i="90" s="1"/>
  <c r="N76" i="94"/>
  <c r="N41" i="94" s="1"/>
  <c r="N76" i="102"/>
  <c r="N41" i="102" s="1"/>
  <c r="N76" i="105"/>
  <c r="N41" i="105" s="1"/>
  <c r="N43" i="105" s="1"/>
  <c r="N76" i="108"/>
  <c r="N41" i="108" s="1"/>
  <c r="N80" i="179"/>
  <c r="N46" i="179" s="1"/>
  <c r="N48" i="179" s="1"/>
  <c r="N80" i="180"/>
  <c r="N46" i="180" s="1"/>
  <c r="N80" i="177"/>
  <c r="N46" i="177" s="1"/>
  <c r="N80" i="181"/>
  <c r="N46" i="181" s="1"/>
  <c r="N48" i="181" s="1"/>
  <c r="N80" i="183"/>
  <c r="N46" i="183" s="1"/>
  <c r="N80" i="184"/>
  <c r="N46" i="184" s="1"/>
  <c r="N81" i="185"/>
  <c r="N47" i="185" s="1"/>
  <c r="N81" i="186"/>
  <c r="N47" i="186" s="1"/>
  <c r="N49" i="186" s="1"/>
  <c r="N80" i="188"/>
  <c r="N46" i="188" s="1"/>
  <c r="N48" i="188" s="1"/>
  <c r="N81" i="187"/>
  <c r="N47" i="187" s="1"/>
  <c r="N76" i="231"/>
  <c r="N40" i="231" s="1"/>
  <c r="N42" i="231" s="1"/>
  <c r="N77" i="233"/>
  <c r="N41" i="233" s="1"/>
  <c r="N43" i="233" s="1"/>
  <c r="N76" i="243"/>
  <c r="N40" i="243" s="1"/>
  <c r="N81" i="267"/>
  <c r="N41" i="267" s="1"/>
  <c r="N83" i="279"/>
  <c r="N46" i="279" s="1"/>
  <c r="N77" i="250"/>
  <c r="N41" i="250" s="1"/>
  <c r="N43" i="250" s="1"/>
  <c r="N79" i="250" s="1"/>
  <c r="N77" i="254"/>
  <c r="N41" i="254" s="1"/>
  <c r="N91" i="260"/>
  <c r="N47" i="260" s="1"/>
  <c r="N75" i="290"/>
  <c r="N41" i="290" s="1"/>
  <c r="N43" i="290" s="1"/>
  <c r="N77" i="294"/>
  <c r="N41" i="294" s="1"/>
  <c r="N43" i="294" s="1"/>
  <c r="N75" i="299"/>
  <c r="N41" i="299" s="1"/>
  <c r="N43" i="299" s="1"/>
  <c r="N61" i="221"/>
  <c r="N53" i="325"/>
  <c r="N76" i="19"/>
  <c r="N42" i="19" s="1"/>
  <c r="N43" i="19" s="1"/>
  <c r="N43" i="22"/>
  <c r="N76" i="24"/>
  <c r="N42" i="24" s="1"/>
  <c r="N76" i="25"/>
  <c r="N42" i="25" s="1"/>
  <c r="N43" i="25" s="1"/>
  <c r="N43" i="50"/>
  <c r="N76" i="61"/>
  <c r="N42" i="61" s="1"/>
  <c r="N76" i="64"/>
  <c r="N41" i="64" s="1"/>
  <c r="N43" i="64" s="1"/>
  <c r="N75" i="72"/>
  <c r="N41" i="72" s="1"/>
  <c r="N43" i="72" s="1"/>
  <c r="N77" i="72" s="1"/>
  <c r="L84" i="72" s="1"/>
  <c r="N75" i="74"/>
  <c r="N41" i="74" s="1"/>
  <c r="N43" i="74" s="1"/>
  <c r="N77" i="74" s="1"/>
  <c r="N76" i="79"/>
  <c r="N41" i="79" s="1"/>
  <c r="N76" i="81"/>
  <c r="N41" i="81" s="1"/>
  <c r="N76" i="83"/>
  <c r="N41" i="83" s="1"/>
  <c r="N43" i="83" s="1"/>
  <c r="N76" i="85"/>
  <c r="N41" i="85" s="1"/>
  <c r="N43" i="85" s="1"/>
  <c r="N76" i="87"/>
  <c r="N41" i="87" s="1"/>
  <c r="N76" i="89"/>
  <c r="N41" i="89" s="1"/>
  <c r="N76" i="91"/>
  <c r="N41" i="91" s="1"/>
  <c r="N76" i="100"/>
  <c r="N41" i="100" s="1"/>
  <c r="N43" i="100" s="1"/>
  <c r="N76" i="106"/>
  <c r="N41" i="106" s="1"/>
  <c r="N43" i="106" s="1"/>
  <c r="N80" i="160"/>
  <c r="N46" i="160" s="1"/>
  <c r="N78" i="232"/>
  <c r="N41" i="232" s="1"/>
  <c r="N43" i="232" s="1"/>
  <c r="N76" i="234"/>
  <c r="N40" i="234" s="1"/>
  <c r="N42" i="234" s="1"/>
  <c r="N81" i="244"/>
  <c r="N45" i="244" s="1"/>
  <c r="N87" i="246"/>
  <c r="N45" i="246" s="1"/>
  <c r="N81" i="266"/>
  <c r="N41" i="266" s="1"/>
  <c r="N43" i="267"/>
  <c r="N78" i="272"/>
  <c r="N41" i="272" s="1"/>
  <c r="N77" i="321"/>
  <c r="N77" i="342"/>
  <c r="N41" i="342" s="1"/>
  <c r="N77" i="347"/>
  <c r="N41" i="347" s="1"/>
  <c r="N43" i="347" s="1"/>
  <c r="N77" i="364"/>
  <c r="N41" i="364" s="1"/>
  <c r="N43" i="31"/>
  <c r="N76" i="63"/>
  <c r="N41" i="63" s="1"/>
  <c r="N43" i="63" s="1"/>
  <c r="N76" i="95"/>
  <c r="N41" i="95" s="1"/>
  <c r="N43" i="95" s="1"/>
  <c r="N76" i="97"/>
  <c r="N41" i="97" s="1"/>
  <c r="N43" i="97" s="1"/>
  <c r="N76" i="99"/>
  <c r="N41" i="99" s="1"/>
  <c r="N76" i="103"/>
  <c r="N41" i="103" s="1"/>
  <c r="N43" i="103" s="1"/>
  <c r="N81" i="154"/>
  <c r="N47" i="154" s="1"/>
  <c r="N49" i="154" s="1"/>
  <c r="N73" i="229"/>
  <c r="N40" i="229" s="1"/>
  <c r="N77" i="258"/>
  <c r="N41" i="258" s="1"/>
  <c r="N77" i="262"/>
  <c r="N41" i="262" s="1"/>
  <c r="N78" i="270"/>
  <c r="N41" i="270" s="1"/>
  <c r="N43" i="270" s="1"/>
  <c r="N78" i="271"/>
  <c r="N41"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77" i="259"/>
  <c r="N41" i="259" s="1"/>
  <c r="N75" i="283"/>
  <c r="N41" i="283" s="1"/>
  <c r="N75" i="292"/>
  <c r="N41" i="292" s="1"/>
  <c r="N43" i="292" s="1"/>
  <c r="N75" i="302"/>
  <c r="N41" i="302" s="1"/>
  <c r="N43" i="302" s="1"/>
  <c r="N77" i="308"/>
  <c r="N41" i="308"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N79" i="306" s="1"/>
  <c r="L8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77" i="312"/>
  <c r="N41" i="312" s="1"/>
  <c r="N43" i="312" s="1"/>
  <c r="N76" i="213"/>
  <c r="N42" i="213" s="1"/>
  <c r="N44" i="213" s="1"/>
  <c r="N77" i="253"/>
  <c r="N77" i="256"/>
  <c r="N41" i="256" s="1"/>
  <c r="N43" i="256" s="1"/>
  <c r="N77" i="263"/>
  <c r="N41" i="263" s="1"/>
  <c r="N43" i="263" s="1"/>
  <c r="N77" i="265"/>
  <c r="N41" i="265" s="1"/>
  <c r="N43" i="265" s="1"/>
  <c r="N78" i="274"/>
  <c r="N41" i="274" s="1"/>
  <c r="N43" i="274" s="1"/>
  <c r="N75" i="284"/>
  <c r="N41" i="284" s="1"/>
  <c r="N43" i="284" s="1"/>
  <c r="N43" i="297"/>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48" i="160"/>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2"/>
  <c r="N43" i="94"/>
  <c r="I70" i="96"/>
  <c r="I71" i="96"/>
  <c r="N43" i="102"/>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1"/>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8"/>
  <c r="N43" i="91"/>
  <c r="N43" i="98"/>
  <c r="N43" i="101"/>
  <c r="N43" i="108"/>
  <c r="N43" i="133"/>
  <c r="N43" i="135"/>
  <c r="N43" i="138"/>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6"/>
  <c r="N49" i="178"/>
  <c r="N48" i="180"/>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1" i="239"/>
  <c r="N47" i="244"/>
  <c r="N47" i="252"/>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78" i="37" s="1"/>
  <c r="L85" i="37" s="1"/>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93" i="260" s="1"/>
  <c r="N55" i="263"/>
  <c r="N55" i="265"/>
  <c r="N56" i="270"/>
  <c r="N56" i="272"/>
  <c r="N56" i="274"/>
  <c r="N55" i="337"/>
  <c r="N55" i="347"/>
  <c r="N55" i="365"/>
  <c r="N53" i="291"/>
  <c r="N53" i="299"/>
  <c r="N53" i="301"/>
  <c r="N55" i="328"/>
  <c r="N79" i="328" s="1"/>
  <c r="L84" i="328" s="1"/>
  <c r="N55" i="330"/>
  <c r="N55" i="342"/>
  <c r="N55" i="344"/>
  <c r="N55" i="359"/>
  <c r="L85" i="121"/>
  <c r="N54" i="36"/>
  <c r="N54" i="39"/>
  <c r="N78" i="39" s="1"/>
  <c r="L85" i="39" s="1"/>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65"/>
  <c r="N78" i="56"/>
  <c r="L85" i="56" s="1"/>
  <c r="L83" i="51"/>
  <c r="L85" i="51"/>
  <c r="I70" i="38"/>
  <c r="N43" i="38"/>
  <c r="L84" i="28"/>
  <c r="L83" i="28"/>
  <c r="L85" i="28"/>
  <c r="I70" i="15"/>
  <c r="N76" i="12"/>
  <c r="N42" i="12" s="1"/>
  <c r="N43" i="12" s="1"/>
  <c r="I70" i="12"/>
  <c r="L84" i="65" l="1"/>
  <c r="N81" i="248"/>
  <c r="N43" i="248" s="1"/>
  <c r="N45" i="248" s="1"/>
  <c r="N43" i="137"/>
  <c r="L85" i="67"/>
  <c r="L83" i="67"/>
  <c r="L84" i="67"/>
  <c r="N78" i="25"/>
  <c r="L85" i="25" s="1"/>
  <c r="N79" i="347"/>
  <c r="L84" i="347" s="1"/>
  <c r="N78" i="43"/>
  <c r="L85" i="43" s="1"/>
  <c r="N81" i="50"/>
  <c r="L87" i="50" s="1"/>
  <c r="L84" i="78"/>
  <c r="N78" i="34"/>
  <c r="L83" i="34" s="1"/>
  <c r="L83" i="47"/>
  <c r="L83" i="7"/>
  <c r="L84" i="208"/>
  <c r="L82" i="289"/>
  <c r="N85" i="289" s="1"/>
  <c r="N87" i="289" s="1"/>
  <c r="D245" i="5" s="1"/>
  <c r="N78" i="22"/>
  <c r="L85" i="22" s="1"/>
  <c r="N78" i="21"/>
  <c r="L84" i="21" s="1"/>
  <c r="L86" i="356"/>
  <c r="L86" i="323"/>
  <c r="L83" i="289"/>
  <c r="L84" i="226"/>
  <c r="N80" i="275"/>
  <c r="L87" i="275" s="1"/>
  <c r="L83" i="78"/>
  <c r="L84" i="63"/>
  <c r="L84" i="74"/>
  <c r="L82" i="74"/>
  <c r="L83" i="74"/>
  <c r="N78" i="42"/>
  <c r="L85" i="42" s="1"/>
  <c r="L84" i="253"/>
  <c r="N79" i="333"/>
  <c r="L85" i="333" s="1"/>
  <c r="L85" i="46"/>
  <c r="L83" i="46"/>
  <c r="N78" i="38"/>
  <c r="L85" i="38" s="1"/>
  <c r="L85" i="63"/>
  <c r="L82" i="72"/>
  <c r="N79" i="363"/>
  <c r="L84" i="363" s="1"/>
  <c r="L86" i="340"/>
  <c r="L86" i="327"/>
  <c r="L84" i="303"/>
  <c r="N77" i="75"/>
  <c r="L83"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L59" i="106"/>
  <c r="N59" i="106" s="1"/>
  <c r="N65" i="106" s="1"/>
  <c r="N78" i="106" s="1"/>
  <c r="L85" i="106" s="1"/>
  <c r="L59" i="98"/>
  <c r="N59" i="98" s="1"/>
  <c r="N65"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85" i="100" s="1"/>
  <c r="L59" i="99"/>
  <c r="N59" i="99" s="1"/>
  <c r="N65" i="99" s="1"/>
  <c r="L59" i="95"/>
  <c r="N59" i="95" s="1"/>
  <c r="N65" i="95" s="1"/>
  <c r="L59" i="94"/>
  <c r="N59" i="94" s="1"/>
  <c r="N6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N69" i="188" s="1"/>
  <c r="N82" i="188" s="1"/>
  <c r="L87" i="188" s="1"/>
  <c r="L64" i="186"/>
  <c r="N64"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L64" i="168"/>
  <c r="N64" i="168" s="1"/>
  <c r="L63" i="164"/>
  <c r="N63" i="164" s="1"/>
  <c r="L64" i="158"/>
  <c r="N64"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L59" i="231"/>
  <c r="N59" i="231" s="1"/>
  <c r="N65" i="231" s="1"/>
  <c r="N78" i="231" s="1"/>
  <c r="L84" i="231" s="1"/>
  <c r="L56" i="229"/>
  <c r="N56" i="229" s="1"/>
  <c r="N62"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L60" i="263"/>
  <c r="N60" i="263" s="1"/>
  <c r="N66" i="263" s="1"/>
  <c r="N79" i="263" s="1"/>
  <c r="L85" i="263" s="1"/>
  <c r="L60" i="258"/>
  <c r="N60" i="258" s="1"/>
  <c r="N6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N66" i="294" s="1"/>
  <c r="N79"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N69" i="172" s="1"/>
  <c r="L67" i="165"/>
  <c r="N67" i="165" s="1"/>
  <c r="L58" i="143"/>
  <c r="N58" i="143" s="1"/>
  <c r="N6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L58" i="137"/>
  <c r="N58" i="137" s="1"/>
  <c r="N64" i="137" s="1"/>
  <c r="N78" i="137" s="1"/>
  <c r="L83" i="137" s="1"/>
  <c r="L58" i="135"/>
  <c r="N58" i="135" s="1"/>
  <c r="N64" i="135" s="1"/>
  <c r="N78" i="135" s="1"/>
  <c r="L84" i="135" s="1"/>
  <c r="L58" i="133"/>
  <c r="N58" i="133" s="1"/>
  <c r="N64" i="133" s="1"/>
  <c r="N77" i="133" s="1"/>
  <c r="L82" i="133" s="1"/>
  <c r="L58" i="136"/>
  <c r="N58" i="136" s="1"/>
  <c r="N64"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8" i="219"/>
  <c r="L89" i="219"/>
  <c r="L87" i="219"/>
  <c r="L83" i="21"/>
  <c r="L85" i="21"/>
  <c r="L85" i="7"/>
  <c r="N86" i="7" s="1"/>
  <c r="N88" i="7" s="1"/>
  <c r="D3" i="5" s="1"/>
  <c r="L83" i="43"/>
  <c r="L84" i="46"/>
  <c r="L86" i="50"/>
  <c r="L84" i="339"/>
  <c r="N83" i="282"/>
  <c r="L89" i="282" s="1"/>
  <c r="N79" i="256"/>
  <c r="L84" i="256" s="1"/>
  <c r="N78" i="35"/>
  <c r="N77" i="284"/>
  <c r="L84" i="284" s="1"/>
  <c r="L88" i="218"/>
  <c r="N90" i="218" s="1"/>
  <c r="N92" i="218" s="1"/>
  <c r="D180" i="5" s="1"/>
  <c r="L85" i="253"/>
  <c r="N78" i="33"/>
  <c r="L83" i="33" s="1"/>
  <c r="L84" i="64"/>
  <c r="N86" i="64" s="1"/>
  <c r="N88" i="64" s="1"/>
  <c r="D55" i="5" s="1"/>
  <c r="N78" i="53"/>
  <c r="L85" i="53" s="1"/>
  <c r="N78" i="215"/>
  <c r="L84" i="215" s="1"/>
  <c r="N78" i="107"/>
  <c r="L85" i="107" s="1"/>
  <c r="N79" i="262"/>
  <c r="L84" i="262" s="1"/>
  <c r="L84" i="348"/>
  <c r="L86" i="328"/>
  <c r="N78" i="213"/>
  <c r="L83" i="213" s="1"/>
  <c r="N77" i="299"/>
  <c r="L83" i="299" s="1"/>
  <c r="N80" i="272"/>
  <c r="L85" i="272" s="1"/>
  <c r="L85" i="32"/>
  <c r="L84" i="31"/>
  <c r="N72" i="165"/>
  <c r="N85" i="165" s="1"/>
  <c r="L91" i="165" s="1"/>
  <c r="L84" i="32"/>
  <c r="N78" i="97"/>
  <c r="L84" i="97" s="1"/>
  <c r="L85" i="31"/>
  <c r="N79" i="264"/>
  <c r="L86" i="264" s="1"/>
  <c r="N74" i="227"/>
  <c r="L79" i="227" s="1"/>
  <c r="N70" i="186"/>
  <c r="N83" i="186" s="1"/>
  <c r="L88" i="186" s="1"/>
  <c r="N79" i="233"/>
  <c r="L84" i="233" s="1"/>
  <c r="N70" i="182"/>
  <c r="N70" i="154"/>
  <c r="N83" i="154" s="1"/>
  <c r="L88" i="154" s="1"/>
  <c r="N79" i="261"/>
  <c r="L84" i="261" s="1"/>
  <c r="L82" i="305"/>
  <c r="L83" i="305"/>
  <c r="L87" i="281"/>
  <c r="N78" i="243"/>
  <c r="L83" i="243" s="1"/>
  <c r="N82" i="217"/>
  <c r="L89" i="217" s="1"/>
  <c r="N69" i="177"/>
  <c r="N82" i="177" s="1"/>
  <c r="L89" i="177" s="1"/>
  <c r="N70" i="171"/>
  <c r="N83" i="171" s="1"/>
  <c r="L90" i="171" s="1"/>
  <c r="N70" i="158"/>
  <c r="N77" i="293"/>
  <c r="L84" i="293" s="1"/>
  <c r="N70" i="187"/>
  <c r="N83" i="187" s="1"/>
  <c r="L88" i="187" s="1"/>
  <c r="N70" i="170"/>
  <c r="N83" i="170" s="1"/>
  <c r="L90" i="170" s="1"/>
  <c r="N78" i="94"/>
  <c r="L85" i="94" s="1"/>
  <c r="L83" i="39"/>
  <c r="L85" i="128"/>
  <c r="N78" i="138"/>
  <c r="L83" i="138" s="1"/>
  <c r="L84" i="306"/>
  <c r="N77" i="190"/>
  <c r="L83" i="190" s="1"/>
  <c r="N78" i="136"/>
  <c r="L85" i="136" s="1"/>
  <c r="N70" i="268"/>
  <c r="N83" i="268" s="1"/>
  <c r="L90" i="268" s="1"/>
  <c r="L84" i="39"/>
  <c r="N79" i="332"/>
  <c r="L85" i="332" s="1"/>
  <c r="N78" i="9"/>
  <c r="L84" i="9" s="1"/>
  <c r="N80" i="273"/>
  <c r="L86" i="273" s="1"/>
  <c r="N78" i="19"/>
  <c r="L85" i="19" s="1"/>
  <c r="N78" i="108"/>
  <c r="L84" i="108" s="1"/>
  <c r="N79" i="334"/>
  <c r="L84" i="334" s="1"/>
  <c r="L83" i="132"/>
  <c r="L85" i="132"/>
  <c r="L84" i="127"/>
  <c r="L82" i="127"/>
  <c r="L83" i="130"/>
  <c r="L85" i="130"/>
  <c r="L85" i="58"/>
  <c r="L84" i="58"/>
  <c r="L84" i="34"/>
  <c r="L85" i="47"/>
  <c r="L83" i="72"/>
  <c r="N85" i="72" s="1"/>
  <c r="N87" i="72" s="1"/>
  <c r="D63" i="5" s="1"/>
  <c r="L86" i="360"/>
  <c r="L86" i="348"/>
  <c r="L85" i="131"/>
  <c r="N78" i="98"/>
  <c r="L83" i="98" s="1"/>
  <c r="N78" i="79"/>
  <c r="L83" i="79" s="1"/>
  <c r="N78" i="68"/>
  <c r="L84" i="130"/>
  <c r="L85" i="208"/>
  <c r="N79" i="342"/>
  <c r="L85" i="342" s="1"/>
  <c r="L99" i="260"/>
  <c r="L100" i="260"/>
  <c r="N78" i="40"/>
  <c r="L84" i="40" s="1"/>
  <c r="N77" i="309"/>
  <c r="L84" i="309" s="1"/>
  <c r="L87" i="277"/>
  <c r="L86" i="277"/>
  <c r="L85" i="250"/>
  <c r="L84" i="250"/>
  <c r="N78" i="101"/>
  <c r="N78" i="95"/>
  <c r="N69" i="181"/>
  <c r="N82" i="181" s="1"/>
  <c r="L89" i="181" s="1"/>
  <c r="N77" i="290"/>
  <c r="L84" i="290" s="1"/>
  <c r="N85" i="207"/>
  <c r="L92" i="207" s="1"/>
  <c r="N78" i="96"/>
  <c r="L85" i="96" s="1"/>
  <c r="N78" i="45"/>
  <c r="L85" i="45" s="1"/>
  <c r="N78" i="36"/>
  <c r="N80" i="274"/>
  <c r="L86" i="274" s="1"/>
  <c r="N79" i="259"/>
  <c r="L84" i="259" s="1"/>
  <c r="N79" i="258"/>
  <c r="L86" i="258" s="1"/>
  <c r="N78" i="143"/>
  <c r="L84" i="143" s="1"/>
  <c r="N78" i="99"/>
  <c r="L85" i="99" s="1"/>
  <c r="N78" i="90"/>
  <c r="L85" i="90" s="1"/>
  <c r="N77" i="283"/>
  <c r="N85" i="279"/>
  <c r="N83" i="244"/>
  <c r="L90"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0" i="271"/>
  <c r="L87" i="271" s="1"/>
  <c r="N88" i="252"/>
  <c r="L93" i="252" s="1"/>
  <c r="L84" i="37"/>
  <c r="L88" i="50"/>
  <c r="L84" i="57"/>
  <c r="L85" i="371"/>
  <c r="L86" i="343"/>
  <c r="L86" i="321"/>
  <c r="L85" i="328"/>
  <c r="L84" i="323"/>
  <c r="N87" i="323" s="1"/>
  <c r="N89" i="323" s="1"/>
  <c r="D279" i="5" s="1"/>
  <c r="L86" i="250"/>
  <c r="L85" i="224"/>
  <c r="L84" i="132"/>
  <c r="L83" i="131"/>
  <c r="L83" i="127"/>
  <c r="N85" i="245"/>
  <c r="L91" i="245" s="1"/>
  <c r="L83" i="129"/>
  <c r="L84" i="129"/>
  <c r="L85" i="129"/>
  <c r="L84" i="52"/>
  <c r="L85" i="52"/>
  <c r="L83" i="52"/>
  <c r="L85" i="306"/>
  <c r="N79" i="337"/>
  <c r="N75" i="229"/>
  <c r="L80" i="229" s="1"/>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9"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6" i="354"/>
  <c r="L84" i="354"/>
  <c r="N87" i="356"/>
  <c r="N89" i="356" s="1"/>
  <c r="D308" i="5" s="1"/>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N86" i="65"/>
  <c r="N88" i="65" s="1"/>
  <c r="D56" i="5" s="1"/>
  <c r="L83" i="56"/>
  <c r="L84" i="56"/>
  <c r="N86" i="51"/>
  <c r="N88" i="51" s="1"/>
  <c r="D43" i="5" s="1"/>
  <c r="L84" i="38"/>
  <c r="L83" i="38"/>
  <c r="N86" i="28"/>
  <c r="N88" i="28" s="1"/>
  <c r="D20" i="5" s="1"/>
  <c r="L85" i="18"/>
  <c r="L83" i="18"/>
  <c r="L85" i="15"/>
  <c r="L83" i="15"/>
  <c r="N78" i="12"/>
  <c r="L85" i="12" s="1"/>
  <c r="L83" i="24" l="1"/>
  <c r="N70" i="266"/>
  <c r="N83" i="266" s="1"/>
  <c r="N69" i="179"/>
  <c r="N82" i="179" s="1"/>
  <c r="L84" i="24"/>
  <c r="N86" i="47"/>
  <c r="N88" i="47" s="1"/>
  <c r="D39" i="5" s="1"/>
  <c r="L92" i="221"/>
  <c r="L85" i="347"/>
  <c r="L85" i="254"/>
  <c r="N87" i="254" s="1"/>
  <c r="N89" i="254" s="1"/>
  <c r="D214" i="5" s="1"/>
  <c r="L86" i="347"/>
  <c r="N79" i="311"/>
  <c r="L84" i="311" s="1"/>
  <c r="N79" i="317"/>
  <c r="L84" i="317" s="1"/>
  <c r="N70" i="267"/>
  <c r="N83" i="267" s="1"/>
  <c r="L88" i="267" s="1"/>
  <c r="N69" i="180"/>
  <c r="N82" i="180" s="1"/>
  <c r="L89" i="180" s="1"/>
  <c r="N70" i="168"/>
  <c r="N79" i="239"/>
  <c r="L84" i="239" s="1"/>
  <c r="L83" i="19"/>
  <c r="N86" i="19" s="1"/>
  <c r="N88" i="19" s="1"/>
  <c r="D11" i="5" s="1"/>
  <c r="L84" i="75"/>
  <c r="L84" i="43"/>
  <c r="L83" i="22"/>
  <c r="N86" i="22" s="1"/>
  <c r="N88" i="22" s="1"/>
  <c r="D14" i="5" s="1"/>
  <c r="L84" i="102"/>
  <c r="L84" i="19"/>
  <c r="L84" i="25"/>
  <c r="N89" i="50"/>
  <c r="N91" i="50" s="1"/>
  <c r="D42" i="5" s="1"/>
  <c r="L83" i="25"/>
  <c r="N86" i="25" s="1"/>
  <c r="N88" i="25" s="1"/>
  <c r="D17" i="5" s="1"/>
  <c r="N87" i="253"/>
  <c r="N89" i="253" s="1"/>
  <c r="D213" i="5" s="1"/>
  <c r="N86" i="46"/>
  <c r="N88" i="46" s="1"/>
  <c r="D38" i="5" s="1"/>
  <c r="L84" i="22"/>
  <c r="L84" i="27"/>
  <c r="N86" i="131"/>
  <c r="N88" i="131" s="1"/>
  <c r="D122" i="5" s="1"/>
  <c r="L84" i="30"/>
  <c r="L83" i="30"/>
  <c r="N86" i="30" s="1"/>
  <c r="N88" i="30" s="1"/>
  <c r="D22" i="5" s="1"/>
  <c r="N87" i="340"/>
  <c r="N89" i="340" s="1"/>
  <c r="D294" i="5" s="1"/>
  <c r="N86" i="63"/>
  <c r="N88" i="63" s="1"/>
  <c r="D54" i="5" s="1"/>
  <c r="N69" i="183"/>
  <c r="N82" i="183" s="1"/>
  <c r="L88" i="183" s="1"/>
  <c r="L90" i="282"/>
  <c r="N79" i="316"/>
  <c r="L86" i="316" s="1"/>
  <c r="N85" i="78"/>
  <c r="N87" i="78" s="1"/>
  <c r="D69" i="5" s="1"/>
  <c r="N64" i="297"/>
  <c r="N77" i="297" s="1"/>
  <c r="L82" i="297" s="1"/>
  <c r="N69" i="164"/>
  <c r="N82" i="164" s="1"/>
  <c r="L87" i="164" s="1"/>
  <c r="N79" i="313"/>
  <c r="L84" i="313" s="1"/>
  <c r="L84" i="147"/>
  <c r="L85" i="213"/>
  <c r="L88" i="282"/>
  <c r="N91" i="282" s="1"/>
  <c r="N93" i="282" s="1"/>
  <c r="D239" i="5" s="1"/>
  <c r="L85" i="147"/>
  <c r="L83" i="215"/>
  <c r="N87" i="371"/>
  <c r="N89" i="371" s="1"/>
  <c r="D293" i="5" s="1"/>
  <c r="N86" i="43"/>
  <c r="N88" i="43" s="1"/>
  <c r="D34" i="5" s="1"/>
  <c r="L83" i="102"/>
  <c r="L85" i="240"/>
  <c r="L86" i="254"/>
  <c r="L85" i="215"/>
  <c r="L86" i="240"/>
  <c r="L85" i="135"/>
  <c r="L83" i="105"/>
  <c r="L85" i="41"/>
  <c r="L85" i="105"/>
  <c r="L85" i="138"/>
  <c r="L85" i="92"/>
  <c r="L83" i="135"/>
  <c r="N86" i="208"/>
  <c r="N88" i="208" s="1"/>
  <c r="D119" i="5" s="1"/>
  <c r="L83" i="92"/>
  <c r="N85" i="303"/>
  <c r="N87" i="303" s="1"/>
  <c r="D259" i="5" s="1"/>
  <c r="L85" i="27"/>
  <c r="L84" i="298"/>
  <c r="L82" i="298"/>
  <c r="N86" i="121"/>
  <c r="N88" i="121" s="1"/>
  <c r="D111" i="5" s="1"/>
  <c r="N86" i="226"/>
  <c r="N88" i="226" s="1"/>
  <c r="D187" i="5" s="1"/>
  <c r="N86" i="123"/>
  <c r="N88" i="123" s="1"/>
  <c r="D114" i="5" s="1"/>
  <c r="L86" i="275"/>
  <c r="L85" i="275"/>
  <c r="L84" i="100"/>
  <c r="L85" i="363"/>
  <c r="L86" i="262"/>
  <c r="N87" i="343"/>
  <c r="N89" i="343" s="1"/>
  <c r="D296" i="5" s="1"/>
  <c r="L86" i="363"/>
  <c r="N86" i="124"/>
  <c r="N88" i="124" s="1"/>
  <c r="D113" i="5" s="1"/>
  <c r="L82" i="286"/>
  <c r="N87" i="339"/>
  <c r="N89" i="339" s="1"/>
  <c r="D292" i="5" s="1"/>
  <c r="L84" i="365"/>
  <c r="L86" i="241"/>
  <c r="L84" i="103"/>
  <c r="N79" i="315"/>
  <c r="L84" i="315" s="1"/>
  <c r="L83" i="59"/>
  <c r="N70" i="157"/>
  <c r="N83" i="157" s="1"/>
  <c r="L90" i="157" s="1"/>
  <c r="N86" i="58"/>
  <c r="N88" i="58" s="1"/>
  <c r="D49" i="5" s="1"/>
  <c r="N87" i="327"/>
  <c r="N89" i="327" s="1"/>
  <c r="D281" i="5" s="1"/>
  <c r="N85" i="74"/>
  <c r="N87" i="74" s="1"/>
  <c r="D65" i="5" s="1"/>
  <c r="L86" i="251"/>
  <c r="L85" i="241"/>
  <c r="N87" i="321"/>
  <c r="N89" i="321" s="1"/>
  <c r="D277" i="5" s="1"/>
  <c r="N86" i="224"/>
  <c r="N88" i="224" s="1"/>
  <c r="D185" i="5" s="1"/>
  <c r="N87" i="328"/>
  <c r="N89" i="328" s="1"/>
  <c r="D282" i="5" s="1"/>
  <c r="L85" i="336"/>
  <c r="L86" i="365"/>
  <c r="L83" i="42"/>
  <c r="L84" i="42"/>
  <c r="L83" i="284"/>
  <c r="L84" i="251"/>
  <c r="N90" i="219"/>
  <c r="N92" i="219" s="1"/>
  <c r="D181" i="5" s="1"/>
  <c r="N70" i="176"/>
  <c r="N83" i="176" s="1"/>
  <c r="L88" i="176" s="1"/>
  <c r="N70" i="178"/>
  <c r="N83" i="178" s="1"/>
  <c r="L88" i="178" s="1"/>
  <c r="L87" i="232"/>
  <c r="L85" i="232"/>
  <c r="L86" i="232"/>
  <c r="N86" i="21"/>
  <c r="N88" i="21" s="1"/>
  <c r="D13" i="5" s="1"/>
  <c r="L85" i="69"/>
  <c r="L84" i="142"/>
  <c r="L83" i="302"/>
  <c r="L87" i="274"/>
  <c r="L82" i="302"/>
  <c r="L86" i="332"/>
  <c r="L84" i="346"/>
  <c r="L84" i="332"/>
  <c r="L84" i="26"/>
  <c r="L86" i="256"/>
  <c r="N86" i="132"/>
  <c r="N88" i="132" s="1"/>
  <c r="D123" i="5" s="1"/>
  <c r="L91" i="221"/>
  <c r="N93" i="221" s="1"/>
  <c r="N95" i="221" s="1"/>
  <c r="D184" i="5" s="1"/>
  <c r="L83" i="26"/>
  <c r="N86" i="130"/>
  <c r="N88" i="130" s="1"/>
  <c r="D121" i="5" s="1"/>
  <c r="L83" i="286"/>
  <c r="L84" i="342"/>
  <c r="L85" i="142"/>
  <c r="L82" i="284"/>
  <c r="L85" i="262"/>
  <c r="L84" i="333"/>
  <c r="L86" i="333"/>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7" i="348"/>
  <c r="N89" i="348" s="1"/>
  <c r="D301" i="5" s="1"/>
  <c r="L85" i="149"/>
  <c r="L84" i="149"/>
  <c r="L83" i="149"/>
  <c r="L86" i="294"/>
  <c r="L85" i="294"/>
  <c r="L84" i="294"/>
  <c r="L83" i="96"/>
  <c r="N86" i="128"/>
  <c r="N88" i="128" s="1"/>
  <c r="D120" i="5" s="1"/>
  <c r="L84" i="213"/>
  <c r="N86" i="213" s="1"/>
  <c r="N88" i="213" s="1"/>
  <c r="D175" i="5" s="1"/>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90" i="155"/>
  <c r="L84" i="212"/>
  <c r="L84" i="86"/>
  <c r="L85" i="97"/>
  <c r="L90" i="245"/>
  <c r="L89" i="154"/>
  <c r="L85" i="264"/>
  <c r="N87" i="306"/>
  <c r="N89" i="306" s="1"/>
  <c r="D262" i="5" s="1"/>
  <c r="L84" i="264"/>
  <c r="L86" i="261"/>
  <c r="L84" i="257"/>
  <c r="L85" i="257"/>
  <c r="L83" i="136"/>
  <c r="L82" i="293"/>
  <c r="L83" i="99"/>
  <c r="N86" i="26"/>
  <c r="N88" i="26" s="1"/>
  <c r="D18" i="5" s="1"/>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5" i="75"/>
  <c r="N87" i="75" s="1"/>
  <c r="D6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N86" i="147"/>
  <c r="N88" i="147" s="1"/>
  <c r="D137" i="5" s="1"/>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16"/>
  <c r="L85" i="344"/>
  <c r="L84" i="344"/>
  <c r="L86" i="344"/>
  <c r="L86" i="355"/>
  <c r="L84" i="355"/>
  <c r="L85" i="355"/>
  <c r="L86" i="359"/>
  <c r="L85" i="359"/>
  <c r="L84" i="359"/>
  <c r="L84" i="351"/>
  <c r="L86" i="351"/>
  <c r="L85" i="351"/>
  <c r="L86" i="313"/>
  <c r="L86" i="317"/>
  <c r="L85" i="317"/>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1"/>
  <c r="L86" i="311"/>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38"/>
  <c r="N88" i="38" s="1"/>
  <c r="D29" i="5" s="1"/>
  <c r="N86" i="24"/>
  <c r="N88" i="24" s="1"/>
  <c r="D16" i="5" s="1"/>
  <c r="N86" i="15"/>
  <c r="N88" i="15" s="1"/>
  <c r="D7" i="5" s="1"/>
  <c r="L83" i="12"/>
  <c r="L84" i="12"/>
  <c r="N86" i="209" l="1"/>
  <c r="N88" i="209" s="1"/>
  <c r="D131" i="5" s="1"/>
  <c r="L87" i="180"/>
  <c r="L83" i="297"/>
  <c r="L88" i="180"/>
  <c r="N86" i="135"/>
  <c r="N88" i="135" s="1"/>
  <c r="D126" i="5" s="1"/>
  <c r="N86" i="215"/>
  <c r="N88" i="215" s="1"/>
  <c r="D177" i="5" s="1"/>
  <c r="L86" i="239"/>
  <c r="L85" i="239"/>
  <c r="N87" i="239" s="1"/>
  <c r="N89" i="239" s="1"/>
  <c r="D199" i="5" s="1"/>
  <c r="L89" i="164"/>
  <c r="N90" i="164" s="1"/>
  <c r="N92" i="164" s="1"/>
  <c r="D149" i="5" s="1"/>
  <c r="L88" i="164"/>
  <c r="N86" i="41"/>
  <c r="N88" i="41" s="1"/>
  <c r="D32" i="5" s="1"/>
  <c r="N88" i="274"/>
  <c r="N90" i="274" s="1"/>
  <c r="D232" i="5" s="1"/>
  <c r="N85" i="286"/>
  <c r="N87" i="286" s="1"/>
  <c r="D243" i="5" s="1"/>
  <c r="N87" i="363"/>
  <c r="N89" i="363" s="1"/>
  <c r="D313" i="5" s="1"/>
  <c r="N86" i="102"/>
  <c r="N88" i="102" s="1"/>
  <c r="D92" i="5" s="1"/>
  <c r="L84" i="316"/>
  <c r="N87" i="316" s="1"/>
  <c r="N89" i="316" s="1"/>
  <c r="D272" i="5" s="1"/>
  <c r="N86" i="33"/>
  <c r="N88" i="33" s="1"/>
  <c r="D25" i="5" s="1"/>
  <c r="L90" i="176"/>
  <c r="L89" i="176"/>
  <c r="N91" i="176" s="1"/>
  <c r="N93" i="176" s="1"/>
  <c r="D155" i="5" s="1"/>
  <c r="L89" i="157"/>
  <c r="N87" i="262"/>
  <c r="N89" i="262" s="1"/>
  <c r="D221" i="5" s="1"/>
  <c r="N87" i="240"/>
  <c r="N89" i="240" s="1"/>
  <c r="D200" i="5" s="1"/>
  <c r="N86" i="140"/>
  <c r="N88" i="140" s="1"/>
  <c r="D132" i="5" s="1"/>
  <c r="L88" i="157"/>
  <c r="N86" i="27"/>
  <c r="N88" i="27" s="1"/>
  <c r="D19" i="5" s="1"/>
  <c r="N87" i="241"/>
  <c r="N89" i="241" s="1"/>
  <c r="D201" i="5" s="1"/>
  <c r="N85" i="298"/>
  <c r="N87" i="298" s="1"/>
  <c r="D254" i="5" s="1"/>
  <c r="N86" i="105"/>
  <c r="N88" i="105" s="1"/>
  <c r="D95" i="5" s="1"/>
  <c r="L85" i="313"/>
  <c r="N87" i="313" s="1"/>
  <c r="N89" i="313" s="1"/>
  <c r="D269" i="5" s="1"/>
  <c r="L84" i="297"/>
  <c r="N85" i="297" s="1"/>
  <c r="N87" i="297" s="1"/>
  <c r="D253" i="5" s="1"/>
  <c r="N86" i="138"/>
  <c r="N88" i="138" s="1"/>
  <c r="D129" i="5" s="1"/>
  <c r="N86" i="96"/>
  <c r="N88" i="96" s="1"/>
  <c r="D86" i="5" s="1"/>
  <c r="N86" i="103"/>
  <c r="N88" i="103" s="1"/>
  <c r="D93" i="5" s="1"/>
  <c r="L87" i="189"/>
  <c r="N87" i="346"/>
  <c r="N89" i="346" s="1"/>
  <c r="D299" i="5" s="1"/>
  <c r="N85" i="284"/>
  <c r="N87" i="284" s="1"/>
  <c r="D241" i="5" s="1"/>
  <c r="N87" i="365"/>
  <c r="N89" i="365" s="1"/>
  <c r="D315" i="5" s="1"/>
  <c r="N85" i="302"/>
  <c r="N87" i="302" s="1"/>
  <c r="N87" i="251"/>
  <c r="N89" i="251" s="1"/>
  <c r="D211" i="5" s="1"/>
  <c r="N91" i="249"/>
  <c r="N93" i="249" s="1"/>
  <c r="D209" i="5" s="1"/>
  <c r="N86" i="100"/>
  <c r="N88" i="100" s="1"/>
  <c r="D90" i="5" s="1"/>
  <c r="N86" i="92"/>
  <c r="N88" i="92" s="1"/>
  <c r="D83" i="5" s="1"/>
  <c r="L85" i="315"/>
  <c r="N87" i="315" s="1"/>
  <c r="N89" i="315" s="1"/>
  <c r="D271" i="5" s="1"/>
  <c r="N86" i="69"/>
  <c r="N88" i="69" s="1"/>
  <c r="D60" i="5" s="1"/>
  <c r="L89" i="189"/>
  <c r="N90" i="189" s="1"/>
  <c r="N92" i="189" s="1"/>
  <c r="D169" i="5" s="1"/>
  <c r="N86" i="88"/>
  <c r="N88" i="88" s="1"/>
  <c r="D79" i="5" s="1"/>
  <c r="N88" i="275"/>
  <c r="N90" i="275" s="1"/>
  <c r="D233" i="5" s="1"/>
  <c r="N86" i="42"/>
  <c r="N88" i="42" s="1"/>
  <c r="D33" i="5" s="1"/>
  <c r="N87" i="235"/>
  <c r="N89" i="235" s="1"/>
  <c r="D195" i="5" s="1"/>
  <c r="N85" i="325"/>
  <c r="N87" i="325" s="1"/>
  <c r="D280" i="5" s="1"/>
  <c r="N86" i="149"/>
  <c r="N88" i="149" s="1"/>
  <c r="D135" i="5" s="1"/>
  <c r="N86" i="142"/>
  <c r="N88" i="142" s="1"/>
  <c r="D134" i="5" s="1"/>
  <c r="N88" i="232"/>
  <c r="N90" i="232" s="1"/>
  <c r="D192" i="5" s="1"/>
  <c r="N86" i="59"/>
  <c r="N88" i="59" s="1"/>
  <c r="D50" i="5" s="1"/>
  <c r="N86" i="214"/>
  <c r="N88" i="214" s="1"/>
  <c r="D176" i="5" s="1"/>
  <c r="N87" i="342"/>
  <c r="N89" i="342" s="1"/>
  <c r="D295" i="5" s="1"/>
  <c r="N86" i="99"/>
  <c r="N88" i="99" s="1"/>
  <c r="D89" i="5" s="1"/>
  <c r="N87" i="264"/>
  <c r="N89" i="264" s="1"/>
  <c r="D223" i="5" s="1"/>
  <c r="N87" i="256"/>
  <c r="N89" i="256" s="1"/>
  <c r="D215" i="5" s="1"/>
  <c r="N86" i="80"/>
  <c r="N88" i="80" s="1"/>
  <c r="D71" i="5" s="1"/>
  <c r="N86" i="231"/>
  <c r="N88" i="231" s="1"/>
  <c r="D191" i="5" s="1"/>
  <c r="N87" i="332"/>
  <c r="N89" i="332" s="1"/>
  <c r="D286" i="5" s="1"/>
  <c r="L89" i="178"/>
  <c r="N82" i="227"/>
  <c r="N84" i="227" s="1"/>
  <c r="D188" i="5" s="1"/>
  <c r="N87" i="336"/>
  <c r="N89" i="336" s="1"/>
  <c r="D290" i="5" s="1"/>
  <c r="N87" i="238"/>
  <c r="N89" i="238" s="1"/>
  <c r="D198" i="5" s="1"/>
  <c r="L83" i="60"/>
  <c r="L90" i="178"/>
  <c r="N90" i="217"/>
  <c r="N92" i="217" s="1"/>
  <c r="D179" i="5" s="1"/>
  <c r="N91" i="268"/>
  <c r="N93" i="268" s="1"/>
  <c r="D227" i="5" s="1"/>
  <c r="N87" i="295"/>
  <c r="N89" i="295" s="1"/>
  <c r="D251" i="5" s="1"/>
  <c r="N86" i="53"/>
  <c r="N88" i="53" s="1"/>
  <c r="D45" i="5" s="1"/>
  <c r="N86" i="29"/>
  <c r="N88" i="29" s="1"/>
  <c r="D21" i="5" s="1"/>
  <c r="N87" i="333"/>
  <c r="N89" i="333" s="1"/>
  <c r="D287" i="5" s="1"/>
  <c r="N86" i="9"/>
  <c r="N88" i="9" s="1"/>
  <c r="D4"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1"/>
  <c r="N89" i="311" s="1"/>
  <c r="D267" i="5" s="1"/>
  <c r="N87" i="307"/>
  <c r="N89" i="307" s="1"/>
  <c r="D263" i="5" s="1"/>
  <c r="N87" i="366"/>
  <c r="N89" i="366" s="1"/>
  <c r="D316" i="5" s="1"/>
  <c r="N87" i="317"/>
  <c r="N89" i="317" s="1"/>
  <c r="D273"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157" l="1"/>
  <c r="N93" i="157" s="1"/>
  <c r="D145" i="5" s="1"/>
  <c r="N91" i="158"/>
  <c r="N93" i="158" s="1"/>
  <c r="D146" i="5" s="1"/>
  <c r="N91" i="178"/>
  <c r="N93" i="178" s="1"/>
  <c r="D157" i="5" s="1"/>
  <c r="N90" i="172"/>
  <c r="N92" i="172" s="1"/>
  <c r="D153" i="5" s="1"/>
  <c r="N86" i="60"/>
  <c r="N88" i="60" s="1"/>
  <c r="D51" i="5" s="1"/>
  <c r="D160" i="5"/>
  <c r="N82" i="228"/>
  <c r="N84" i="228" s="1"/>
  <c r="D189" i="5" s="1"/>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<sst xmlns="http://schemas.openxmlformats.org/spreadsheetml/2006/main" count="38555" uniqueCount="2343">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</sst>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3">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7" fillId="25" borderId="6" xfId="1" applyNumberFormat="1" applyFont="1" applyFill="1" applyBorder="1" applyProtection="1"/>
    <xf numFmtId="3" fontId="3" fillId="16" borderId="63" xfId="3" applyNumberFormat="1" applyFill="1" applyBorder="1" applyProtection="1">
      <protection locked="0"/>
    </xf>
    <xf numFmtId="4" fontId="5" fillId="3" borderId="3" xfId="2" applyNumberFormat="1" applyFont="1" applyBorder="1" applyProtection="1">
      <protection locked="0"/>
    </xf>
    <xf numFmtId="4" fontId="3" fillId="16" borderId="63" xfId="3" applyNumberForma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6" fontId="7" fillId="25" borderId="6" xfId="11" applyFont="1" applyFill="1" applyBorder="1" applyProtection="1">
      <protection locked="0"/>
    </xf>
    <xf numFmtId="166" fontId="3" fillId="5" borderId="4" xfId="11" applyFont="1" applyFill="1" applyBorder="1" applyProtection="1">
      <protection locked="0"/>
    </xf>
    <xf numFmtId="166" fontId="3" fillId="16" borderId="63" xfId="11" applyFont="1" applyFill="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NARIÑO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59"/>
      <c r="B32" s="659"/>
      <c r="C32" s="659"/>
      <c r="D32" s="659"/>
      <c r="E32" s="659"/>
      <c r="F32" s="659"/>
      <c r="G32" s="659"/>
      <c r="H32" s="659"/>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59"/>
      <c r="B33" s="659"/>
      <c r="C33" s="659"/>
      <c r="D33" s="659"/>
      <c r="E33" s="659"/>
      <c r="F33" s="659"/>
      <c r="G33" s="659"/>
      <c r="H33" s="659"/>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59"/>
      <c r="B34" s="659"/>
      <c r="C34" s="659"/>
      <c r="D34" s="659"/>
      <c r="E34" s="659"/>
      <c r="F34" s="659"/>
      <c r="G34" s="659"/>
      <c r="H34" s="659"/>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59"/>
      <c r="B35" s="659"/>
      <c r="C35" s="659"/>
      <c r="D35" s="659"/>
      <c r="E35" s="659"/>
      <c r="F35" s="659"/>
      <c r="G35" s="659"/>
      <c r="H35" s="659"/>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59"/>
      <c r="B36" s="659"/>
      <c r="C36" s="659"/>
      <c r="D36" s="659"/>
      <c r="E36" s="659"/>
      <c r="F36" s="659"/>
      <c r="G36" s="659"/>
      <c r="H36" s="659"/>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59"/>
      <c r="B37" s="659"/>
      <c r="C37" s="659"/>
      <c r="D37" s="659"/>
      <c r="E37" s="659"/>
      <c r="F37" s="659"/>
      <c r="G37" s="659"/>
      <c r="H37" s="659"/>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59"/>
      <c r="B38" s="659"/>
      <c r="C38" s="659"/>
      <c r="D38" s="659"/>
      <c r="E38" s="659"/>
      <c r="F38" s="659"/>
      <c r="G38" s="659"/>
      <c r="H38" s="659"/>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165" activePane="bottomRight" state="frozen"/>
      <selection activeCell="D20" sqref="D20"/>
      <selection pane="topRight" activeCell="D20" sqref="D20"/>
      <selection pane="bottomLeft" activeCell="D20" sqref="D20"/>
      <selection pane="bottomRight" activeCell="E168" sqref="E168"/>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0" customWidth="1"/>
    <col min="6" max="7" width="11.42578125" customWidth="1"/>
    <col min="8" max="8" width="1.28515625" customWidth="1"/>
    <col min="10" max="10" width="34.42578125" customWidth="1"/>
  </cols>
  <sheetData>
    <row r="1" spans="1:10" ht="96" customHeight="1" thickTop="1" thickBot="1">
      <c r="A1" s="660" t="s">
        <v>1933</v>
      </c>
      <c r="B1" s="661"/>
      <c r="C1" s="661"/>
      <c r="D1" s="662"/>
    </row>
    <row r="2" spans="1:10" ht="56.25" customHeight="1" thickTop="1" thickBot="1">
      <c r="A2" s="196" t="s">
        <v>1027</v>
      </c>
      <c r="B2" s="197" t="s">
        <v>1521</v>
      </c>
      <c r="C2" s="197" t="s">
        <v>1066</v>
      </c>
      <c r="D2" s="227" t="s">
        <v>1931</v>
      </c>
    </row>
    <row r="3" spans="1:10" ht="54" thickTop="1" thickBot="1">
      <c r="A3" s="134" t="s">
        <v>1067</v>
      </c>
      <c r="B3" s="135" t="s">
        <v>1304</v>
      </c>
      <c r="C3" s="136" t="str">
        <f>'200.1'!L31</f>
        <v>Ha</v>
      </c>
      <c r="D3" s="183">
        <f>VLOOKUP('200.1'!A88,'200.1'!A36:N107,14,FALSE)</f>
        <v>2497940.1870210888</v>
      </c>
      <c r="G3" t="s">
        <v>1064</v>
      </c>
      <c r="J3" s="1"/>
    </row>
    <row r="4" spans="1:10" ht="54" thickTop="1" thickBot="1">
      <c r="A4" s="137" t="s">
        <v>1069</v>
      </c>
      <c r="B4" s="138" t="s">
        <v>1253</v>
      </c>
      <c r="C4" s="136" t="s">
        <v>1068</v>
      </c>
      <c r="D4" s="183">
        <f>VLOOKUP('200.2'!A88,'200.2'!A37:N108,14,FALSE)</f>
        <v>218101.97782288172</v>
      </c>
      <c r="J4" s="1"/>
    </row>
    <row r="5" spans="1:10" ht="54" thickTop="1" thickBot="1">
      <c r="A5" s="137" t="s">
        <v>1070</v>
      </c>
      <c r="B5" s="138" t="s">
        <v>1254</v>
      </c>
      <c r="C5" s="139" t="s">
        <v>1071</v>
      </c>
      <c r="D5" s="183">
        <f>VLOOKUP('201.1'!A88,'201.1'!A38:N109,14,FALSE)</f>
        <v>122139.63290545651</v>
      </c>
    </row>
    <row r="6" spans="1:10" ht="54" thickTop="1" thickBot="1">
      <c r="A6" s="137" t="s">
        <v>1072</v>
      </c>
      <c r="B6" s="138" t="s">
        <v>1255</v>
      </c>
      <c r="C6" s="139" t="s">
        <v>1071</v>
      </c>
      <c r="D6" s="183">
        <f>VLOOKUP('201.2'!A88,'201.2'!A39:N110,14,FALSE)</f>
        <v>114773.14550812295</v>
      </c>
    </row>
    <row r="7" spans="1:10" ht="70.5" customHeight="1" thickTop="1" thickBot="1">
      <c r="A7" s="137" t="s">
        <v>1073</v>
      </c>
      <c r="B7" s="138" t="s">
        <v>1256</v>
      </c>
      <c r="C7" s="139" t="s">
        <v>1071</v>
      </c>
      <c r="D7" s="183">
        <f>VLOOKUP('201.3'!A88,'201.3'!A40:N111,14,FALSE)</f>
        <v>28916.99999586464</v>
      </c>
    </row>
    <row r="8" spans="1:10" ht="54" thickTop="1" thickBot="1">
      <c r="A8" s="137" t="s">
        <v>1074</v>
      </c>
      <c r="B8" s="138" t="s">
        <v>1257</v>
      </c>
      <c r="C8" s="139" t="s">
        <v>1071</v>
      </c>
      <c r="D8" s="184">
        <f>VLOOKUP('201.4'!A88,'201.4'!A41:N112,14,FALSE)</f>
        <v>41970.052354901745</v>
      </c>
    </row>
    <row r="9" spans="1:10" ht="54" thickTop="1" thickBot="1">
      <c r="A9" s="137" t="s">
        <v>1075</v>
      </c>
      <c r="B9" s="138" t="s">
        <v>1254</v>
      </c>
      <c r="C9" s="139" t="s">
        <v>1929</v>
      </c>
      <c r="D9" s="184">
        <f>VLOOKUP('201.5'!A88,'201.5'!A42:N113,14,FALSE)</f>
        <v>122139.63290545651</v>
      </c>
    </row>
    <row r="10" spans="1:10" ht="54" thickTop="1" thickBot="1">
      <c r="A10" s="137" t="s">
        <v>1076</v>
      </c>
      <c r="B10" s="138" t="s">
        <v>1255</v>
      </c>
      <c r="C10" s="139" t="s">
        <v>1929</v>
      </c>
      <c r="D10" s="184">
        <f>VLOOKUP('201.6'!A88,'201.6'!A43:N114,14,FALSE)</f>
        <v>114773.14550812295</v>
      </c>
    </row>
    <row r="11" spans="1:10" ht="54" thickTop="1" thickBot="1">
      <c r="A11" s="137" t="s">
        <v>1077</v>
      </c>
      <c r="B11" s="138" t="s">
        <v>1255</v>
      </c>
      <c r="C11" s="139" t="s">
        <v>388</v>
      </c>
      <c r="D11" s="184">
        <f>VLOOKUP('201.7'!A88,'201.7'!A44:N115,14,FALSE)</f>
        <v>111933.32246934139</v>
      </c>
    </row>
    <row r="12" spans="1:10" ht="54" thickTop="1" thickBot="1">
      <c r="A12" s="137" t="s">
        <v>1078</v>
      </c>
      <c r="B12" s="138" t="s">
        <v>1258</v>
      </c>
      <c r="C12" s="139" t="s">
        <v>233</v>
      </c>
      <c r="D12" s="184">
        <f>VLOOKUP('201.8'!A88,'201.8'!A45:N116,14,FALSE)</f>
        <v>12157.663711140378</v>
      </c>
    </row>
    <row r="13" spans="1:10" ht="54" thickTop="1" thickBot="1">
      <c r="A13" s="137" t="s">
        <v>1079</v>
      </c>
      <c r="B13" s="138" t="s">
        <v>1259</v>
      </c>
      <c r="C13" s="139" t="s">
        <v>233</v>
      </c>
      <c r="D13" s="184">
        <f>VLOOKUP('201.9'!A88,'201.9'!A46:N117,14,FALSE)</f>
        <v>11871.049061289381</v>
      </c>
    </row>
    <row r="14" spans="1:10" ht="54" thickTop="1" thickBot="1">
      <c r="A14" s="137" t="s">
        <v>1080</v>
      </c>
      <c r="B14" s="138" t="s">
        <v>1260</v>
      </c>
      <c r="C14" s="139" t="s">
        <v>144</v>
      </c>
      <c r="D14" s="184">
        <f>VLOOKUP('201.10'!A88,'201.10'!A47:N118,14,FALSE)</f>
        <v>4272.0128263356091</v>
      </c>
    </row>
    <row r="15" spans="1:10" ht="54" thickTop="1" thickBot="1">
      <c r="A15" s="137" t="s">
        <v>1081</v>
      </c>
      <c r="B15" s="138" t="s">
        <v>1261</v>
      </c>
      <c r="C15" s="139" t="s">
        <v>1082</v>
      </c>
      <c r="D15" s="184">
        <f>VLOOKUP('201.11'!A88,'201.11'!A48:N119,14,FALSE)</f>
        <v>1154.4648811257953</v>
      </c>
    </row>
    <row r="16" spans="1:10" ht="54" thickTop="1" thickBot="1">
      <c r="A16" s="137" t="s">
        <v>1083</v>
      </c>
      <c r="B16" s="138" t="s">
        <v>1262</v>
      </c>
      <c r="C16" s="139" t="s">
        <v>1929</v>
      </c>
      <c r="D16" s="184">
        <f>VLOOKUP('201.12'!A88,'201.12'!A49:N120,14,FALSE)</f>
        <v>78375.017109914959</v>
      </c>
    </row>
    <row r="17" spans="1:4" ht="64.5" thickTop="1" thickBot="1">
      <c r="A17" s="140" t="s">
        <v>1084</v>
      </c>
      <c r="B17" s="141" t="s">
        <v>1263</v>
      </c>
      <c r="C17" s="139" t="s">
        <v>1929</v>
      </c>
      <c r="D17" s="184">
        <f>VLOOKUP('201.13'!A88,'201.13'!A50:N121,14,FALSE)</f>
        <v>88035.707088244162</v>
      </c>
    </row>
    <row r="18" spans="1:4" ht="54" thickTop="1" thickBot="1">
      <c r="A18" s="137" t="s">
        <v>1085</v>
      </c>
      <c r="B18" s="138" t="s">
        <v>1264</v>
      </c>
      <c r="C18" s="139" t="s">
        <v>144</v>
      </c>
      <c r="D18" s="184">
        <f>VLOOKUP('201.14'!A88,'201.14'!A51:N122,14,FALSE)</f>
        <v>29463.388593020256</v>
      </c>
    </row>
    <row r="19" spans="1:4" ht="54" thickTop="1" thickBot="1">
      <c r="A19" s="137" t="s">
        <v>1086</v>
      </c>
      <c r="B19" s="138" t="s">
        <v>1265</v>
      </c>
      <c r="C19" s="139" t="s">
        <v>144</v>
      </c>
      <c r="D19" s="184">
        <f>VLOOKUP('201.15'!A88,'201.15'!A52:N123,14,FALSE)</f>
        <v>34835.641109819779</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64918.232710950433</v>
      </c>
    </row>
    <row r="22" spans="1:4" ht="54" thickTop="1" thickBot="1">
      <c r="A22" s="137" t="s">
        <v>1089</v>
      </c>
      <c r="B22" s="138" t="s">
        <v>1268</v>
      </c>
      <c r="C22" s="139" t="s">
        <v>1929</v>
      </c>
      <c r="D22" s="184">
        <f>VLOOKUP('201.18'!A88,'201.18'!A55:N126,14,FALSE)</f>
        <v>64918.232710950433</v>
      </c>
    </row>
    <row r="23" spans="1:4" ht="54" thickTop="1" thickBot="1">
      <c r="A23" s="137" t="s">
        <v>1090</v>
      </c>
      <c r="B23" s="138" t="s">
        <v>1269</v>
      </c>
      <c r="C23" s="139" t="s">
        <v>144</v>
      </c>
      <c r="D23" s="184">
        <f>VLOOKUP('201.19'!A88,'201.19'!A56:N127,14,FALSE)</f>
        <v>3673.6275343774596</v>
      </c>
    </row>
    <row r="24" spans="1:4" ht="54" thickTop="1" thickBot="1">
      <c r="A24" s="137" t="s">
        <v>1091</v>
      </c>
      <c r="B24" s="138" t="s">
        <v>1270</v>
      </c>
      <c r="C24" s="139" t="s">
        <v>144</v>
      </c>
      <c r="D24" s="184">
        <f>VLOOKUP('201.20'!A88,'201.20'!A57:N128,14,FALSE)</f>
        <v>817.34655767929326</v>
      </c>
    </row>
    <row r="25" spans="1:4" ht="54" thickTop="1" thickBot="1">
      <c r="A25" s="137" t="s">
        <v>1092</v>
      </c>
      <c r="B25" s="138" t="s">
        <v>1271</v>
      </c>
      <c r="C25" s="139" t="s">
        <v>144</v>
      </c>
      <c r="D25" s="184">
        <f>VLOOKUP('201.21'!A88,'201.21'!A58:N129,14,FALSE)</f>
        <v>4474.8011240816604</v>
      </c>
    </row>
    <row r="26" spans="1:4" ht="54" thickTop="1" thickBot="1">
      <c r="A26" s="137" t="s">
        <v>1509</v>
      </c>
      <c r="B26" s="138" t="s">
        <v>1497</v>
      </c>
      <c r="C26" s="139" t="s">
        <v>1929</v>
      </c>
      <c r="D26" s="184">
        <f>VLOOKUP('203.1'!A88,'203.1'!A59:N130,14,FALSE)</f>
        <v>886285.33656053769</v>
      </c>
    </row>
    <row r="27" spans="1:4" ht="54" thickTop="1" thickBot="1">
      <c r="A27" s="137" t="s">
        <v>1510</v>
      </c>
      <c r="B27" s="138" t="s">
        <v>1501</v>
      </c>
      <c r="C27" s="139" t="s">
        <v>1929</v>
      </c>
      <c r="D27" s="184">
        <f>VLOOKUP('203.2'!A88,'203.2'!A60:N131,14,FALSE)</f>
        <v>1068117.8109012786</v>
      </c>
    </row>
    <row r="28" spans="1:4" ht="54" thickTop="1" thickBot="1">
      <c r="A28" s="137" t="s">
        <v>1511</v>
      </c>
      <c r="B28" s="138" t="s">
        <v>1502</v>
      </c>
      <c r="C28" s="139" t="s">
        <v>1929</v>
      </c>
      <c r="D28" s="184">
        <f>VLOOKUP('203.3'!A88,'203.3'!A61:N132,14,FALSE)</f>
        <v>1197998.1497160937</v>
      </c>
    </row>
    <row r="29" spans="1:4" ht="54" thickTop="1" thickBot="1">
      <c r="A29" s="137" t="s">
        <v>1512</v>
      </c>
      <c r="B29" s="138" t="s">
        <v>1503</v>
      </c>
      <c r="C29" s="139" t="s">
        <v>1929</v>
      </c>
      <c r="D29" s="184">
        <f>VLOOKUP('203.4'!A88,'203.4'!A62:N133,14,FALSE)</f>
        <v>585318.689441644</v>
      </c>
    </row>
    <row r="30" spans="1:4" ht="54" thickTop="1" thickBot="1">
      <c r="A30" s="137" t="s">
        <v>1513</v>
      </c>
      <c r="B30" s="138" t="s">
        <v>1504</v>
      </c>
      <c r="C30" s="139" t="s">
        <v>1929</v>
      </c>
      <c r="D30" s="184">
        <f>VLOOKUP('203.5'!A88,'203.5'!A63:N134,14,FALSE)</f>
        <v>670245.89781565568</v>
      </c>
    </row>
    <row r="31" spans="1:4" ht="54" thickTop="1" thickBot="1">
      <c r="A31" s="137" t="s">
        <v>1514</v>
      </c>
      <c r="B31" s="138" t="s">
        <v>1505</v>
      </c>
      <c r="C31" s="139" t="s">
        <v>1929</v>
      </c>
      <c r="D31" s="184">
        <f>VLOOKUP('203.6'!A88,'203.6'!A64:N135,14,FALSE)</f>
        <v>724290.48496275418</v>
      </c>
    </row>
    <row r="32" spans="1:4" ht="54" thickTop="1" thickBot="1">
      <c r="A32" s="137" t="s">
        <v>1515</v>
      </c>
      <c r="B32" s="138" t="s">
        <v>1506</v>
      </c>
      <c r="C32" s="139" t="s">
        <v>1929</v>
      </c>
      <c r="D32" s="184">
        <f>VLOOKUP('203.7'!A88,'203.7'!A65:N136,14,FALSE)</f>
        <v>228945.04327116595</v>
      </c>
    </row>
    <row r="33" spans="1:4" ht="54" thickTop="1" thickBot="1">
      <c r="A33" s="137" t="s">
        <v>1516</v>
      </c>
      <c r="B33" s="138" t="s">
        <v>1955</v>
      </c>
      <c r="C33" s="139" t="s">
        <v>1929</v>
      </c>
      <c r="D33" s="184">
        <f>VLOOKUP('203.8'!A88,'203.8'!A66:N137,14,FALSE)</f>
        <v>338172.63373353664</v>
      </c>
    </row>
    <row r="34" spans="1:4" ht="54" thickTop="1" thickBot="1">
      <c r="A34" s="137" t="s">
        <v>1517</v>
      </c>
      <c r="B34" s="138" t="s">
        <v>1508</v>
      </c>
      <c r="C34" s="139" t="s">
        <v>1929</v>
      </c>
      <c r="D34" s="184">
        <f>VLOOKUP('203.9'!A88,'203.9'!A67:N138,14,FALSE)</f>
        <v>355667.11336926743</v>
      </c>
    </row>
    <row r="35" spans="1:4" ht="54" thickTop="1" thickBot="1">
      <c r="A35" s="137" t="s">
        <v>1518</v>
      </c>
      <c r="B35" s="138" t="s">
        <v>1498</v>
      </c>
      <c r="C35" s="139" t="s">
        <v>1929</v>
      </c>
      <c r="D35" s="184">
        <f>VLOOKUP('203.10'!A88,'203.10'!A68:N139,14,FALSE)</f>
        <v>190647.64225276775</v>
      </c>
    </row>
    <row r="36" spans="1:4" ht="54" thickTop="1" thickBot="1">
      <c r="A36" s="137" t="s">
        <v>1519</v>
      </c>
      <c r="B36" s="138" t="s">
        <v>1499</v>
      </c>
      <c r="C36" s="139" t="s">
        <v>1929</v>
      </c>
      <c r="D36" s="184">
        <f>VLOOKUP('203.11'!A88,'203.11'!A69:N140,14,FALSE)</f>
        <v>266604.3079510011</v>
      </c>
    </row>
    <row r="37" spans="1:4" ht="54" thickTop="1" thickBot="1">
      <c r="A37" s="137" t="s">
        <v>1520</v>
      </c>
      <c r="B37" s="224" t="s">
        <v>1500</v>
      </c>
      <c r="C37" s="139" t="s">
        <v>1929</v>
      </c>
      <c r="D37" s="184">
        <f>VLOOKUP('203.12'!A88,'203.12'!A70:N141,14,FALSE)</f>
        <v>275692.34932021197</v>
      </c>
    </row>
    <row r="38" spans="1:4" ht="54" thickTop="1" thickBot="1">
      <c r="A38" s="137" t="s">
        <v>1093</v>
      </c>
      <c r="B38" s="138" t="s">
        <v>1272</v>
      </c>
      <c r="C38" s="139" t="s">
        <v>388</v>
      </c>
      <c r="D38" s="184">
        <f>VLOOKUP('210.1.1'!A88,'210.1.1'!A71:N142,14,FALSE)</f>
        <v>8175.7812272945794</v>
      </c>
    </row>
    <row r="39" spans="1:4" ht="54" thickTop="1" thickBot="1">
      <c r="A39" s="137" t="s">
        <v>1094</v>
      </c>
      <c r="B39" s="138" t="s">
        <v>1273</v>
      </c>
      <c r="C39" s="139" t="s">
        <v>388</v>
      </c>
      <c r="D39" s="184">
        <f>VLOOKUP('210.1.2'!A88,'210.1.2'!A72:N143,14,FALSE)</f>
        <v>2490.6273493098661</v>
      </c>
    </row>
    <row r="40" spans="1:4" ht="54" thickTop="1" thickBot="1">
      <c r="A40" s="137" t="s">
        <v>1095</v>
      </c>
      <c r="B40" s="138" t="s">
        <v>1274</v>
      </c>
      <c r="C40" s="139" t="s">
        <v>388</v>
      </c>
      <c r="D40" s="184">
        <f>VLOOKUP('210.2.1'!A90,'210.2.1'!A73:N144,14,FALSE)</f>
        <v>25829.171049929682</v>
      </c>
    </row>
    <row r="41" spans="1:4" ht="54" thickTop="1" thickBot="1">
      <c r="A41" s="137" t="s">
        <v>1096</v>
      </c>
      <c r="B41" s="138" t="s">
        <v>1275</v>
      </c>
      <c r="C41" s="139" t="s">
        <v>388</v>
      </c>
      <c r="D41" s="184">
        <f>VLOOKUP('210.2.2'!A88,'210.2.2'!A74:N145,14,FALSE)</f>
        <v>8175.7812272945794</v>
      </c>
    </row>
    <row r="42" spans="1:4" ht="54" thickTop="1" thickBot="1">
      <c r="A42" s="137" t="s">
        <v>1097</v>
      </c>
      <c r="B42" s="138" t="s">
        <v>1276</v>
      </c>
      <c r="C42" s="139" t="s">
        <v>388</v>
      </c>
      <c r="D42" s="184">
        <f>VLOOKUP('210.2.3'!A91,'210.2.3'!A91:N146,14,FALSE)</f>
        <v>20144.017171944968</v>
      </c>
    </row>
    <row r="43" spans="1:4" ht="54" thickTop="1" thickBot="1">
      <c r="A43" s="137" t="s">
        <v>1098</v>
      </c>
      <c r="B43" s="138" t="s">
        <v>1277</v>
      </c>
      <c r="C43" s="139" t="s">
        <v>388</v>
      </c>
      <c r="D43" s="184">
        <f>VLOOKUP('210.2.4'!A88,'210.2.4'!A88:N147,14,FALSE)</f>
        <v>2490.6273493098661</v>
      </c>
    </row>
    <row r="44" spans="1:4" ht="54" thickTop="1" thickBot="1">
      <c r="A44" s="137" t="s">
        <v>1099</v>
      </c>
      <c r="B44" s="138" t="s">
        <v>1278</v>
      </c>
      <c r="C44" s="139" t="s">
        <v>388</v>
      </c>
      <c r="D44" s="184">
        <f>VLOOKUP('211.1'!A88,'211.1'!A88:N148,14,FALSE)</f>
        <v>6743.6692166030489</v>
      </c>
    </row>
    <row r="45" spans="1:4" ht="54" thickTop="1" thickBot="1">
      <c r="A45" s="137" t="s">
        <v>1100</v>
      </c>
      <c r="B45" s="138" t="s">
        <v>1279</v>
      </c>
      <c r="C45" s="139" t="s">
        <v>388</v>
      </c>
      <c r="D45" s="184">
        <f>VLOOKUP('220.1'!A88,'220.1'!A88:N149,14,FALSE)</f>
        <v>12002.905250759475</v>
      </c>
    </row>
    <row r="46" spans="1:4" ht="54" thickTop="1" thickBot="1">
      <c r="A46" s="137" t="s">
        <v>1101</v>
      </c>
      <c r="B46" s="138" t="s">
        <v>1280</v>
      </c>
      <c r="C46" s="139" t="s">
        <v>388</v>
      </c>
      <c r="D46" s="184">
        <f>VLOOKUP('221.1'!A88,'221.1'!A88:N150,14,FALSE)</f>
        <v>8097.381563449344</v>
      </c>
    </row>
    <row r="47" spans="1:4" ht="54" thickTop="1" thickBot="1">
      <c r="A47" s="137" t="s">
        <v>1102</v>
      </c>
      <c r="B47" s="138" t="s">
        <v>1281</v>
      </c>
      <c r="C47" s="139" t="s">
        <v>388</v>
      </c>
      <c r="D47" s="184">
        <f>VLOOKUP('221.2'!A88,'221.2'!A88:N151,14,FALSE)</f>
        <v>4847.381563449344</v>
      </c>
    </row>
    <row r="48" spans="1:4" ht="64.5" thickTop="1" thickBot="1">
      <c r="A48" s="137" t="s">
        <v>1525</v>
      </c>
      <c r="B48" s="138" t="s">
        <v>1522</v>
      </c>
      <c r="C48" s="139" t="s">
        <v>233</v>
      </c>
      <c r="D48" s="184">
        <f>VLOOKUP('223.1'!A88,'223.1'!A88:N152,14,FALSE)</f>
        <v>9497.1428617424372</v>
      </c>
    </row>
    <row r="49" spans="1:4" ht="54" thickTop="1" thickBot="1">
      <c r="A49" s="137" t="s">
        <v>1526</v>
      </c>
      <c r="B49" s="138" t="s">
        <v>1523</v>
      </c>
      <c r="C49" s="139" t="s">
        <v>233</v>
      </c>
      <c r="D49" s="184">
        <f>VLOOKUP('223.2'!A88,'223.2'!A88:N153,14,FALSE)</f>
        <v>15013.590161742439</v>
      </c>
    </row>
    <row r="50" spans="1:4" ht="54" thickTop="1" thickBot="1">
      <c r="A50" s="137" t="s">
        <v>1527</v>
      </c>
      <c r="B50" s="138" t="s">
        <v>1524</v>
      </c>
      <c r="C50" s="139" t="s">
        <v>388</v>
      </c>
      <c r="D50" s="184">
        <f>VLOOKUP('223.3.1'!A88,'223.3.1'!A88:N154,14,FALSE)</f>
        <v>55461</v>
      </c>
    </row>
    <row r="51" spans="1:4" ht="64.5" thickTop="1" thickBot="1">
      <c r="A51" s="137" t="s">
        <v>1528</v>
      </c>
      <c r="B51" s="138" t="s">
        <v>1530</v>
      </c>
      <c r="C51" s="139" t="s">
        <v>388</v>
      </c>
      <c r="D51" s="184">
        <f>VLOOKUP('223.3.2'!A88,'223.3.2'!A88:N155,14,FALSE)</f>
        <v>79835.723490036544</v>
      </c>
    </row>
    <row r="52" spans="1:4" ht="54" thickTop="1" thickBot="1">
      <c r="A52" s="137" t="s">
        <v>1529</v>
      </c>
      <c r="B52" s="138" t="s">
        <v>1531</v>
      </c>
      <c r="C52" s="139" t="s">
        <v>388</v>
      </c>
      <c r="D52" s="184">
        <f>VLOOKUP('223.3.3'!A88,'223.3.3'!A88:N156,14,FALSE)</f>
        <v>79835.723490036544</v>
      </c>
    </row>
    <row r="53" spans="1:4" ht="54" thickTop="1" thickBot="1">
      <c r="A53" s="143" t="s">
        <v>1103</v>
      </c>
      <c r="B53" s="144" t="s">
        <v>2062</v>
      </c>
      <c r="C53" s="139" t="s">
        <v>233</v>
      </c>
      <c r="D53" s="184">
        <f>VLOOKUP('230.1'!A88,'230.1'!A88:N157,14,FALSE)</f>
        <v>2623.0377852582214</v>
      </c>
    </row>
    <row r="54" spans="1:4" ht="54" thickTop="1" thickBot="1">
      <c r="A54" s="143" t="s">
        <v>1104</v>
      </c>
      <c r="B54" s="144" t="s">
        <v>1282</v>
      </c>
      <c r="C54" s="139" t="s">
        <v>233</v>
      </c>
      <c r="D54" s="184">
        <f>VLOOKUP('231.1'!A88,'231.1'!A88:N159,14,FALSE)</f>
        <v>11345.343761742435</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12115.592211011528</v>
      </c>
    </row>
    <row r="57" spans="1:4" ht="54" thickTop="1" thickBot="1">
      <c r="A57" s="143" t="s">
        <v>1535</v>
      </c>
      <c r="B57" s="144" t="s">
        <v>1536</v>
      </c>
      <c r="C57" s="139" t="s">
        <v>233</v>
      </c>
      <c r="D57" s="184">
        <f>VLOOKUP('233.10'!A88,'233.10'!A88:N162,14,FALSE)</f>
        <v>24372.674961742436</v>
      </c>
    </row>
    <row r="58" spans="1:4" ht="54" thickTop="1" thickBot="1">
      <c r="A58" s="143" t="s">
        <v>1106</v>
      </c>
      <c r="B58" s="144" t="s">
        <v>1537</v>
      </c>
      <c r="C58" s="139" t="s">
        <v>233</v>
      </c>
      <c r="D58" s="184">
        <f>VLOOKUP('234.1'!A88,'234.1'!A88:N163,14,FALSE)</f>
        <v>915.72903002533928</v>
      </c>
    </row>
    <row r="59" spans="1:4" ht="54" thickTop="1" thickBot="1">
      <c r="A59" s="143" t="s">
        <v>1540</v>
      </c>
      <c r="B59" s="144" t="s">
        <v>1541</v>
      </c>
      <c r="C59" s="139" t="s">
        <v>388</v>
      </c>
      <c r="D59" s="184">
        <f>VLOOKUP('235.1'!A88,'235.1'!A88:N164,14,FALSE)</f>
        <v>69995.501630046972</v>
      </c>
    </row>
    <row r="60" spans="1:4" ht="54" thickTop="1" thickBot="1">
      <c r="A60" s="145" t="s">
        <v>1542</v>
      </c>
      <c r="B60" s="144" t="s">
        <v>1543</v>
      </c>
      <c r="C60" s="139" t="s">
        <v>388</v>
      </c>
      <c r="D60" s="184">
        <f>VLOOKUP('235.10'!A88,'235.10'!A88:N165,14,FALSE)</f>
        <v>13939.501630046978</v>
      </c>
    </row>
    <row r="61" spans="1:4" ht="54" thickTop="1" thickBot="1">
      <c r="A61" s="145" t="s">
        <v>1544</v>
      </c>
      <c r="B61" s="144" t="s">
        <v>1545</v>
      </c>
      <c r="C61" s="139" t="s">
        <v>377</v>
      </c>
      <c r="D61" s="184">
        <f>VLOOKUP('235.11'!A88,'235.11'!A88:N166,14,FALSE)</f>
        <v>700.7</v>
      </c>
    </row>
    <row r="62" spans="1:4" ht="54" thickTop="1" thickBot="1">
      <c r="A62" s="145" t="s">
        <v>1546</v>
      </c>
      <c r="B62" s="144" t="s">
        <v>1957</v>
      </c>
      <c r="C62" s="139" t="s">
        <v>388</v>
      </c>
      <c r="D62" s="184">
        <f>VLOOKUP('236.1'!A88,'236.1'!A88:N167,14,FALSE)</f>
        <v>148827.50163004699</v>
      </c>
    </row>
    <row r="63" spans="1:4" ht="54" thickTop="1" thickBot="1">
      <c r="A63" s="145" t="s">
        <v>1549</v>
      </c>
      <c r="B63" s="144" t="s">
        <v>1958</v>
      </c>
      <c r="C63" s="139" t="s">
        <v>388</v>
      </c>
      <c r="D63" s="184">
        <f>VLOOKUP('236.10'!A87,'236.10'!A87:N168,14,FALSE)</f>
        <v>13939.501630046978</v>
      </c>
    </row>
    <row r="64" spans="1:4" ht="54" thickTop="1" thickBot="1">
      <c r="A64" s="145" t="s">
        <v>1550</v>
      </c>
      <c r="B64" s="146" t="s">
        <v>1551</v>
      </c>
      <c r="C64" s="180" t="s">
        <v>377</v>
      </c>
      <c r="D64" s="184">
        <f>VLOOKUP('236.11'!A88,'236.11'!A88:N169,14,FALSE)</f>
        <v>1686.1000000000001</v>
      </c>
    </row>
    <row r="65" spans="1:4" ht="54" thickTop="1" thickBot="1">
      <c r="A65" s="143" t="s">
        <v>1107</v>
      </c>
      <c r="B65" s="144" t="s">
        <v>1283</v>
      </c>
      <c r="C65" s="139" t="s">
        <v>233</v>
      </c>
      <c r="D65" s="184">
        <f>VLOOKUP('310.1'!A87,'310.1'!A87:N170,14,FALSE)</f>
        <v>896.75936702967442</v>
      </c>
    </row>
    <row r="66" spans="1:4" ht="54" thickTop="1" thickBot="1">
      <c r="A66" s="143" t="s">
        <v>1108</v>
      </c>
      <c r="B66" s="144" t="s">
        <v>1284</v>
      </c>
      <c r="C66" s="139" t="s">
        <v>388</v>
      </c>
      <c r="D66" s="184">
        <f>VLOOKUP('311.1'!A87,'311.1'!A87:N171,14,FALSE)</f>
        <v>61195.167934480996</v>
      </c>
    </row>
    <row r="67" spans="1:4" ht="54" thickTop="1" thickBot="1">
      <c r="A67" s="143" t="s">
        <v>1109</v>
      </c>
      <c r="B67" s="144" t="s">
        <v>1285</v>
      </c>
      <c r="C67" s="139" t="s">
        <v>1082</v>
      </c>
      <c r="D67" s="184">
        <f>VLOOKUP('312.1'!A88,'312.1'!A88:N172,14,FALSE)</f>
        <v>4474.4008036387049</v>
      </c>
    </row>
    <row r="68" spans="1:4" ht="54" thickTop="1" thickBot="1">
      <c r="A68" s="143" t="s">
        <v>1110</v>
      </c>
      <c r="B68" s="144" t="s">
        <v>1286</v>
      </c>
      <c r="C68" s="139" t="s">
        <v>1082</v>
      </c>
      <c r="D68" s="184">
        <f>VLOOKUP('312.2'!A88,'312.2'!A88:N173,14,FALSE)</f>
        <v>3527.8225213439473</v>
      </c>
    </row>
    <row r="69" spans="1:4" ht="54" thickTop="1" thickBot="1">
      <c r="A69" s="143" t="s">
        <v>1111</v>
      </c>
      <c r="B69" s="144" t="s">
        <v>1287</v>
      </c>
      <c r="C69" s="139" t="s">
        <v>1548</v>
      </c>
      <c r="D69" s="184">
        <f>VLOOKUP('312.3'!A87,'312.3'!A87:N174,14,FALSE)</f>
        <v>1324.6161076838209</v>
      </c>
    </row>
    <row r="70" spans="1:4" ht="54" thickTop="1" thickBot="1">
      <c r="A70" s="143" t="s">
        <v>1112</v>
      </c>
      <c r="B70" s="144" t="s">
        <v>1288</v>
      </c>
      <c r="C70" s="139" t="s">
        <v>388</v>
      </c>
      <c r="D70" s="185">
        <f>VLOOKUP('312.4'!A88,'312.4'!A88:N175,14,FALSE)</f>
        <v>61187.791560395657</v>
      </c>
    </row>
    <row r="71" spans="1:4" ht="54" thickTop="1" thickBot="1">
      <c r="A71" s="143" t="s">
        <v>1113</v>
      </c>
      <c r="B71" s="144" t="s">
        <v>1553</v>
      </c>
      <c r="C71" s="139" t="s">
        <v>388</v>
      </c>
      <c r="D71" s="185">
        <f>VLOOKUP('320.1'!A88,'320.1'!A88:N176,14,FALSE)</f>
        <v>76655.191560395659</v>
      </c>
    </row>
    <row r="72" spans="1:4" ht="54" thickTop="1" thickBot="1">
      <c r="A72" s="143" t="s">
        <v>1114</v>
      </c>
      <c r="B72" s="144" t="s">
        <v>1554</v>
      </c>
      <c r="C72" s="139" t="s">
        <v>388</v>
      </c>
      <c r="D72" s="185">
        <f>VLOOKUP('320.2'!A88,'320.2'!A88:N177,14,FALSE)</f>
        <v>63135.191560395659</v>
      </c>
    </row>
    <row r="73" spans="1:4" ht="54" thickTop="1" thickBot="1">
      <c r="A73" s="143" t="s">
        <v>1557</v>
      </c>
      <c r="B73" s="144" t="s">
        <v>1558</v>
      </c>
      <c r="C73" s="139" t="s">
        <v>388</v>
      </c>
      <c r="D73" s="185">
        <f>VLOOKUP('320.3'!A88,'320.3'!A88:N178,14,FALSE)</f>
        <v>80035.191560395659</v>
      </c>
    </row>
    <row r="74" spans="1:4" ht="54" thickTop="1" thickBot="1">
      <c r="A74" s="143" t="s">
        <v>1559</v>
      </c>
      <c r="B74" s="144" t="s">
        <v>1560</v>
      </c>
      <c r="C74" s="139" t="s">
        <v>388</v>
      </c>
      <c r="D74" s="185">
        <f>VLOOKUP('320.4'!A88,'320.4'!A88:N179,14,FALSE)</f>
        <v>91661.920531897951</v>
      </c>
    </row>
    <row r="75" spans="1:4" ht="54" thickTop="1" thickBot="1">
      <c r="A75" s="143" t="s">
        <v>1561</v>
      </c>
      <c r="B75" s="144" t="s">
        <v>1562</v>
      </c>
      <c r="C75" s="139" t="s">
        <v>388</v>
      </c>
      <c r="D75" s="185">
        <f>VLOOKUP('320.5'!A88,'320.5'!A88:N180,14,FALSE)</f>
        <v>78141.920531897951</v>
      </c>
    </row>
    <row r="76" spans="1:4" ht="54" thickTop="1" thickBot="1">
      <c r="A76" s="143" t="s">
        <v>1563</v>
      </c>
      <c r="B76" s="144" t="s">
        <v>1564</v>
      </c>
      <c r="C76" s="139" t="s">
        <v>388</v>
      </c>
      <c r="D76" s="185">
        <f>VLOOKUP('320.6'!A88,'320.6'!A88:N181,14,FALSE)</f>
        <v>95041.920531897951</v>
      </c>
    </row>
    <row r="77" spans="1:4" ht="54" thickTop="1" thickBot="1">
      <c r="A77" s="143" t="s">
        <v>1115</v>
      </c>
      <c r="B77" s="144" t="s">
        <v>1565</v>
      </c>
      <c r="C77" s="139" t="s">
        <v>388</v>
      </c>
      <c r="D77" s="185">
        <f>VLOOKUP('330.1'!A88,'330.1'!A88:N182,14,FALSE)</f>
        <v>80035.191560395659</v>
      </c>
    </row>
    <row r="78" spans="1:4" ht="54" thickTop="1" thickBot="1">
      <c r="A78" s="145" t="s">
        <v>1116</v>
      </c>
      <c r="B78" s="144" t="s">
        <v>1566</v>
      </c>
      <c r="C78" s="139" t="s">
        <v>388</v>
      </c>
      <c r="D78" s="185">
        <f>VLOOKUP('330.2'!A88,'330.1'!A88:N183,14,FALSE)</f>
        <v>80035.191560395659</v>
      </c>
    </row>
    <row r="79" spans="1:4" ht="54" thickTop="1" thickBot="1">
      <c r="A79" s="145" t="s">
        <v>1567</v>
      </c>
      <c r="B79" s="146" t="s">
        <v>1568</v>
      </c>
      <c r="C79" s="139" t="s">
        <v>388</v>
      </c>
      <c r="D79" s="185">
        <f>VLOOKUP('330.3'!A88,'330.3'!A88:N184,14,FALSE)</f>
        <v>80035.191560395659</v>
      </c>
    </row>
    <row r="80" spans="1:4" ht="54" thickTop="1" thickBot="1">
      <c r="A80" s="145" t="s">
        <v>1569</v>
      </c>
      <c r="B80" s="146" t="s">
        <v>1570</v>
      </c>
      <c r="C80" s="139" t="s">
        <v>388</v>
      </c>
      <c r="D80" s="185">
        <f>VLOOKUP('330.4'!A88,'330.4'!A88:N185,14,FALSE)</f>
        <v>95041.920531897951</v>
      </c>
    </row>
    <row r="81" spans="1:4" ht="54" thickTop="1" thickBot="1">
      <c r="A81" s="145" t="s">
        <v>1571</v>
      </c>
      <c r="B81" s="146" t="s">
        <v>1572</v>
      </c>
      <c r="C81" s="139" t="s">
        <v>388</v>
      </c>
      <c r="D81" s="185">
        <f>VLOOKUP('330.5'!A88,'330.5'!A88:N186,14,FALSE)</f>
        <v>95041.920531897951</v>
      </c>
    </row>
    <row r="82" spans="1:4" ht="54" thickTop="1" thickBot="1">
      <c r="A82" s="145" t="s">
        <v>1573</v>
      </c>
      <c r="B82" s="146" t="s">
        <v>1574</v>
      </c>
      <c r="C82" s="139" t="s">
        <v>388</v>
      </c>
      <c r="D82" s="185">
        <f>VLOOKUP('330.6'!A88,'330.6'!A88:N187,14,FALSE)</f>
        <v>95041.920531897951</v>
      </c>
    </row>
    <row r="83" spans="1:4" ht="54" thickTop="1" thickBot="1">
      <c r="A83" s="143" t="s">
        <v>1117</v>
      </c>
      <c r="B83" s="144" t="s">
        <v>1575</v>
      </c>
      <c r="C83" s="139" t="s">
        <v>388</v>
      </c>
      <c r="D83" s="185">
        <f>VLOOKUP('340.1'!A88,'340.1'!A88:N188,14,FALSE)</f>
        <v>81284.187340593489</v>
      </c>
    </row>
    <row r="84" spans="1:4" ht="54" thickTop="1" thickBot="1">
      <c r="A84" s="143" t="s">
        <v>1118</v>
      </c>
      <c r="B84" s="144" t="s">
        <v>1576</v>
      </c>
      <c r="C84" s="139" t="s">
        <v>388</v>
      </c>
      <c r="D84" s="185">
        <f>VLOOKUP('340.2'!A88,'340.2'!A88:N190,14,FALSE)</f>
        <v>81284.187340593489</v>
      </c>
    </row>
    <row r="85" spans="1:4" ht="54" thickTop="1" thickBot="1">
      <c r="A85" s="143" t="s">
        <v>1119</v>
      </c>
      <c r="B85" s="144" t="s">
        <v>1577</v>
      </c>
      <c r="C85" s="139" t="s">
        <v>388</v>
      </c>
      <c r="D85" s="185">
        <f>VLOOKUP('340.3'!A88,'340.3'!A88:N191,14,FALSE)</f>
        <v>81284.187340593489</v>
      </c>
    </row>
    <row r="86" spans="1:4" ht="54" thickTop="1" thickBot="1">
      <c r="A86" s="143" t="s">
        <v>1578</v>
      </c>
      <c r="B86" s="144" t="s">
        <v>2127</v>
      </c>
      <c r="C86" s="139" t="s">
        <v>388</v>
      </c>
      <c r="D86" s="185">
        <f>VLOOKUP('350.1'!A88,'350.1'!A88:N192,14,FALSE)</f>
        <v>140921.12489372899</v>
      </c>
    </row>
    <row r="87" spans="1:4" ht="54" thickTop="1" thickBot="1">
      <c r="A87" s="202" t="s">
        <v>1579</v>
      </c>
      <c r="B87" s="144" t="s">
        <v>2128</v>
      </c>
      <c r="C87" s="139" t="s">
        <v>388</v>
      </c>
      <c r="D87" s="185">
        <f>VLOOKUP('350.2'!A88,'350.2'!A88:N193,14,FALSE)</f>
        <v>140921.12489372899</v>
      </c>
    </row>
    <row r="88" spans="1:4" ht="54" thickTop="1" thickBot="1">
      <c r="A88" s="145" t="s">
        <v>1580</v>
      </c>
      <c r="B88" s="146" t="s">
        <v>1581</v>
      </c>
      <c r="C88" s="139" t="s">
        <v>388</v>
      </c>
      <c r="D88" s="185">
        <f>VLOOKUP('350.3'!A88,'350.3'!A88:N194,14,FALSE)</f>
        <v>140921.12489372899</v>
      </c>
    </row>
    <row r="89" spans="1:4" ht="54" thickTop="1" thickBot="1">
      <c r="A89" s="143" t="s">
        <v>1582</v>
      </c>
      <c r="B89" s="144" t="s">
        <v>1583</v>
      </c>
      <c r="C89" s="139" t="s">
        <v>388</v>
      </c>
      <c r="D89" s="185">
        <f>VLOOKUP('350.4'!A88,'350.4'!A88:N195,14,FALSE)</f>
        <v>140921.12489372899</v>
      </c>
    </row>
    <row r="90" spans="1:4" ht="54" thickTop="1" thickBot="1">
      <c r="A90" s="145" t="s">
        <v>1584</v>
      </c>
      <c r="B90" s="146" t="s">
        <v>1585</v>
      </c>
      <c r="C90" s="139" t="s">
        <v>388</v>
      </c>
      <c r="D90" s="185">
        <f>VLOOKUP('350.10'!A88,'350.10'!A88:N196,14,FALSE)</f>
        <v>77858.124893728993</v>
      </c>
    </row>
    <row r="91" spans="1:4" ht="54" thickTop="1" thickBot="1">
      <c r="A91" s="145" t="s">
        <v>1586</v>
      </c>
      <c r="B91" s="146" t="s">
        <v>1587</v>
      </c>
      <c r="C91" s="139" t="s">
        <v>388</v>
      </c>
      <c r="D91" s="185">
        <f>VLOOKUP('350.11'!A88,'350.11'!A88:N197,14,FALSE)</f>
        <v>77858.124893728993</v>
      </c>
    </row>
    <row r="92" spans="1:4" ht="54" thickTop="1" thickBot="1">
      <c r="A92" s="145" t="s">
        <v>1588</v>
      </c>
      <c r="B92" s="146" t="s">
        <v>1589</v>
      </c>
      <c r="C92" s="139" t="s">
        <v>388</v>
      </c>
      <c r="D92" s="185">
        <f>VLOOKUP('350.12'!A88,'350.12'!A88:N198,14,FALSE)</f>
        <v>77858.124893728993</v>
      </c>
    </row>
    <row r="93" spans="1:4" ht="54" thickTop="1" thickBot="1">
      <c r="A93" s="145" t="s">
        <v>1590</v>
      </c>
      <c r="B93" s="146" t="s">
        <v>1591</v>
      </c>
      <c r="C93" s="139" t="s">
        <v>388</v>
      </c>
      <c r="D93" s="185">
        <f>VLOOKUP('350.13'!A88,'350.13'!A88:N199,14,FALSE)</f>
        <v>77858.124893728993</v>
      </c>
    </row>
    <row r="94" spans="1:4" ht="54" thickTop="1" thickBot="1">
      <c r="A94" s="143" t="s">
        <v>1592</v>
      </c>
      <c r="B94" s="144" t="s">
        <v>1593</v>
      </c>
      <c r="C94" s="139" t="s">
        <v>1082</v>
      </c>
      <c r="D94" s="185">
        <f>VLOOKUP('350.14'!A88,'350.14'!A88:N200,14,FALSE)</f>
        <v>700.7</v>
      </c>
    </row>
    <row r="95" spans="1:4" ht="54" thickTop="1" thickBot="1">
      <c r="A95" s="145" t="s">
        <v>1594</v>
      </c>
      <c r="B95" s="146" t="s">
        <v>1595</v>
      </c>
      <c r="C95" s="139" t="s">
        <v>388</v>
      </c>
      <c r="D95" s="185">
        <f>VLOOKUP('351.1'!A88,'351.1'!A88:N201,14,FALSE)</f>
        <v>140921.12489372899</v>
      </c>
    </row>
    <row r="96" spans="1:4" ht="54" thickTop="1" thickBot="1">
      <c r="A96" s="145" t="s">
        <v>1596</v>
      </c>
      <c r="B96" s="146" t="s">
        <v>1597</v>
      </c>
      <c r="C96" s="139" t="s">
        <v>388</v>
      </c>
      <c r="D96" s="185">
        <f>VLOOKUP('351.2'!A88,'351.2'!A88:N202,14,FALSE)</f>
        <v>140921.12489372899</v>
      </c>
    </row>
    <row r="97" spans="1:4" ht="54" thickTop="1" thickBot="1">
      <c r="A97" s="145" t="s">
        <v>1598</v>
      </c>
      <c r="B97" s="146" t="s">
        <v>1599</v>
      </c>
      <c r="C97" s="139" t="s">
        <v>388</v>
      </c>
      <c r="D97" s="185">
        <f>VLOOKUP('351.10'!A88,'351.10'!A88:N203,14,FALSE)</f>
        <v>77858.124893728993</v>
      </c>
    </row>
    <row r="98" spans="1:4" ht="54" thickTop="1" thickBot="1">
      <c r="A98" s="145" t="s">
        <v>1600</v>
      </c>
      <c r="B98" s="146" t="s">
        <v>1601</v>
      </c>
      <c r="C98" s="139" t="s">
        <v>388</v>
      </c>
      <c r="D98" s="185">
        <f>VLOOKUP('351.11'!A88,'351.11'!A88:N204,14,FALSE)</f>
        <v>77858.124893728993</v>
      </c>
    </row>
    <row r="99" spans="1:4" ht="54" thickTop="1" thickBot="1">
      <c r="A99" s="145" t="s">
        <v>1602</v>
      </c>
      <c r="B99" s="146" t="s">
        <v>1603</v>
      </c>
      <c r="C99" s="139" t="s">
        <v>1082</v>
      </c>
      <c r="D99" s="185">
        <f>VLOOKUP('351.12'!A88,'351.12'!A88:N205,14,FALSE)</f>
        <v>700.7</v>
      </c>
    </row>
    <row r="100" spans="1:4" ht="54" thickTop="1" thickBot="1">
      <c r="A100" s="145" t="s">
        <v>1606</v>
      </c>
      <c r="B100" s="146" t="s">
        <v>1604</v>
      </c>
      <c r="C100" s="139" t="s">
        <v>1082</v>
      </c>
      <c r="D100" s="185">
        <f>VLOOKUP('410.1'!A88,'410.1'!A88:N206,14,FALSE)</f>
        <v>2631.0312185362191</v>
      </c>
    </row>
    <row r="101" spans="1:4" ht="54" thickTop="1" thickBot="1">
      <c r="A101" s="145" t="s">
        <v>1607</v>
      </c>
      <c r="B101" s="146" t="s">
        <v>1605</v>
      </c>
      <c r="C101" s="139" t="s">
        <v>1082</v>
      </c>
      <c r="D101" s="185">
        <f>VLOOKUP('410.2'!A88,'410.2'!A88:N207,14,FALSE)</f>
        <v>1950</v>
      </c>
    </row>
    <row r="102" spans="1:4" ht="54" thickTop="1" thickBot="1">
      <c r="A102" s="145" t="s">
        <v>1609</v>
      </c>
      <c r="B102" s="146" t="s">
        <v>1608</v>
      </c>
      <c r="C102" s="139" t="s">
        <v>377</v>
      </c>
      <c r="D102" s="185">
        <f>VLOOKUP('410.3'!A88,'410.3'!A88:N208,14,FALSE)</f>
        <v>1421.6448908334837</v>
      </c>
    </row>
    <row r="103" spans="1:4" ht="54" thickTop="1" thickBot="1">
      <c r="A103" s="145" t="s">
        <v>1611</v>
      </c>
      <c r="B103" s="146" t="s">
        <v>1610</v>
      </c>
      <c r="C103" s="139" t="s">
        <v>1548</v>
      </c>
      <c r="D103" s="185">
        <f>VLOOKUP('411.1'!A88,'411.1'!A88:N209,14,FALSE)</f>
        <v>2557.1909999999998</v>
      </c>
    </row>
    <row r="104" spans="1:4" ht="54" thickTop="1" thickBot="1">
      <c r="A104" s="143" t="s">
        <v>1120</v>
      </c>
      <c r="B104" s="144" t="s">
        <v>2064</v>
      </c>
      <c r="C104" s="139" t="s">
        <v>1548</v>
      </c>
      <c r="D104" s="185">
        <f>VLOOKUP('411.2'!A88,'411.2'!A88:N210,14,FALSE)</f>
        <v>1917.5</v>
      </c>
    </row>
    <row r="105" spans="1:4" ht="54" thickTop="1" thickBot="1">
      <c r="A105" s="143" t="s">
        <v>1121</v>
      </c>
      <c r="B105" s="144" t="s">
        <v>2160</v>
      </c>
      <c r="C105" s="139" t="s">
        <v>1548</v>
      </c>
      <c r="D105" s="185">
        <f>VLOOKUP('411.3'!A88,'411.3'!A88:N211,14,FALSE)</f>
        <v>2253.9789999999998</v>
      </c>
    </row>
    <row r="106" spans="1:4" ht="54" thickTop="1" thickBot="1">
      <c r="A106" s="143" t="s">
        <v>1612</v>
      </c>
      <c r="B106" s="144" t="s">
        <v>2161</v>
      </c>
      <c r="C106" s="139" t="s">
        <v>1548</v>
      </c>
      <c r="D106" s="185">
        <f>VLOOKUP('411.4'!A88,'411.4'!A88:N212,14,FALSE)</f>
        <v>1748.1100000000001</v>
      </c>
    </row>
    <row r="107" spans="1:4" ht="54" thickTop="1" thickBot="1">
      <c r="A107" s="143" t="s">
        <v>1619</v>
      </c>
      <c r="B107" s="198" t="s">
        <v>1690</v>
      </c>
      <c r="C107" s="139" t="s">
        <v>1082</v>
      </c>
      <c r="D107" s="185">
        <f>VLOOKUP('413.1'!A88,'413.1'!A88:N213,14,FALSE)</f>
        <v>2175.2668741206535</v>
      </c>
    </row>
    <row r="108" spans="1:4" ht="54" thickTop="1" thickBot="1">
      <c r="A108" s="143" t="s">
        <v>1621</v>
      </c>
      <c r="B108" s="144" t="s">
        <v>1691</v>
      </c>
      <c r="C108" s="139" t="s">
        <v>1082</v>
      </c>
      <c r="D108" s="185">
        <f>VLOOKUP('413.2'!A88,'413.2'!A88:N214,14,FALSE)</f>
        <v>2205.7503027363136</v>
      </c>
    </row>
    <row r="109" spans="1:4" ht="54" thickTop="1" thickBot="1">
      <c r="A109" s="143" t="s">
        <v>1623</v>
      </c>
      <c r="B109" s="144" t="s">
        <v>1692</v>
      </c>
      <c r="C109" s="139" t="s">
        <v>1082</v>
      </c>
      <c r="D109" s="185">
        <f>VLOOKUP('413.3'!A88,'413.3'!A88:N215,14,FALSE)</f>
        <v>2271.3541406595095</v>
      </c>
    </row>
    <row r="110" spans="1:4" ht="54" thickTop="1" thickBot="1">
      <c r="A110" s="143" t="s">
        <v>1122</v>
      </c>
      <c r="B110" s="144" t="s">
        <v>1289</v>
      </c>
      <c r="C110" s="139" t="s">
        <v>1082</v>
      </c>
      <c r="D110" s="185">
        <f>VLOOKUP('414.1'!A88,'414.1'!A88:N216,14,FALSE)</f>
        <v>3455.9183235843793</v>
      </c>
    </row>
    <row r="111" spans="1:4" ht="54" thickTop="1" thickBot="1">
      <c r="A111" s="143" t="s">
        <v>1123</v>
      </c>
      <c r="B111" s="144" t="s">
        <v>2065</v>
      </c>
      <c r="C111" s="139" t="s">
        <v>1082</v>
      </c>
      <c r="D111" s="185">
        <f>VLOOKUP('414.2'!A88,'414.2'!A88:N217,14,FALSE)</f>
        <v>3455.9183235843793</v>
      </c>
    </row>
    <row r="112" spans="1:4" ht="54" thickTop="1" thickBot="1">
      <c r="A112" s="143" t="s">
        <v>1124</v>
      </c>
      <c r="B112" s="144" t="s">
        <v>2066</v>
      </c>
      <c r="C112" s="139" t="s">
        <v>1082</v>
      </c>
      <c r="D112" s="185">
        <f>VLOOKUP('414.3'!A88,'414.3'!A88:N218,14,FALSE)</f>
        <v>3455.9183235843793</v>
      </c>
    </row>
    <row r="113" spans="1:4" ht="54" thickTop="1" thickBot="1">
      <c r="A113" s="143" t="s">
        <v>1125</v>
      </c>
      <c r="B113" s="144" t="s">
        <v>1290</v>
      </c>
      <c r="C113" s="139" t="s">
        <v>1082</v>
      </c>
      <c r="D113" s="185">
        <f>VLOOKUP('414.4'!A88,'414.4'!A88:N219,14,FALSE)</f>
        <v>3486.0446352470071</v>
      </c>
    </row>
    <row r="114" spans="1:4" ht="54" thickTop="1" thickBot="1">
      <c r="A114" s="143" t="s">
        <v>1126</v>
      </c>
      <c r="B114" s="144" t="s">
        <v>1291</v>
      </c>
      <c r="C114" s="139" t="s">
        <v>1082</v>
      </c>
      <c r="D114" s="185">
        <f>VLOOKUP('414.5'!A88,'414.5'!A88:N220,14,FALSE)</f>
        <v>3486.0446352470071</v>
      </c>
    </row>
    <row r="115" spans="1:4" ht="54" thickTop="1" thickBot="1">
      <c r="A115" s="143" t="s">
        <v>1630</v>
      </c>
      <c r="B115" s="144" t="s">
        <v>2162</v>
      </c>
      <c r="C115" s="139" t="s">
        <v>1082</v>
      </c>
      <c r="D115" s="185">
        <f>VLOOKUP('414.6'!A88,'414.6'!A88:N221,14,FALSE)</f>
        <v>3486.0446352470071</v>
      </c>
    </row>
    <row r="116" spans="1:4" ht="54" thickTop="1" thickBot="1">
      <c r="A116" s="143" t="s">
        <v>1127</v>
      </c>
      <c r="B116" s="144" t="s">
        <v>2067</v>
      </c>
      <c r="C116" s="139" t="s">
        <v>1548</v>
      </c>
      <c r="D116" s="185">
        <f>VLOOKUP('415.1'!A88,'415.1'!A88:N222,14,FALSE)</f>
        <v>2557.1</v>
      </c>
    </row>
    <row r="117" spans="1:4" ht="54" thickTop="1" thickBot="1">
      <c r="A117" s="143" t="s">
        <v>1128</v>
      </c>
      <c r="B117" s="144" t="s">
        <v>2164</v>
      </c>
      <c r="C117" s="139" t="s">
        <v>233</v>
      </c>
      <c r="D117" s="185">
        <f>VLOOKUP('420.1'!A87,'420.1'!A87:N223,14,FALSE)</f>
        <v>2407.7326695543834</v>
      </c>
    </row>
    <row r="118" spans="1:4" ht="54" thickTop="1" thickBot="1">
      <c r="A118" s="143" t="s">
        <v>1129</v>
      </c>
      <c r="B118" s="144" t="s">
        <v>2163</v>
      </c>
      <c r="C118" s="148" t="s">
        <v>233</v>
      </c>
      <c r="D118" s="185">
        <f>VLOOKUP('420.2 '!A88,'420.2 '!A59:N107,14,FALSE)</f>
        <v>2051.922669554383</v>
      </c>
    </row>
    <row r="119" spans="1:4" ht="54" thickTop="1" thickBot="1">
      <c r="A119" s="143" t="s">
        <v>1635</v>
      </c>
      <c r="B119" s="144" t="s">
        <v>1636</v>
      </c>
      <c r="C119" s="139" t="s">
        <v>233</v>
      </c>
      <c r="D119" s="185">
        <f>VLOOKUP('420.3'!A88,'420.3'!A88:N225,14,FALSE)</f>
        <v>2654.9617204350052</v>
      </c>
    </row>
    <row r="120" spans="1:4" ht="54" thickTop="1" thickBot="1">
      <c r="A120" s="143" t="s">
        <v>1130</v>
      </c>
      <c r="B120" s="144" t="s">
        <v>1292</v>
      </c>
      <c r="C120" s="139" t="s">
        <v>233</v>
      </c>
      <c r="D120" s="185">
        <f>VLOOKUP('421.1'!A88,'421.1'!A88:N226,14,FALSE)</f>
        <v>1167.5027695543831</v>
      </c>
    </row>
    <row r="121" spans="1:4" ht="54" thickTop="1" thickBot="1">
      <c r="A121" s="143" t="s">
        <v>1131</v>
      </c>
      <c r="B121" s="144" t="s">
        <v>1293</v>
      </c>
      <c r="C121" s="139" t="s">
        <v>233</v>
      </c>
      <c r="D121" s="185">
        <f>VLOOKUP('421.2'!A88,'421.2'!A88:N227,14,FALSE)</f>
        <v>1218.3217195543832</v>
      </c>
    </row>
    <row r="122" spans="1:4" ht="54" thickTop="1" thickBot="1">
      <c r="A122" s="143" t="s">
        <v>1132</v>
      </c>
      <c r="B122" s="144" t="s">
        <v>2068</v>
      </c>
      <c r="C122" s="139" t="s">
        <v>233</v>
      </c>
      <c r="D122" s="185">
        <f>VLOOKUP('421.3'!A88,'421.3'!A88:N228,14,FALSE)</f>
        <v>1364.5132195543833</v>
      </c>
    </row>
    <row r="123" spans="1:4" ht="54" thickTop="1" thickBot="1">
      <c r="A123" s="143" t="s">
        <v>1133</v>
      </c>
      <c r="B123" s="144" t="s">
        <v>2069</v>
      </c>
      <c r="C123" s="139" t="s">
        <v>233</v>
      </c>
      <c r="D123" s="185">
        <f>VLOOKUP('421.4'!A88,'421.4'!A88:N229,14,FALSE)</f>
        <v>1397.9284195543833</v>
      </c>
    </row>
    <row r="124" spans="1:4" ht="54" thickTop="1" thickBot="1">
      <c r="A124" s="143" t="s">
        <v>1640</v>
      </c>
      <c r="B124" s="146" t="s">
        <v>1641</v>
      </c>
      <c r="C124" s="139" t="s">
        <v>233</v>
      </c>
      <c r="D124" s="185">
        <f>VLOOKUP('430.1.1'!A87,'430.1.1'!A87:N230,14,FALSE)</f>
        <v>6627.5503322152344</v>
      </c>
    </row>
    <row r="125" spans="1:4" ht="54" thickTop="1" thickBot="1">
      <c r="A125" s="143" t="s">
        <v>1642</v>
      </c>
      <c r="B125" s="144" t="s">
        <v>1643</v>
      </c>
      <c r="C125" s="139" t="s">
        <v>233</v>
      </c>
      <c r="D125" s="185">
        <f>VLOOKUP('430.1.2'!A88,'430.1.2'!A88:N231,14,FALSE)</f>
        <v>5501.8063622152349</v>
      </c>
    </row>
    <row r="126" spans="1:4" ht="54" thickTop="1" thickBot="1">
      <c r="A126" s="143" t="s">
        <v>1644</v>
      </c>
      <c r="B126" s="144" t="s">
        <v>1693</v>
      </c>
      <c r="C126" s="139" t="s">
        <v>233</v>
      </c>
      <c r="D126" s="185">
        <f>VLOOKUP('430.2.1'!A88,'430.2.1'!A88:N232,14,FALSE)</f>
        <v>6627.5503322152344</v>
      </c>
    </row>
    <row r="127" spans="1:4" ht="54" thickTop="1" thickBot="1">
      <c r="A127" s="143" t="s">
        <v>1646</v>
      </c>
      <c r="B127" s="144" t="s">
        <v>1694</v>
      </c>
      <c r="C127" s="139" t="s">
        <v>233</v>
      </c>
      <c r="D127" s="185">
        <f>VLOOKUP('430.2.2'!A88,'430.2.2'!A88:N233,14,FALSE)</f>
        <v>5501.8063622152349</v>
      </c>
    </row>
    <row r="128" spans="1:4" ht="54" thickTop="1" thickBot="1">
      <c r="A128" s="143" t="s">
        <v>1647</v>
      </c>
      <c r="B128" s="144" t="s">
        <v>1695</v>
      </c>
      <c r="C128" s="139" t="s">
        <v>233</v>
      </c>
      <c r="D128" s="185">
        <f>VLOOKUP('431.1.1'!A88,'431.1.1'!A88:N234,14,FALSE)</f>
        <v>13217.501232313069</v>
      </c>
    </row>
    <row r="129" spans="1:4" ht="54" thickTop="1" thickBot="1">
      <c r="A129" s="143" t="s">
        <v>1649</v>
      </c>
      <c r="B129" s="144" t="s">
        <v>1696</v>
      </c>
      <c r="C129" s="139" t="s">
        <v>233</v>
      </c>
      <c r="D129" s="185">
        <f>VLOOKUP('431.1.2'!A88,'431.1.2'!A88:N235,14,FALSE)</f>
        <v>10710.932232313069</v>
      </c>
    </row>
    <row r="130" spans="1:4" ht="54" thickTop="1" thickBot="1">
      <c r="A130" s="143" t="s">
        <v>1652</v>
      </c>
      <c r="B130" s="144" t="s">
        <v>1697</v>
      </c>
      <c r="C130" s="139" t="s">
        <v>233</v>
      </c>
      <c r="D130" s="185">
        <f>VLOOKUP('431.2.1'!A88,'431.2.1'!A88:N236,14,FALSE)</f>
        <v>14909.795472313068</v>
      </c>
    </row>
    <row r="131" spans="1:4" ht="54" thickTop="1" thickBot="1">
      <c r="A131" s="143" t="s">
        <v>1653</v>
      </c>
      <c r="B131" s="144" t="s">
        <v>1698</v>
      </c>
      <c r="C131" s="139" t="s">
        <v>233</v>
      </c>
      <c r="D131" s="185">
        <f>VLOOKUP('431.2.2'!A88,'431.2.2'!A88:N237,14,FALSE)</f>
        <v>12004.100472313072</v>
      </c>
    </row>
    <row r="132" spans="1:4" ht="54" thickTop="1" thickBot="1">
      <c r="A132" s="143" t="s">
        <v>1134</v>
      </c>
      <c r="B132" s="144" t="s">
        <v>1294</v>
      </c>
      <c r="C132" s="139" t="s">
        <v>233</v>
      </c>
      <c r="D132" s="185">
        <f>VLOOKUP('432.1'!A88,'432.1'!A88:N238,14,FALSE)</f>
        <v>4074.8650306859017</v>
      </c>
    </row>
    <row r="133" spans="1:4" ht="54" thickTop="1" thickBot="1">
      <c r="A133" s="143" t="s">
        <v>1135</v>
      </c>
      <c r="B133" s="144" t="s">
        <v>2070</v>
      </c>
      <c r="C133" s="139" t="s">
        <v>233</v>
      </c>
      <c r="D133" s="185">
        <f>VLOOKUP('432.2'!A88,'432.2'!A88:N239,14,FALSE)</f>
        <v>3933.7012806859016</v>
      </c>
    </row>
    <row r="134" spans="1:4" ht="54" thickTop="1" thickBot="1">
      <c r="A134" s="143" t="s">
        <v>1136</v>
      </c>
      <c r="B134" s="144" t="s">
        <v>2071</v>
      </c>
      <c r="C134" s="139" t="s">
        <v>233</v>
      </c>
      <c r="D134" s="185">
        <f>VLOOKUP('433.1'!A88,'433.1'!A88:N240,14,FALSE)</f>
        <v>6029.5660337898053</v>
      </c>
    </row>
    <row r="135" spans="1:4" ht="54" thickTop="1" thickBot="1">
      <c r="A135" s="143" t="s">
        <v>1137</v>
      </c>
      <c r="B135" s="144" t="s">
        <v>2072</v>
      </c>
      <c r="C135" s="139" t="s">
        <v>233</v>
      </c>
      <c r="D135" s="185">
        <f>VLOOKUP('433.2'!A88,'433.2'!A88:N241,14,FALSE)</f>
        <v>5763.9204703976702</v>
      </c>
    </row>
    <row r="136" spans="1:4" ht="54" thickTop="1" thickBot="1">
      <c r="A136" s="143" t="s">
        <v>1138</v>
      </c>
      <c r="B136" s="144" t="s">
        <v>2073</v>
      </c>
      <c r="C136" s="139" t="s">
        <v>233</v>
      </c>
      <c r="D136" s="185">
        <f>VLOOKUP('433.3'!A88,'433.3'!A88:N242,14,FALSE)</f>
        <v>6321.9365792115277</v>
      </c>
    </row>
    <row r="137" spans="1:4" ht="54" thickTop="1" thickBot="1">
      <c r="A137" s="143" t="s">
        <v>1139</v>
      </c>
      <c r="B137" s="144" t="s">
        <v>1295</v>
      </c>
      <c r="C137" s="139" t="s">
        <v>233</v>
      </c>
      <c r="D137" s="185">
        <f>VLOOKUP('433.4'!A88,'433.4'!A88:N243,14,FALSE)</f>
        <v>4938.6176596976275</v>
      </c>
    </row>
    <row r="138" spans="1:4" ht="54" thickTop="1" thickBot="1">
      <c r="A138" s="143" t="s">
        <v>1140</v>
      </c>
      <c r="B138" s="144" t="s">
        <v>2074</v>
      </c>
      <c r="C138" s="139" t="s">
        <v>233</v>
      </c>
      <c r="D138" s="185">
        <f>VLOOKUP('433.5'!A88,'433.5'!A88:N244,14,FALSE)</f>
        <v>6769.3994462898045</v>
      </c>
    </row>
    <row r="139" spans="1:4" ht="54" thickTop="1" thickBot="1">
      <c r="A139" s="143" t="s">
        <v>1141</v>
      </c>
      <c r="B139" s="144" t="s">
        <v>2075</v>
      </c>
      <c r="C139" s="139" t="s">
        <v>233</v>
      </c>
      <c r="D139" s="185">
        <f>VLOOKUP('433.6'!A88,'433.6'!A88:N245,14,FALSE)</f>
        <v>6477.5751621476702</v>
      </c>
    </row>
    <row r="140" spans="1:4" ht="54" thickTop="1" thickBot="1">
      <c r="A140" s="143" t="s">
        <v>1142</v>
      </c>
      <c r="B140" s="144" t="s">
        <v>2076</v>
      </c>
      <c r="C140" s="139" t="s">
        <v>233</v>
      </c>
      <c r="D140" s="185">
        <f>VLOOKUP('433.7'!A88,'433.7'!A88:N246,14,FALSE)</f>
        <v>7186.972569211528</v>
      </c>
    </row>
    <row r="141" spans="1:4" ht="54" thickTop="1" thickBot="1">
      <c r="A141" s="143" t="s">
        <v>1143</v>
      </c>
      <c r="B141" s="144" t="s">
        <v>1296</v>
      </c>
      <c r="C141" s="139" t="s">
        <v>233</v>
      </c>
      <c r="D141" s="185">
        <f>VLOOKUP('433.8'!A88,'433.8'!A88:N247,14,FALSE)</f>
        <v>5479.2651534476272</v>
      </c>
    </row>
    <row r="142" spans="1:4" ht="54" thickTop="1" thickBot="1">
      <c r="A142" s="143" t="s">
        <v>1144</v>
      </c>
      <c r="B142" s="144" t="s">
        <v>2077</v>
      </c>
      <c r="C142" s="139" t="s">
        <v>388</v>
      </c>
      <c r="D142" s="185">
        <f>VLOOKUP('440.1'!A89,'440.1'!A89:N248,14,FALSE)</f>
        <v>179739.27936653353</v>
      </c>
    </row>
    <row r="143" spans="1:4" ht="54" thickTop="1" thickBot="1">
      <c r="A143" s="143" t="s">
        <v>1145</v>
      </c>
      <c r="B143" s="144" t="s">
        <v>2078</v>
      </c>
      <c r="C143" s="139" t="s">
        <v>388</v>
      </c>
      <c r="D143" s="185">
        <f>VLOOKUP('440.2'!A93,'440.2'!A93:N250,14,FALSE)</f>
        <v>179739.27936653353</v>
      </c>
    </row>
    <row r="144" spans="1:4" ht="54" thickTop="1" thickBot="1">
      <c r="A144" s="143" t="s">
        <v>1146</v>
      </c>
      <c r="B144" s="144" t="s">
        <v>2079</v>
      </c>
      <c r="C144" s="139" t="s">
        <v>388</v>
      </c>
      <c r="D144" s="185">
        <f>VLOOKUP('440.3'!A93,'440.3'!A93:N252,14,FALSE)</f>
        <v>179739.27936653353</v>
      </c>
    </row>
    <row r="145" spans="1:4" ht="54" thickTop="1" thickBot="1">
      <c r="A145" s="143" t="s">
        <v>1147</v>
      </c>
      <c r="B145" s="144" t="s">
        <v>1297</v>
      </c>
      <c r="C145" s="139" t="s">
        <v>388</v>
      </c>
      <c r="D145" s="185">
        <f>VLOOKUP('440.4'!A93,'440.4'!A93:N254,14,FALSE)</f>
        <v>197390.34367996361</v>
      </c>
    </row>
    <row r="146" spans="1:4" ht="54" thickTop="1" thickBot="1">
      <c r="A146" s="143" t="s">
        <v>1148</v>
      </c>
      <c r="B146" s="144" t="s">
        <v>2080</v>
      </c>
      <c r="C146" s="139" t="s">
        <v>388</v>
      </c>
      <c r="D146" s="185">
        <f>VLOOKUP('441.1'!A93,'441.1'!A93:N256,14,FALSE)</f>
        <v>179739.27936653353</v>
      </c>
    </row>
    <row r="147" spans="1:4" ht="54" thickTop="1" thickBot="1">
      <c r="A147" s="143" t="s">
        <v>1149</v>
      </c>
      <c r="B147" s="144" t="s">
        <v>2081</v>
      </c>
      <c r="C147" s="139" t="s">
        <v>388</v>
      </c>
      <c r="D147" s="185">
        <f>VLOOKUP('441.2'!A92,'441.2'!A92:N258,14,FALSE)</f>
        <v>180547.49761933554</v>
      </c>
    </row>
    <row r="148" spans="1:4" ht="54" thickTop="1" thickBot="1">
      <c r="A148" s="143" t="s">
        <v>1150</v>
      </c>
      <c r="B148" s="144" t="s">
        <v>2082</v>
      </c>
      <c r="C148" s="139" t="s">
        <v>388</v>
      </c>
      <c r="D148" s="185">
        <f>VLOOKUP('441.3'!A93,'441.3'!A93:N260,14,FALSE)</f>
        <v>179739.27936653353</v>
      </c>
    </row>
    <row r="149" spans="1:4" ht="54" thickTop="1" thickBot="1">
      <c r="A149" s="143" t="s">
        <v>1151</v>
      </c>
      <c r="B149" s="144" t="s">
        <v>2083</v>
      </c>
      <c r="C149" s="139" t="s">
        <v>388</v>
      </c>
      <c r="D149" s="185">
        <f>VLOOKUP('441.4'!A92,'441.4'!A92:N262,14,FALSE)</f>
        <v>197305.42886014745</v>
      </c>
    </row>
    <row r="150" spans="1:4" ht="54" thickTop="1" thickBot="1">
      <c r="A150" s="143" t="s">
        <v>1152</v>
      </c>
      <c r="B150" s="144" t="s">
        <v>2063</v>
      </c>
      <c r="C150" s="139" t="s">
        <v>388</v>
      </c>
      <c r="D150" s="185">
        <f>VLOOKUP('450.1'!A95,'450.1'!A95:N264,14,FALSE)</f>
        <v>196944.04931860184</v>
      </c>
    </row>
    <row r="151" spans="1:4" ht="54" thickTop="1" thickBot="1">
      <c r="A151" s="143" t="s">
        <v>1153</v>
      </c>
      <c r="B151" s="144" t="s">
        <v>2084</v>
      </c>
      <c r="C151" s="139" t="s">
        <v>388</v>
      </c>
      <c r="D151" s="185">
        <f>VLOOKUP('450.2'!A93,'450.2'!A93:N266,14,FALSE)</f>
        <v>196944.04931860184</v>
      </c>
    </row>
    <row r="152" spans="1:4" ht="54" thickTop="1" thickBot="1">
      <c r="A152" s="143" t="s">
        <v>1154</v>
      </c>
      <c r="B152" s="144" t="s">
        <v>2085</v>
      </c>
      <c r="C152" s="139" t="s">
        <v>388</v>
      </c>
      <c r="D152" s="185">
        <f>VLOOKUP('450.3'!A93,'450.3'!A93:N268,14,FALSE)</f>
        <v>196944.04931860184</v>
      </c>
    </row>
    <row r="153" spans="1:4" ht="54" thickTop="1" thickBot="1">
      <c r="A153" s="143" t="s">
        <v>1155</v>
      </c>
      <c r="B153" s="144" t="s">
        <v>2086</v>
      </c>
      <c r="C153" s="139" t="s">
        <v>388</v>
      </c>
      <c r="D153" s="185">
        <f>VLOOKUP('450.4'!A92,'450.4'!A92:N270,14,FALSE)</f>
        <v>196944.04931860184</v>
      </c>
    </row>
    <row r="154" spans="1:4" ht="63.75" customHeight="1" thickTop="1" thickBot="1">
      <c r="A154" s="143" t="s">
        <v>1156</v>
      </c>
      <c r="B154" s="144" t="s">
        <v>2087</v>
      </c>
      <c r="C154" s="139" t="s">
        <v>388</v>
      </c>
      <c r="D154" s="185">
        <f>VLOOKUP('450.5'!A92,'450.5'!A92:N272,14,FALSE)</f>
        <v>196944.04931860184</v>
      </c>
    </row>
    <row r="155" spans="1:4" ht="54" thickTop="1" thickBot="1">
      <c r="A155" s="143" t="s">
        <v>1157</v>
      </c>
      <c r="B155" s="144" t="s">
        <v>2088</v>
      </c>
      <c r="C155" s="139" t="s">
        <v>388</v>
      </c>
      <c r="D155" s="185">
        <f>VLOOKUP('450.6'!A93,'450.6'!A93:N274,14,FALSE)</f>
        <v>196944.04931860184</v>
      </c>
    </row>
    <row r="156" spans="1:4" ht="54" thickTop="1" thickBot="1">
      <c r="A156" s="143" t="s">
        <v>1158</v>
      </c>
      <c r="B156" s="144" t="s">
        <v>2089</v>
      </c>
      <c r="C156" s="139" t="s">
        <v>388</v>
      </c>
      <c r="D156" s="185">
        <f>VLOOKUP('450.7'!A93,'450.7'!A93:N275,14,FALSE)</f>
        <v>196944.04931860184</v>
      </c>
    </row>
    <row r="157" spans="1:4" ht="54" thickTop="1" thickBot="1">
      <c r="A157" s="143" t="s">
        <v>1159</v>
      </c>
      <c r="B157" s="144" t="s">
        <v>2090</v>
      </c>
      <c r="C157" s="139" t="s">
        <v>388</v>
      </c>
      <c r="D157" s="185">
        <f>VLOOKUP('450.8'!A93,'450.8'!A93:N276,14,FALSE)</f>
        <v>197752.26757140385</v>
      </c>
    </row>
    <row r="158" spans="1:4" ht="54" thickTop="1" thickBot="1">
      <c r="A158" s="143" t="s">
        <v>1668</v>
      </c>
      <c r="B158" s="144" t="s">
        <v>1699</v>
      </c>
      <c r="C158" s="139" t="s">
        <v>388</v>
      </c>
      <c r="D158" s="185">
        <f>VLOOKUP('450.10'!A92,'450.10'!A92:N277,14,FALSE)</f>
        <v>225214.54843518307</v>
      </c>
    </row>
    <row r="159" spans="1:4" ht="54" thickTop="1" thickBot="1">
      <c r="A159" s="143" t="s">
        <v>1670</v>
      </c>
      <c r="B159" s="144" t="s">
        <v>1700</v>
      </c>
      <c r="C159" s="139" t="s">
        <v>388</v>
      </c>
      <c r="D159" s="185">
        <f>VLOOKUP('450.11'!A92,'450.11'!A92:N278,14,FALSE)</f>
        <v>225214.54843518307</v>
      </c>
    </row>
    <row r="160" spans="1:4" ht="54" thickTop="1" thickBot="1">
      <c r="A160" s="143" t="s">
        <v>1672</v>
      </c>
      <c r="B160" s="144" t="s">
        <v>1701</v>
      </c>
      <c r="C160" s="139" t="s">
        <v>388</v>
      </c>
      <c r="D160" s="185">
        <f>VLOOKUP('450.12'!A92,'450.11'!A92:N279,14,FALSE)</f>
        <v>225214.54843518307</v>
      </c>
    </row>
    <row r="161" spans="1:4" ht="54" thickTop="1" thickBot="1">
      <c r="A161" s="143" t="s">
        <v>1160</v>
      </c>
      <c r="B161" s="144" t="s">
        <v>2091</v>
      </c>
      <c r="C161" s="139" t="s">
        <v>388</v>
      </c>
      <c r="D161" s="185">
        <f>VLOOKUP('451.1'!A92,'451.1'!A92:N280,14,FALSE)</f>
        <v>197752.26757140385</v>
      </c>
    </row>
    <row r="162" spans="1:4" ht="54" thickTop="1" thickBot="1">
      <c r="A162" s="143" t="s">
        <v>1161</v>
      </c>
      <c r="B162" s="144" t="s">
        <v>2092</v>
      </c>
      <c r="C162" s="139" t="s">
        <v>388</v>
      </c>
      <c r="D162" s="185">
        <f>VLOOKUP('451.2'!A93,'451.2'!A93:N281,14,FALSE)</f>
        <v>197752.26757140385</v>
      </c>
    </row>
    <row r="163" spans="1:4" ht="54" thickTop="1" thickBot="1">
      <c r="A163" s="143" t="s">
        <v>1162</v>
      </c>
      <c r="B163" s="144" t="s">
        <v>2093</v>
      </c>
      <c r="C163" s="139" t="s">
        <v>388</v>
      </c>
      <c r="D163" s="185">
        <f>VLOOKUP('451.3'!A92,'451.3'!A92:N282,14,FALSE)</f>
        <v>197752.26757140385</v>
      </c>
    </row>
    <row r="164" spans="1:4" ht="54" thickTop="1" thickBot="1">
      <c r="A164" s="143" t="s">
        <v>1163</v>
      </c>
      <c r="B164" s="144" t="s">
        <v>2094</v>
      </c>
      <c r="C164" s="139" t="s">
        <v>388</v>
      </c>
      <c r="D164" s="185">
        <f>VLOOKUP('451.4'!A92,'451.4'!A92:N283,14,FALSE)</f>
        <v>226022.7666879851</v>
      </c>
    </row>
    <row r="165" spans="1:4" ht="54" thickTop="1" thickBot="1">
      <c r="A165" s="143" t="s">
        <v>1164</v>
      </c>
      <c r="B165" s="144" t="s">
        <v>2095</v>
      </c>
      <c r="C165" s="139" t="s">
        <v>388</v>
      </c>
      <c r="D165" s="185">
        <f>VLOOKUP('452.1'!A93,'452.1'!A93:N284,14,FALSE)</f>
        <v>196944.04931860184</v>
      </c>
    </row>
    <row r="166" spans="1:4" ht="54" thickTop="1" thickBot="1">
      <c r="A166" s="143" t="s">
        <v>1165</v>
      </c>
      <c r="B166" s="144" t="s">
        <v>2096</v>
      </c>
      <c r="C166" s="139" t="s">
        <v>388</v>
      </c>
      <c r="D166" s="185">
        <f>VLOOKUP('452.2'!A93,'452.2'!A93:N285,14,FALSE)</f>
        <v>196944.04931860184</v>
      </c>
    </row>
    <row r="167" spans="1:4" ht="54" thickTop="1" thickBot="1">
      <c r="A167" s="143" t="s">
        <v>1166</v>
      </c>
      <c r="B167" s="144" t="s">
        <v>2097</v>
      </c>
      <c r="C167" s="139" t="s">
        <v>388</v>
      </c>
      <c r="D167" s="185">
        <f>VLOOKUP('452.3'!A92,'452.3'!A92:N286,14,FALSE)</f>
        <v>196944.04931860184</v>
      </c>
    </row>
    <row r="168" spans="1:4" ht="54" thickTop="1" thickBot="1">
      <c r="A168" s="143" t="s">
        <v>1167</v>
      </c>
      <c r="B168" s="144" t="s">
        <v>2098</v>
      </c>
      <c r="C168" s="139" t="s">
        <v>388</v>
      </c>
      <c r="D168" s="185">
        <f>VLOOKUP('452.4'!A93,'452.4'!A93:N287,14,FALSE)</f>
        <v>196944.04931860184</v>
      </c>
    </row>
    <row r="169" spans="1:4" ht="54" thickTop="1" thickBot="1">
      <c r="A169" s="143" t="s">
        <v>1168</v>
      </c>
      <c r="B169" s="144" t="s">
        <v>1298</v>
      </c>
      <c r="C169" s="139" t="s">
        <v>388</v>
      </c>
      <c r="D169" s="185">
        <f>VLOOKUP('453.1'!A92,'453.1'!A92:N288,14,FALSE)</f>
        <v>199171.90607697333</v>
      </c>
    </row>
    <row r="170" spans="1:4" ht="54" thickTop="1" thickBot="1">
      <c r="A170" s="143" t="s">
        <v>1169</v>
      </c>
      <c r="B170" s="144" t="s">
        <v>2099</v>
      </c>
      <c r="C170" s="139" t="s">
        <v>233</v>
      </c>
      <c r="D170" s="185">
        <f>VLOOKUP('460.1'!A87,'460.1'!A87:N289,14,FALSE)</f>
        <v>4238.1828549343099</v>
      </c>
    </row>
    <row r="171" spans="1:4" ht="54" thickTop="1" thickBot="1">
      <c r="A171" s="203" t="s">
        <v>2123</v>
      </c>
      <c r="B171" s="144" t="s">
        <v>2179</v>
      </c>
      <c r="C171" s="139" t="s">
        <v>233</v>
      </c>
      <c r="D171" s="185">
        <f>VLOOKUP('460.2'!A87,'460.2'!A87:N290,14,FALSE)</f>
        <v>2119.091427467155</v>
      </c>
    </row>
    <row r="172" spans="1:4" ht="51.75" customHeight="1" thickTop="1" thickBot="1">
      <c r="A172" s="143" t="s">
        <v>1170</v>
      </c>
      <c r="B172" s="144" t="s">
        <v>1299</v>
      </c>
      <c r="C172" s="139" t="s">
        <v>388</v>
      </c>
      <c r="D172" s="185">
        <f>VLOOKUP('461.1'!A87,'461.1'!A87:N291,14,FALSE)</f>
        <v>81878.711622117917</v>
      </c>
    </row>
    <row r="173" spans="1:4" ht="54" thickTop="1" thickBot="1">
      <c r="A173" s="143" t="s">
        <v>1171</v>
      </c>
      <c r="B173" s="144" t="s">
        <v>1300</v>
      </c>
      <c r="C173" s="139" t="s">
        <v>388</v>
      </c>
      <c r="D173" s="185">
        <f>VLOOKUP('461.2'!A89,'461.2'!A89:N294,14,FALSE)</f>
        <v>92290.107683936367</v>
      </c>
    </row>
    <row r="174" spans="1:4" ht="54" thickTop="1" thickBot="1">
      <c r="A174" s="143" t="s">
        <v>1682</v>
      </c>
      <c r="B174" s="144" t="s">
        <v>2184</v>
      </c>
      <c r="C174" s="139" t="s">
        <v>388</v>
      </c>
      <c r="D174" s="185">
        <f>VLOOKUP('462.1.1'!A88,'462.1.1'!A88:N293,14,FALSE)</f>
        <v>124549.52804817243</v>
      </c>
    </row>
    <row r="175" spans="1:4" ht="54" thickTop="1" thickBot="1">
      <c r="A175" s="143" t="s">
        <v>1683</v>
      </c>
      <c r="B175" s="144" t="s">
        <v>2185</v>
      </c>
      <c r="C175" s="139" t="s">
        <v>388</v>
      </c>
      <c r="D175" s="185">
        <f>VLOOKUP('462.1.2'!A88,'462.1.2'!A88:N294,14,FALSE)</f>
        <v>126538.52804817243</v>
      </c>
    </row>
    <row r="176" spans="1:4" ht="54" thickTop="1" thickBot="1">
      <c r="A176" s="143" t="s">
        <v>1684</v>
      </c>
      <c r="B176" s="144" t="s">
        <v>2188</v>
      </c>
      <c r="C176" s="139" t="s">
        <v>388</v>
      </c>
      <c r="D176" s="185">
        <f>VLOOKUP('462.2.1'!A88,'462.2.1'!A88:N295,14,FALSE)</f>
        <v>135904.48837259601</v>
      </c>
    </row>
    <row r="177" spans="1:4" ht="54" thickTop="1" thickBot="1">
      <c r="A177" s="143" t="s">
        <v>1685</v>
      </c>
      <c r="B177" s="144" t="s">
        <v>2189</v>
      </c>
      <c r="C177" s="139" t="s">
        <v>388</v>
      </c>
      <c r="D177" s="185">
        <f>VLOOKUP('462.2.2'!A88,'462.2.2'!A88:N296,14,FALSE)</f>
        <v>137893.48837259601</v>
      </c>
    </row>
    <row r="178" spans="1:4" ht="54" thickTop="1" thickBot="1">
      <c r="A178" s="143" t="s">
        <v>1172</v>
      </c>
      <c r="B178" s="144" t="s">
        <v>1702</v>
      </c>
      <c r="C178" s="139" t="s">
        <v>233</v>
      </c>
      <c r="D178" s="185">
        <f>VLOOKUP('464.1'!A88,'464.1'!A88:N297,14,FALSE)</f>
        <v>7242.6471884848743</v>
      </c>
    </row>
    <row r="179" spans="1:4" ht="54" thickTop="1" thickBot="1">
      <c r="A179" s="143" t="s">
        <v>1173</v>
      </c>
      <c r="B179" s="144" t="s">
        <v>1703</v>
      </c>
      <c r="C179" s="139" t="s">
        <v>388</v>
      </c>
      <c r="D179" s="185">
        <f>VLOOKUP('465.1'!A92,'465.1'!A92:N298,14,FALSE)</f>
        <v>64063.456471439589</v>
      </c>
    </row>
    <row r="180" spans="1:4" ht="54" thickTop="1" thickBot="1">
      <c r="A180" s="143" t="s">
        <v>1686</v>
      </c>
      <c r="B180" s="144" t="s">
        <v>1704</v>
      </c>
      <c r="C180" s="139" t="s">
        <v>388</v>
      </c>
      <c r="D180" s="185">
        <f>VLOOKUP('465.2'!A92,'465.2'!A92:N299,14,FALSE)</f>
        <v>20620.673510632649</v>
      </c>
    </row>
    <row r="181" spans="1:4" ht="54" thickTop="1" thickBot="1">
      <c r="A181" s="143" t="s">
        <v>1174</v>
      </c>
      <c r="B181" s="144" t="s">
        <v>1705</v>
      </c>
      <c r="C181" s="139" t="s">
        <v>144</v>
      </c>
      <c r="D181" s="185">
        <f>VLOOKUP('466.1'!A92,'466.1'!A92:N300,14,FALSE)</f>
        <v>2883.9168212261334</v>
      </c>
    </row>
    <row r="182" spans="1:4" ht="54" thickTop="1" thickBot="1">
      <c r="A182" s="143" t="s">
        <v>1175</v>
      </c>
      <c r="B182" s="144" t="s">
        <v>1706</v>
      </c>
      <c r="C182" s="139" t="s">
        <v>144</v>
      </c>
      <c r="D182" s="185">
        <f>VLOOKUP('466.2'!A96,'466.2'!A96:N301,14,FALSE)</f>
        <v>3342.9205672186472</v>
      </c>
    </row>
    <row r="183" spans="1:4" ht="54" thickTop="1" thickBot="1">
      <c r="A183" s="145" t="s">
        <v>1176</v>
      </c>
      <c r="B183" s="146" t="s">
        <v>1819</v>
      </c>
      <c r="C183" s="139" t="s">
        <v>388</v>
      </c>
      <c r="D183" s="185">
        <f>VLOOKUP('500.1'!A95,'500.1'!A95:N302,14,FALSE)</f>
        <v>619755.63227720745</v>
      </c>
    </row>
    <row r="184" spans="1:4" ht="54" thickTop="1" thickBot="1">
      <c r="A184" s="143" t="s">
        <v>1708</v>
      </c>
      <c r="B184" s="144" t="s">
        <v>1820</v>
      </c>
      <c r="C184" s="139" t="s">
        <v>388</v>
      </c>
      <c r="D184" s="185">
        <f>VLOOKUP('500.2'!A95,'500.2'!A95:N303,14,FALSE)</f>
        <v>627916.51227720734</v>
      </c>
    </row>
    <row r="185" spans="1:4" ht="57.75" thickTop="1" thickBot="1">
      <c r="A185" s="143" t="s">
        <v>1177</v>
      </c>
      <c r="B185" s="144" t="s">
        <v>1959</v>
      </c>
      <c r="C185" s="139" t="s">
        <v>377</v>
      </c>
      <c r="D185" s="185">
        <f>VLOOKUP('501.1'!A88,'501.1'!A88:N304,14,FALSE)</f>
        <v>582.40921058674644</v>
      </c>
    </row>
    <row r="186" spans="1:4" ht="57.75" thickTop="1" thickBot="1">
      <c r="A186" s="143" t="s">
        <v>1710</v>
      </c>
      <c r="B186" s="144" t="s">
        <v>1960</v>
      </c>
      <c r="C186" s="139" t="s">
        <v>377</v>
      </c>
      <c r="D186" s="185">
        <f>VLOOKUP('501.10'!A88,'501.10'!A88:N305,14,FALSE)</f>
        <v>669.47709943626955</v>
      </c>
    </row>
    <row r="187" spans="1:4" ht="57.75" thickTop="1" thickBot="1">
      <c r="A187" s="143" t="s">
        <v>1711</v>
      </c>
      <c r="B187" s="144" t="s">
        <v>1961</v>
      </c>
      <c r="C187" s="139" t="s">
        <v>377</v>
      </c>
      <c r="D187" s="185">
        <f>VLOOKUP('501.20'!A88,'501.20'!A88:N306,14,FALSE)</f>
        <v>700.7</v>
      </c>
    </row>
    <row r="188" spans="1:4" ht="54" thickTop="1" thickBot="1">
      <c r="A188" s="143" t="s">
        <v>1712</v>
      </c>
      <c r="B188" s="144" t="s">
        <v>1821</v>
      </c>
      <c r="C188" s="139" t="s">
        <v>388</v>
      </c>
      <c r="D188" s="185">
        <f>VLOOKUP('505.1'!A84,'505.1'!A84:N307,14,FALSE)</f>
        <v>563030.12524262536</v>
      </c>
    </row>
    <row r="189" spans="1:4" ht="54" thickTop="1" thickBot="1">
      <c r="A189" s="143" t="s">
        <v>1178</v>
      </c>
      <c r="B189" s="144" t="s">
        <v>1822</v>
      </c>
      <c r="C189" s="139" t="s">
        <v>233</v>
      </c>
      <c r="D189" s="185">
        <f>VLOOKUP('510.1'!A84,'510.1'!A84:N308,14,FALSE)</f>
        <v>90007.232702362569</v>
      </c>
    </row>
    <row r="190" spans="1:4" ht="54" thickTop="1" thickBot="1">
      <c r="A190" s="143" t="s">
        <v>1716</v>
      </c>
      <c r="B190" s="144" t="s">
        <v>1301</v>
      </c>
      <c r="C190" s="139" t="s">
        <v>388</v>
      </c>
      <c r="D190" s="185">
        <f>VLOOKUP('600.1.1'!A85,'600.1.1'!A85:N311,14,FALSE)</f>
        <v>13817.86061903169</v>
      </c>
    </row>
    <row r="191" spans="1:4" ht="54" thickTop="1" thickBot="1">
      <c r="A191" s="143" t="s">
        <v>1717</v>
      </c>
      <c r="B191" s="144" t="s">
        <v>1823</v>
      </c>
      <c r="C191" s="139" t="s">
        <v>388</v>
      </c>
      <c r="D191" s="185">
        <f>VLOOKUP('600.2.1'!A88,'600.2.1'!A88:N310,14,FALSE)</f>
        <v>68231.28647874223</v>
      </c>
    </row>
    <row r="192" spans="1:4" ht="54" thickTop="1" thickBot="1">
      <c r="A192" s="143" t="s">
        <v>1718</v>
      </c>
      <c r="B192" s="144" t="s">
        <v>1824</v>
      </c>
      <c r="C192" s="139" t="s">
        <v>388</v>
      </c>
      <c r="D192" s="185">
        <f>VLOOKUP('600.2.2'!A90,'600.2.2'!A90:N312,14,FALSE)</f>
        <v>103406.99169506674</v>
      </c>
    </row>
    <row r="193" spans="1:4" ht="54" thickTop="1" thickBot="1">
      <c r="A193" s="143" t="s">
        <v>1719</v>
      </c>
      <c r="B193" s="144" t="s">
        <v>1825</v>
      </c>
      <c r="C193" s="139" t="s">
        <v>388</v>
      </c>
      <c r="D193" s="185">
        <f>VLOOKUP('600.2.3'!A89,'600.2.3'!A89:N312,14,FALSE)</f>
        <v>13650.717761888831</v>
      </c>
    </row>
    <row r="194" spans="1:4" ht="54" thickTop="1" thickBot="1">
      <c r="A194" s="143" t="s">
        <v>1720</v>
      </c>
      <c r="B194" s="144" t="s">
        <v>1826</v>
      </c>
      <c r="C194" s="139" t="s">
        <v>388</v>
      </c>
      <c r="D194" s="185">
        <f>VLOOKUP('600.2.4'!A88,'600.2.4'!A88:N312,14,FALSE)</f>
        <v>17531.562908894633</v>
      </c>
    </row>
    <row r="195" spans="1:4" ht="54" thickTop="1" thickBot="1">
      <c r="A195" s="143" t="s">
        <v>1179</v>
      </c>
      <c r="B195" s="144" t="s">
        <v>2200</v>
      </c>
      <c r="C195" s="139" t="s">
        <v>388</v>
      </c>
      <c r="D195" s="185">
        <f>VLOOKUP('610.1'!A89,'610.1'!A89:N314,14,FALSE)</f>
        <v>59563.510265948978</v>
      </c>
    </row>
    <row r="196" spans="1:4" ht="54" thickTop="1" thickBot="1">
      <c r="A196" s="143" t="s">
        <v>1180</v>
      </c>
      <c r="B196" s="144" t="s">
        <v>1827</v>
      </c>
      <c r="C196" s="139" t="s">
        <v>388</v>
      </c>
      <c r="D196" s="185">
        <f>VLOOKUP('610.2'!A89,'610.2'!A89:N315,14,FALSE)</f>
        <v>59563.510265948978</v>
      </c>
    </row>
    <row r="197" spans="1:4" ht="54" thickTop="1" thickBot="1">
      <c r="A197" s="143" t="s">
        <v>1722</v>
      </c>
      <c r="B197" s="144" t="s">
        <v>1828</v>
      </c>
      <c r="C197" s="139" t="s">
        <v>388</v>
      </c>
      <c r="D197" s="185">
        <f>VLOOKUP('610.3'!A89,'610.3'!A89:N316,14,FALSE)</f>
        <v>81533.510265948978</v>
      </c>
    </row>
    <row r="198" spans="1:4" ht="54" thickTop="1" thickBot="1">
      <c r="A198" s="143" t="s">
        <v>1724</v>
      </c>
      <c r="B198" s="144" t="s">
        <v>1829</v>
      </c>
      <c r="C198" s="139" t="s">
        <v>388</v>
      </c>
      <c r="D198" s="185">
        <f>VLOOKUP('610.4'!A89,'610.4'!A89:N317,14,FALSE)</f>
        <v>81533.510265948978</v>
      </c>
    </row>
    <row r="199" spans="1:4" ht="54" thickTop="1" thickBot="1">
      <c r="A199" s="143" t="s">
        <v>1726</v>
      </c>
      <c r="B199" s="144" t="s">
        <v>1302</v>
      </c>
      <c r="C199" s="139" t="s">
        <v>388</v>
      </c>
      <c r="D199" s="185">
        <f>VLOOKUP('610.5'!A89,'610.5'!A89:N318,14,FALSE)</f>
        <v>87858.010265948978</v>
      </c>
    </row>
    <row r="200" spans="1:4" ht="54" thickTop="1" thickBot="1">
      <c r="A200" s="143" t="s">
        <v>1728</v>
      </c>
      <c r="B200" s="144" t="s">
        <v>1830</v>
      </c>
      <c r="C200" s="139" t="s">
        <v>388</v>
      </c>
      <c r="D200" s="185">
        <f>VLOOKUP('610.6'!A89,'610.6'!A89:N319,14,FALSE)</f>
        <v>130108.01026594898</v>
      </c>
    </row>
    <row r="201" spans="1:4" ht="54" thickTop="1" thickBot="1">
      <c r="A201" s="143" t="s">
        <v>1730</v>
      </c>
      <c r="B201" s="144" t="s">
        <v>1831</v>
      </c>
      <c r="C201" s="139" t="s">
        <v>388</v>
      </c>
      <c r="D201" s="185">
        <f>VLOOKUP('610.7'!A89,'610.7'!A89:N320,14,FALSE)</f>
        <v>84744.473510632641</v>
      </c>
    </row>
    <row r="202" spans="1:4" ht="54" thickTop="1" thickBot="1">
      <c r="A202" s="143" t="s">
        <v>1181</v>
      </c>
      <c r="B202" s="144" t="s">
        <v>1832</v>
      </c>
      <c r="C202" s="139" t="s">
        <v>144</v>
      </c>
      <c r="D202" s="185">
        <f>VLOOKUP('620.1'!A88,'620.1'!A88:N321,14,FALSE)</f>
        <v>320847.36128810141</v>
      </c>
    </row>
    <row r="203" spans="1:4" ht="54" thickTop="1" thickBot="1">
      <c r="A203" s="143" t="s">
        <v>1182</v>
      </c>
      <c r="B203" s="144" t="s">
        <v>1962</v>
      </c>
      <c r="C203" s="139" t="s">
        <v>144</v>
      </c>
      <c r="D203" s="185">
        <f>VLOOKUP('620.2'!A88,'620.2'!A88:N322,14,FALSE)</f>
        <v>320847.36128810141</v>
      </c>
    </row>
    <row r="204" spans="1:4" ht="54" thickTop="1" thickBot="1">
      <c r="A204" s="143" t="s">
        <v>1183</v>
      </c>
      <c r="B204" s="144" t="s">
        <v>1833</v>
      </c>
      <c r="C204" s="139" t="s">
        <v>1929</v>
      </c>
      <c r="D204" s="185">
        <f>VLOOKUP('620.3'!A93,'620.3'!A93:N323,14,FALSE)</f>
        <v>61663658.37877135</v>
      </c>
    </row>
    <row r="205" spans="1:4" ht="54" thickTop="1" thickBot="1">
      <c r="A205" s="143" t="s">
        <v>1734</v>
      </c>
      <c r="B205" s="144" t="s">
        <v>1834</v>
      </c>
      <c r="C205" s="139" t="s">
        <v>144</v>
      </c>
      <c r="D205" s="185">
        <f>VLOOKUP('621.1.1'!A95,'621.1.1'!A95:N325,14,FALSE)</f>
        <v>2050671.5410969707</v>
      </c>
    </row>
    <row r="206" spans="1:4" ht="54" thickTop="1" thickBot="1">
      <c r="A206" s="143" t="s">
        <v>1736</v>
      </c>
      <c r="B206" s="144" t="s">
        <v>1835</v>
      </c>
      <c r="C206" s="139" t="s">
        <v>144</v>
      </c>
      <c r="D206" s="185">
        <f>VLOOKUP('621.1.2'!A99,'621.1.2'!A99:N326,14,FALSE)</f>
        <v>3092881.8467972605</v>
      </c>
    </row>
    <row r="207" spans="1:4" ht="54" thickTop="1" thickBot="1">
      <c r="A207" s="143" t="s">
        <v>1184</v>
      </c>
      <c r="B207" s="144" t="s">
        <v>1836</v>
      </c>
      <c r="C207" s="139" t="s">
        <v>388</v>
      </c>
      <c r="D207" s="185">
        <f>VLOOKUP('621.2'!A89,'621.2'!A89:N326,14,FALSE)</f>
        <v>1859968.7500859052</v>
      </c>
    </row>
    <row r="208" spans="1:4" ht="54" thickTop="1" thickBot="1">
      <c r="A208" s="143" t="s">
        <v>1185</v>
      </c>
      <c r="B208" s="144" t="s">
        <v>1837</v>
      </c>
      <c r="C208" s="139" t="s">
        <v>144</v>
      </c>
      <c r="D208" s="185">
        <f>VLOOKUP('621.3'!A93,'621.3'!A93:N327,14,FALSE)</f>
        <v>58129604.24984704</v>
      </c>
    </row>
    <row r="209" spans="1:4" ht="54" thickTop="1" thickBot="1">
      <c r="A209" s="143" t="s">
        <v>1186</v>
      </c>
      <c r="B209" s="144" t="s">
        <v>1838</v>
      </c>
      <c r="C209" s="139" t="s">
        <v>388</v>
      </c>
      <c r="D209" s="185">
        <f>VLOOKUP('621.4'!A93,'621.4'!A93:N328,14,FALSE)</f>
        <v>51625172.868960239</v>
      </c>
    </row>
    <row r="210" spans="1:4" ht="54" thickTop="1" thickBot="1">
      <c r="A210" s="143" t="s">
        <v>1187</v>
      </c>
      <c r="B210" s="144" t="s">
        <v>1839</v>
      </c>
      <c r="C210" s="139" t="s">
        <v>144</v>
      </c>
      <c r="D210" s="185">
        <f>VLOOKUP('621.5'!A89,'621.5'!A89:N329,14,FALSE)</f>
        <v>2723995.2237626598</v>
      </c>
    </row>
    <row r="211" spans="1:4" ht="54" thickTop="1" thickBot="1">
      <c r="A211" s="143" t="s">
        <v>1740</v>
      </c>
      <c r="B211" s="144" t="s">
        <v>1840</v>
      </c>
      <c r="C211" s="139" t="s">
        <v>144</v>
      </c>
      <c r="D211" s="185">
        <f>VLOOKUP('621.5.1'!A89,'621.5.1'!A89:N330,14,FALSE)</f>
        <v>484483.50626086007</v>
      </c>
    </row>
    <row r="212" spans="1:4" ht="54" thickTop="1" thickBot="1">
      <c r="A212" s="143" t="s">
        <v>1188</v>
      </c>
      <c r="B212" s="144" t="s">
        <v>1841</v>
      </c>
      <c r="C212" s="139" t="s">
        <v>1929</v>
      </c>
      <c r="D212" s="185">
        <f>VLOOKUP('621.6'!A98,'621.6'!A98:N331,14,FALSE)</f>
        <v>59252450.260008976</v>
      </c>
    </row>
    <row r="213" spans="1:4" ht="54" thickTop="1" thickBot="1">
      <c r="A213" s="143" t="s">
        <v>1815</v>
      </c>
      <c r="B213" s="144" t="s">
        <v>1842</v>
      </c>
      <c r="C213" s="139" t="s">
        <v>1929</v>
      </c>
      <c r="D213" s="185">
        <f>VLOOKUP('621.7'!A89,'621.7'!A89:N332,14,FALSE)</f>
        <v>2644306.6349156052</v>
      </c>
    </row>
    <row r="214" spans="1:4" ht="54" thickTop="1" thickBot="1">
      <c r="A214" s="143" t="s">
        <v>1189</v>
      </c>
      <c r="B214" s="144" t="s">
        <v>2100</v>
      </c>
      <c r="C214" s="139" t="s">
        <v>233</v>
      </c>
      <c r="D214" s="185">
        <f>VLOOKUP('622.1'!A89,'622.1'!A89:N333,14,FALSE)</f>
        <v>70809.954672978216</v>
      </c>
    </row>
    <row r="215" spans="1:4" ht="54" thickTop="1" thickBot="1">
      <c r="A215" s="143" t="s">
        <v>1190</v>
      </c>
      <c r="B215" s="144" t="s">
        <v>1843</v>
      </c>
      <c r="C215" s="139" t="s">
        <v>233</v>
      </c>
      <c r="D215" s="185">
        <f>VLOOKUP('622.2'!A89,'622.2'!A89:N335,14,FALSE)</f>
        <v>271961.10254951665</v>
      </c>
    </row>
    <row r="216" spans="1:4" ht="54" thickTop="1" thickBot="1">
      <c r="A216" s="143" t="s">
        <v>1191</v>
      </c>
      <c r="B216" s="144" t="s">
        <v>1844</v>
      </c>
      <c r="C216" s="139" t="s">
        <v>233</v>
      </c>
      <c r="D216" s="185">
        <f>VLOOKUP('622.3'!A89,'622.3'!A89:N336,14,FALSE)</f>
        <v>765201.94384167809</v>
      </c>
    </row>
    <row r="217" spans="1:4" ht="54" thickTop="1" thickBot="1">
      <c r="A217" s="143" t="s">
        <v>1192</v>
      </c>
      <c r="B217" s="144" t="s">
        <v>1845</v>
      </c>
      <c r="C217" s="139" t="s">
        <v>233</v>
      </c>
      <c r="D217" s="185">
        <f>VLOOKUP('622.4'!A89,'622.4'!A89:N337,14,FALSE)</f>
        <v>756641.25400527474</v>
      </c>
    </row>
    <row r="218" spans="1:4" ht="54" thickTop="1" thickBot="1">
      <c r="A218" s="143" t="s">
        <v>1193</v>
      </c>
      <c r="B218" s="144" t="s">
        <v>1846</v>
      </c>
      <c r="C218" s="139" t="s">
        <v>144</v>
      </c>
      <c r="D218" s="185">
        <f>VLOOKUP('622.5'!A89,'622.5'!A89:N338,14,FALSE)</f>
        <v>97025.42438416704</v>
      </c>
    </row>
    <row r="219" spans="1:4" ht="54" thickTop="1" thickBot="1">
      <c r="A219" s="143" t="s">
        <v>1194</v>
      </c>
      <c r="B219" s="144" t="s">
        <v>1847</v>
      </c>
      <c r="C219" s="139" t="s">
        <v>144</v>
      </c>
      <c r="D219" s="185">
        <f>VLOOKUP('623.1'!A103,'623.1'!A103:N339,14,FALSE)</f>
        <v>346459.11489098723</v>
      </c>
    </row>
    <row r="220" spans="1:4" ht="54" thickTop="1" thickBot="1">
      <c r="A220" s="143" t="s">
        <v>1195</v>
      </c>
      <c r="B220" s="144" t="s">
        <v>1303</v>
      </c>
      <c r="C220" s="139" t="s">
        <v>2101</v>
      </c>
      <c r="D220" s="185">
        <f>VLOOKUP('623.2'!A89,'623.2'!A89:N340,14,FALSE)</f>
        <v>2011047.6914823458</v>
      </c>
    </row>
    <row r="221" spans="1:4" ht="54" thickTop="1" thickBot="1">
      <c r="A221" s="143" t="s">
        <v>1196</v>
      </c>
      <c r="B221" s="144" t="s">
        <v>2220</v>
      </c>
      <c r="C221" s="139" t="s">
        <v>388</v>
      </c>
      <c r="D221" s="185">
        <f>VLOOKUP('630.1'!A89,'630.1'!A89:N341,14,FALSE)</f>
        <v>836135.73334035196</v>
      </c>
    </row>
    <row r="222" spans="1:4" ht="54" thickTop="1" thickBot="1">
      <c r="A222" s="143" t="s">
        <v>1197</v>
      </c>
      <c r="B222" s="144" t="s">
        <v>2221</v>
      </c>
      <c r="C222" s="139" t="s">
        <v>388</v>
      </c>
      <c r="D222" s="185">
        <f>VLOOKUP('630.2'!A89,'630.2'!A89:N342,14,FALSE)</f>
        <v>810770.48345206096</v>
      </c>
    </row>
    <row r="223" spans="1:4" ht="54" thickTop="1" thickBot="1">
      <c r="A223" s="143" t="s">
        <v>1198</v>
      </c>
      <c r="B223" s="144" t="s">
        <v>2222</v>
      </c>
      <c r="C223" s="139" t="s">
        <v>388</v>
      </c>
      <c r="D223" s="185">
        <f>VLOOKUP('630.3'!A89,'630.3'!A89:N343,14,FALSE)</f>
        <v>588813.0433575043</v>
      </c>
    </row>
    <row r="224" spans="1:4" ht="54" thickTop="1" thickBot="1">
      <c r="A224" s="143" t="s">
        <v>1199</v>
      </c>
      <c r="B224" s="144" t="s">
        <v>2223</v>
      </c>
      <c r="C224" s="139" t="s">
        <v>388</v>
      </c>
      <c r="D224" s="185">
        <f>VLOOKUP('630.4'!A89,'630.4'!A89:N344,14,FALSE)</f>
        <v>518814.54054220056</v>
      </c>
    </row>
    <row r="225" spans="1:4" ht="54" thickTop="1" thickBot="1">
      <c r="A225" s="143" t="s">
        <v>1200</v>
      </c>
      <c r="B225" s="144" t="s">
        <v>2224</v>
      </c>
      <c r="C225" s="139" t="s">
        <v>388</v>
      </c>
      <c r="D225" s="185">
        <f>VLOOKUP('630.5'!A93,'630.5'!A93:N345,14,FALSE)</f>
        <v>459932.30431802617</v>
      </c>
    </row>
    <row r="226" spans="1:4" ht="54" thickTop="1" thickBot="1">
      <c r="A226" s="143" t="s">
        <v>1201</v>
      </c>
      <c r="B226" s="144" t="s">
        <v>2225</v>
      </c>
      <c r="C226" s="139" t="s">
        <v>388</v>
      </c>
      <c r="D226" s="185">
        <f>VLOOKUP('630.6'!A93,'630.6'!A89:N346,14,FALSE)</f>
        <v>403000.39888290816</v>
      </c>
    </row>
    <row r="227" spans="1:4" ht="54" thickTop="1" thickBot="1">
      <c r="A227" s="143" t="s">
        <v>1202</v>
      </c>
      <c r="B227" s="144" t="s">
        <v>2226</v>
      </c>
      <c r="C227" s="139" t="s">
        <v>388</v>
      </c>
      <c r="D227" s="185">
        <f>VLOOKUP('630.7'!A93,'630.7'!A90:N347,14,FALSE)</f>
        <v>283042.92310632655</v>
      </c>
    </row>
    <row r="228" spans="1:4" ht="54" thickTop="1" thickBot="1">
      <c r="A228" s="143" t="s">
        <v>1203</v>
      </c>
      <c r="B228" s="144" t="s">
        <v>1848</v>
      </c>
      <c r="C228" s="139" t="s">
        <v>144</v>
      </c>
      <c r="D228" s="185">
        <f>VLOOKUP('632.1'!A90,'632.1'!A90:N349,14,FALSE)</f>
        <v>313998.18823169358</v>
      </c>
    </row>
    <row r="229" spans="1:4" ht="54" thickTop="1" thickBot="1">
      <c r="A229" s="143" t="s">
        <v>1743</v>
      </c>
      <c r="B229" s="144" t="s">
        <v>1849</v>
      </c>
      <c r="C229" s="139" t="s">
        <v>144</v>
      </c>
      <c r="D229" s="185">
        <f>VLOOKUP('632.2'!A90,'632.2'!A90:N350,14,FALSE)</f>
        <v>318212.40187169355</v>
      </c>
    </row>
    <row r="230" spans="1:4" ht="54" thickTop="1" thickBot="1">
      <c r="A230" s="143" t="s">
        <v>1746</v>
      </c>
      <c r="B230" s="144" t="s">
        <v>1850</v>
      </c>
      <c r="C230" s="139" t="s">
        <v>377</v>
      </c>
      <c r="D230" s="185">
        <f>VLOOKUP('640.1'!A90,'640.1'!A90:N351,14,FALSE)</f>
        <v>4992.3463234890041</v>
      </c>
    </row>
    <row r="231" spans="1:4" ht="54" thickTop="1" thickBot="1">
      <c r="A231" s="143" t="s">
        <v>1747</v>
      </c>
      <c r="B231" s="144" t="s">
        <v>1851</v>
      </c>
      <c r="C231" s="139" t="s">
        <v>377</v>
      </c>
      <c r="D231" s="185">
        <f>VLOOKUP('640.2'!A90,'640.2'!A90:N352,14,FALSE)</f>
        <v>4336.5468237097966</v>
      </c>
    </row>
    <row r="232" spans="1:4" ht="54" thickTop="1" thickBot="1">
      <c r="A232" s="143" t="s">
        <v>1204</v>
      </c>
      <c r="B232" s="144" t="s">
        <v>1852</v>
      </c>
      <c r="C232" s="139" t="s">
        <v>1748</v>
      </c>
      <c r="D232" s="185">
        <f>VLOOKUP('641.1'!A90,'641.1'!A90:N353,14,FALSE)</f>
        <v>1506.5946698899559</v>
      </c>
    </row>
    <row r="233" spans="1:4" ht="54" thickTop="1" thickBot="1">
      <c r="A233" s="143" t="s">
        <v>1205</v>
      </c>
      <c r="B233" s="144" t="s">
        <v>1852</v>
      </c>
      <c r="C233" s="139" t="s">
        <v>377</v>
      </c>
      <c r="D233" s="185">
        <f>VLOOKUP('641.2'!A90,'641.2'!A90:N354,14,FALSE)</f>
        <v>31404.359295401329</v>
      </c>
    </row>
    <row r="234" spans="1:4" ht="54" thickTop="1" thickBot="1">
      <c r="A234" s="143" t="s">
        <v>1206</v>
      </c>
      <c r="B234" s="144" t="s">
        <v>1853</v>
      </c>
      <c r="C234" s="139" t="s">
        <v>1929</v>
      </c>
      <c r="D234" s="185">
        <f>VLOOKUP('642.1'!A90,'642.1'!A90:N355,14,FALSE)</f>
        <v>458460.3512636128</v>
      </c>
    </row>
    <row r="235" spans="1:4" ht="54" thickTop="1" thickBot="1">
      <c r="A235" s="143" t="s">
        <v>1207</v>
      </c>
      <c r="B235" s="144" t="s">
        <v>1854</v>
      </c>
      <c r="C235" s="139" t="s">
        <v>144</v>
      </c>
      <c r="D235" s="185">
        <f>VLOOKUP('642.2'!A90,'642.2'!A90:N356,14,FALSE)</f>
        <v>47720.596702126531</v>
      </c>
    </row>
    <row r="236" spans="1:4" ht="54" thickTop="1" thickBot="1">
      <c r="A236" s="143" t="s">
        <v>1208</v>
      </c>
      <c r="B236" s="144" t="s">
        <v>1855</v>
      </c>
      <c r="C236" s="139" t="s">
        <v>377</v>
      </c>
      <c r="D236" s="185">
        <f>VLOOKUP('650.1'!A95,'650.1'!A95:N358,14,FALSE)</f>
        <v>10030.495961668144</v>
      </c>
    </row>
    <row r="237" spans="1:4" ht="54" thickTop="1" thickBot="1">
      <c r="A237" s="143" t="s">
        <v>1209</v>
      </c>
      <c r="B237" s="144" t="s">
        <v>2233</v>
      </c>
      <c r="C237" s="139" t="s">
        <v>377</v>
      </c>
      <c r="D237" s="185">
        <f>VLOOKUP('650.2'!A93,'650.2'!A93:N359,14,FALSE)</f>
        <v>8084.6735038246898</v>
      </c>
    </row>
    <row r="238" spans="1:4" ht="54" thickTop="1" thickBot="1">
      <c r="A238" s="143" t="s">
        <v>1210</v>
      </c>
      <c r="B238" s="144" t="s">
        <v>1856</v>
      </c>
      <c r="C238" s="139" t="s">
        <v>377</v>
      </c>
      <c r="D238" s="209">
        <f>VLOOKUP('650.3'!A90,'650.3'!A90:N360,14,FALSE)</f>
        <v>0.58003983351045418</v>
      </c>
    </row>
    <row r="239" spans="1:4" ht="54" thickTop="1" thickBot="1">
      <c r="A239" s="143" t="s">
        <v>1211</v>
      </c>
      <c r="B239" s="144" t="s">
        <v>2237</v>
      </c>
      <c r="C239" s="139" t="s">
        <v>377</v>
      </c>
      <c r="D239" s="185">
        <f>VLOOKUP('650.4'!A93,'650.4'!A93:N361,14,FALSE)</f>
        <v>3798.0996151700679</v>
      </c>
    </row>
    <row r="240" spans="1:4" ht="57.75" thickTop="1" thickBot="1">
      <c r="A240" s="143" t="s">
        <v>1212</v>
      </c>
      <c r="B240" s="144" t="s">
        <v>1857</v>
      </c>
      <c r="C240" s="139" t="s">
        <v>233</v>
      </c>
      <c r="D240" s="185">
        <f>VLOOKUP('660.1'!A87,'660.1'!A87:N362,14,FALSE)</f>
        <v>293339.57524207403</v>
      </c>
    </row>
    <row r="241" spans="1:4" ht="76.5" thickTop="1" thickBot="1">
      <c r="A241" s="143" t="s">
        <v>1213</v>
      </c>
      <c r="B241" s="144" t="s">
        <v>1964</v>
      </c>
      <c r="C241" s="139" t="s">
        <v>144</v>
      </c>
      <c r="D241" s="185">
        <f>VLOOKUP('660.2'!A87,'660.2'!A87:N363,14,FALSE)</f>
        <v>336199.33400207403</v>
      </c>
    </row>
    <row r="242" spans="1:4" ht="54" thickTop="1" thickBot="1">
      <c r="A242" s="143" t="s">
        <v>1761</v>
      </c>
      <c r="B242" s="144" t="s">
        <v>1858</v>
      </c>
      <c r="C242" s="139" t="s">
        <v>144</v>
      </c>
      <c r="D242" s="185">
        <f>VLOOKUP('661.1'!A87,'661.1'!A87:N364,14,FALSE)</f>
        <v>550606.01539757324</v>
      </c>
    </row>
    <row r="243" spans="1:4" ht="54" thickTop="1" thickBot="1">
      <c r="A243" s="143" t="s">
        <v>1214</v>
      </c>
      <c r="B243" s="144" t="s">
        <v>1859</v>
      </c>
      <c r="C243" s="139" t="s">
        <v>144</v>
      </c>
      <c r="D243" s="185">
        <f>VLOOKUP('662.1'!A87,'662.1'!A87:N365,14,FALSE)</f>
        <v>311776.87097472919</v>
      </c>
    </row>
    <row r="244" spans="1:4" ht="54" thickTop="1" thickBot="1">
      <c r="A244" s="143" t="s">
        <v>1215</v>
      </c>
      <c r="B244" s="144" t="s">
        <v>1860</v>
      </c>
      <c r="C244" s="139" t="s">
        <v>144</v>
      </c>
      <c r="D244" s="185">
        <f>VLOOKUP('662.2'!A87,'662.2'!A87:N366,14,FALSE)</f>
        <v>305773.82736795343</v>
      </c>
    </row>
    <row r="245" spans="1:4" ht="54" thickTop="1" thickBot="1">
      <c r="A245" s="143" t="s">
        <v>1762</v>
      </c>
      <c r="B245" s="144" t="s">
        <v>1861</v>
      </c>
      <c r="C245" s="139" t="s">
        <v>144</v>
      </c>
      <c r="D245" s="185">
        <f>VLOOKUP('663.1'!A87,'663.1'!A87:N367,14,FALSE)</f>
        <v>20960.586755316326</v>
      </c>
    </row>
    <row r="246" spans="1:4" ht="54" thickTop="1" thickBot="1">
      <c r="A246" s="143" t="s">
        <v>1216</v>
      </c>
      <c r="B246" s="144" t="s">
        <v>1862</v>
      </c>
      <c r="C246" s="139" t="s">
        <v>388</v>
      </c>
      <c r="D246" s="185">
        <f>VLOOKUP('670.1'!A87,'670.1'!A87:N368,14,FALSE)</f>
        <v>266256.97281400219</v>
      </c>
    </row>
    <row r="247" spans="1:4" ht="54" thickTop="1" thickBot="1">
      <c r="A247" s="143" t="s">
        <v>1217</v>
      </c>
      <c r="B247" s="144" t="s">
        <v>1863</v>
      </c>
      <c r="C247" s="139" t="s">
        <v>388</v>
      </c>
      <c r="D247" s="185">
        <f>VLOOKUP('670.2'!A87,'670.2'!A87:N369,14,FALSE)</f>
        <v>236946.59840743913</v>
      </c>
    </row>
    <row r="248" spans="1:4" ht="54" thickTop="1" thickBot="1">
      <c r="A248" s="143" t="s">
        <v>1764</v>
      </c>
      <c r="B248" s="144" t="s">
        <v>1864</v>
      </c>
      <c r="C248" s="139" t="s">
        <v>388</v>
      </c>
      <c r="D248" s="185">
        <f>VLOOKUP('670.3'!A87,'670.3'!A87:N370,14,FALSE)</f>
        <v>252665.30108222796</v>
      </c>
    </row>
    <row r="249" spans="1:4" ht="54" thickTop="1" thickBot="1">
      <c r="A249" s="143" t="s">
        <v>1765</v>
      </c>
      <c r="B249" s="144" t="s">
        <v>1865</v>
      </c>
      <c r="C249" s="139" t="s">
        <v>388</v>
      </c>
      <c r="D249" s="185">
        <f>VLOOKUP('670.4'!A87,'670.4'!A87:N371,14,FALSE)</f>
        <v>253684.2561565123</v>
      </c>
    </row>
    <row r="250" spans="1:4" ht="54" thickTop="1" thickBot="1">
      <c r="A250" s="143" t="s">
        <v>1766</v>
      </c>
      <c r="B250" s="144" t="s">
        <v>1866</v>
      </c>
      <c r="C250" s="139" t="s">
        <v>388</v>
      </c>
      <c r="D250" s="185">
        <f>VLOOKUP('670.5'!A89,'670.5'!A89:N372,14,FALSE)</f>
        <v>312712.41136716539</v>
      </c>
    </row>
    <row r="251" spans="1:4" ht="54" thickTop="1" thickBot="1">
      <c r="A251" s="143" t="s">
        <v>1218</v>
      </c>
      <c r="B251" s="144" t="s">
        <v>1867</v>
      </c>
      <c r="C251" s="139" t="s">
        <v>388</v>
      </c>
      <c r="D251" s="185">
        <f>VLOOKUP('671.1'!A89,'671.1'!A89:N373,14,FALSE)</f>
        <v>441050.61877311755</v>
      </c>
    </row>
    <row r="252" spans="1:4" ht="54" thickTop="1" thickBot="1">
      <c r="A252" s="143" t="s">
        <v>1219</v>
      </c>
      <c r="B252" s="144" t="s">
        <v>1868</v>
      </c>
      <c r="C252" s="139" t="s">
        <v>144</v>
      </c>
      <c r="D252" s="185">
        <f>VLOOKUP('671.2'!A89,'671.2'!A89:N374,14,FALSE)</f>
        <v>70099.194077828317</v>
      </c>
    </row>
    <row r="253" spans="1:4" ht="54" thickTop="1" thickBot="1">
      <c r="A253" s="143" t="s">
        <v>1767</v>
      </c>
      <c r="B253" s="144" t="s">
        <v>1869</v>
      </c>
      <c r="C253" s="139" t="s">
        <v>388</v>
      </c>
      <c r="D253" s="185">
        <f>VLOOKUP('671.3'!A87,'671.3'!A87:N375,14,FALSE)</f>
        <v>476961.96579438285</v>
      </c>
    </row>
    <row r="254" spans="1:4" ht="54" thickTop="1" thickBot="1">
      <c r="A254" s="143" t="s">
        <v>1768</v>
      </c>
      <c r="B254" s="144" t="s">
        <v>1870</v>
      </c>
      <c r="C254" s="139" t="s">
        <v>144</v>
      </c>
      <c r="D254" s="185">
        <f>VLOOKUP('671.4'!A87,'671.4'!A87:N376,14,FALSE)</f>
        <v>73052.283879245995</v>
      </c>
    </row>
    <row r="255" spans="1:4" ht="54" thickTop="1" thickBot="1">
      <c r="A255" s="143" t="s">
        <v>1220</v>
      </c>
      <c r="B255" s="144" t="s">
        <v>1871</v>
      </c>
      <c r="C255" s="139" t="s">
        <v>144</v>
      </c>
      <c r="D255" s="185">
        <f>VLOOKUP('672.1'!A87,'672.1'!A87:N377,14,FALSE)</f>
        <v>33279.191228263924</v>
      </c>
    </row>
    <row r="256" spans="1:4" ht="54" thickTop="1" thickBot="1">
      <c r="A256" s="143" t="s">
        <v>1769</v>
      </c>
      <c r="B256" s="144" t="s">
        <v>1872</v>
      </c>
      <c r="C256" s="139" t="s">
        <v>144</v>
      </c>
      <c r="D256" s="185">
        <f>VLOOKUP('672.2'!A87,'672.2'!A87:N378,14,FALSE)</f>
        <v>68573.221269502043</v>
      </c>
    </row>
    <row r="257" spans="1:4" ht="54" thickTop="1" thickBot="1">
      <c r="A257" s="143" t="s">
        <v>1770</v>
      </c>
      <c r="B257" s="144" t="s">
        <v>1873</v>
      </c>
      <c r="C257" s="139" t="s">
        <v>144</v>
      </c>
      <c r="D257" s="185">
        <f>VLOOKUP('672.3'!A87,'672.3'!A87:N379,14,FALSE)</f>
        <v>35002.253386193166</v>
      </c>
    </row>
    <row r="258" spans="1:4" ht="54" thickTop="1" thickBot="1">
      <c r="A258" s="143" t="s">
        <v>1771</v>
      </c>
      <c r="B258" s="144" t="s">
        <v>1874</v>
      </c>
      <c r="C258" s="139" t="s">
        <v>144</v>
      </c>
      <c r="D258" s="185">
        <f>VLOOKUP('672.4'!A87,'672.3'!A87:N380,14,FALSE)</f>
        <v>35002.253386193166</v>
      </c>
    </row>
    <row r="259" spans="1:4" ht="54" thickTop="1" thickBot="1">
      <c r="A259" s="143" t="s">
        <v>1816</v>
      </c>
      <c r="B259" s="144" t="s">
        <v>1875</v>
      </c>
      <c r="C259" s="139" t="s">
        <v>233</v>
      </c>
      <c r="D259" s="185">
        <f>VLOOKUP('673.1.1'!A87,'673.1.1'!A87:N381,14,FALSE)</f>
        <v>8389.9907592193886</v>
      </c>
    </row>
    <row r="260" spans="1:4" ht="54" thickTop="1" thickBot="1">
      <c r="A260" s="143" t="s">
        <v>1817</v>
      </c>
      <c r="B260" s="144" t="s">
        <v>2152</v>
      </c>
      <c r="C260" s="139" t="s">
        <v>233</v>
      </c>
      <c r="D260" s="185">
        <f>VLOOKUP('673.1.2'!A87,'673.1.2'!A87:N382,14,FALSE)</f>
        <v>10734.933359219387</v>
      </c>
    </row>
    <row r="261" spans="1:4" ht="54" thickTop="1" thickBot="1">
      <c r="A261" s="143" t="s">
        <v>1221</v>
      </c>
      <c r="B261" s="144" t="s">
        <v>1876</v>
      </c>
      <c r="C261" s="139" t="s">
        <v>388</v>
      </c>
      <c r="D261" s="185">
        <f>VLOOKUP('673.2'!A87,'673.2'!A87:N383,14,FALSE)</f>
        <v>81008.808212759192</v>
      </c>
    </row>
    <row r="262" spans="1:4" ht="54" thickTop="1" thickBot="1">
      <c r="A262" s="143" t="s">
        <v>1222</v>
      </c>
      <c r="B262" s="144" t="s">
        <v>1877</v>
      </c>
      <c r="C262" s="139" t="s">
        <v>388</v>
      </c>
      <c r="D262" s="185">
        <f>VLOOKUP('673.3'!A89,'673.3'!A89:N384,14,FALSE)</f>
        <v>71302.17528706025</v>
      </c>
    </row>
    <row r="263" spans="1:4" ht="54" thickTop="1" thickBot="1">
      <c r="A263" s="143" t="s">
        <v>1223</v>
      </c>
      <c r="B263" s="144" t="s">
        <v>2102</v>
      </c>
      <c r="C263" s="139" t="s">
        <v>144</v>
      </c>
      <c r="D263" s="185">
        <f>VLOOKUP('674.1'!A89,'674.1'!A89:N385,14,FALSE)</f>
        <v>83141.747747753339</v>
      </c>
    </row>
    <row r="264" spans="1:4" ht="54" thickTop="1" thickBot="1">
      <c r="A264" s="143" t="s">
        <v>1224</v>
      </c>
      <c r="B264" s="144" t="s">
        <v>1878</v>
      </c>
      <c r="C264" s="139" t="s">
        <v>144</v>
      </c>
      <c r="D264" s="185">
        <f>VLOOKUP('674.2'!A89,'674.2'!A89:N386,14,FALSE)</f>
        <v>162968.431524335</v>
      </c>
    </row>
    <row r="265" spans="1:4" ht="54" thickTop="1" thickBot="1">
      <c r="A265" s="143" t="s">
        <v>1225</v>
      </c>
      <c r="B265" s="144" t="s">
        <v>1879</v>
      </c>
      <c r="C265" s="139" t="s">
        <v>233</v>
      </c>
      <c r="D265" s="185">
        <f>VLOOKUP('680.1'!A87,'680.1'!A87:N387,14,FALSE)</f>
        <v>129222.49039950968</v>
      </c>
    </row>
    <row r="266" spans="1:4" ht="54" thickTop="1" thickBot="1">
      <c r="A266" s="143" t="s">
        <v>1226</v>
      </c>
      <c r="B266" s="144" t="s">
        <v>1880</v>
      </c>
      <c r="C266" s="139" t="s">
        <v>144</v>
      </c>
      <c r="D266" s="185">
        <f>VLOOKUP('680.2'!A87,'680.2'!A87:N388,14,FALSE)</f>
        <v>7772.0891432223198</v>
      </c>
    </row>
    <row r="267" spans="1:4" ht="54" thickTop="1" thickBot="1">
      <c r="A267" s="143" t="s">
        <v>1227</v>
      </c>
      <c r="B267" s="144" t="s">
        <v>1881</v>
      </c>
      <c r="C267" s="139" t="s">
        <v>388</v>
      </c>
      <c r="D267" s="185">
        <f>VLOOKUP('680.3'!A89,'680.3'!A89:N389,14,FALSE)</f>
        <v>61426.1139627636</v>
      </c>
    </row>
    <row r="268" spans="1:4" ht="54" thickTop="1" thickBot="1">
      <c r="A268" s="143" t="s">
        <v>1228</v>
      </c>
      <c r="B268" s="144" t="s">
        <v>1882</v>
      </c>
      <c r="C268" s="139" t="s">
        <v>388</v>
      </c>
      <c r="D268" s="185">
        <f>VLOOKUP('681.1'!A89,'681.1'!A89:N390,14,FALSE)</f>
        <v>173572.05001615526</v>
      </c>
    </row>
    <row r="269" spans="1:4" ht="54" thickTop="1" thickBot="1">
      <c r="A269" s="143" t="s">
        <v>1776</v>
      </c>
      <c r="B269" s="144" t="s">
        <v>1883</v>
      </c>
      <c r="C269" s="139" t="s">
        <v>388</v>
      </c>
      <c r="D269" s="185">
        <f>VLOOKUP('681.2'!A89,'681.2'!A89:N391,14,FALSE)</f>
        <v>144261.67560959223</v>
      </c>
    </row>
    <row r="270" spans="1:4" ht="54" thickTop="1" thickBot="1">
      <c r="A270" s="143" t="s">
        <v>1777</v>
      </c>
      <c r="B270" s="144" t="s">
        <v>1884</v>
      </c>
      <c r="C270" s="139" t="s">
        <v>388</v>
      </c>
      <c r="D270" s="185">
        <f>VLOOKUP('681.3'!A89,'681.3'!A89:N392,14,FALSE)</f>
        <v>159980.37828438103</v>
      </c>
    </row>
    <row r="271" spans="1:4" ht="54" thickTop="1" thickBot="1">
      <c r="A271" s="143" t="s">
        <v>1778</v>
      </c>
      <c r="B271" s="144" t="s">
        <v>1885</v>
      </c>
      <c r="C271" s="139" t="s">
        <v>388</v>
      </c>
      <c r="D271" s="185">
        <f>VLOOKUP('681.4'!A89,'681.4'!A89:N393,14,FALSE)</f>
        <v>160999.33335866538</v>
      </c>
    </row>
    <row r="272" spans="1:4" ht="54" thickTop="1" thickBot="1">
      <c r="A272" s="143" t="s">
        <v>1229</v>
      </c>
      <c r="B272" s="144" t="s">
        <v>1886</v>
      </c>
      <c r="C272" s="139" t="s">
        <v>388</v>
      </c>
      <c r="D272" s="185">
        <f>VLOOKUP('682.1'!A89,'682.1'!A89:N394,14,FALSE)</f>
        <v>332245.74545860442</v>
      </c>
    </row>
    <row r="273" spans="1:4" ht="54" thickTop="1" thickBot="1">
      <c r="A273" s="143" t="s">
        <v>1779</v>
      </c>
      <c r="B273" s="144" t="s">
        <v>1887</v>
      </c>
      <c r="C273" s="139" t="s">
        <v>388</v>
      </c>
      <c r="D273" s="185">
        <f>VLOOKUP('682.2'!A89,'682.2'!A89:N395,14,FALSE)</f>
        <v>332245.74545860442</v>
      </c>
    </row>
    <row r="274" spans="1:4" ht="54" thickTop="1" thickBot="1">
      <c r="A274" s="143" t="s">
        <v>1781</v>
      </c>
      <c r="B274" s="144" t="s">
        <v>1888</v>
      </c>
      <c r="C274" s="139" t="s">
        <v>388</v>
      </c>
      <c r="D274" s="185">
        <f>VLOOKUP('682.3'!A89,'682.3'!A89:N396,14,FALSE)</f>
        <v>332245.74545860442</v>
      </c>
    </row>
    <row r="275" spans="1:4" ht="54" thickTop="1" thickBot="1">
      <c r="A275" s="143" t="s">
        <v>1783</v>
      </c>
      <c r="B275" s="144" t="s">
        <v>2103</v>
      </c>
      <c r="C275" s="139" t="s">
        <v>388</v>
      </c>
      <c r="D275" s="185">
        <f>VLOOKUP('682.4'!A89,'682.4'!A89:N397,14,FALSE)</f>
        <v>332245.74545860442</v>
      </c>
    </row>
    <row r="276" spans="1:4" ht="54" thickTop="1" thickBot="1">
      <c r="A276" s="143" t="s">
        <v>1785</v>
      </c>
      <c r="B276" s="144" t="s">
        <v>1889</v>
      </c>
      <c r="C276" s="139" t="s">
        <v>233</v>
      </c>
      <c r="D276" s="185">
        <f>VLOOKUP('683.1'!A89,'683.1'!A89:N398,14,FALSE)</f>
        <v>13992.311003037903</v>
      </c>
    </row>
    <row r="277" spans="1:4" ht="54" thickTop="1" thickBot="1">
      <c r="A277" s="143" t="s">
        <v>1787</v>
      </c>
      <c r="B277" s="144" t="s">
        <v>1890</v>
      </c>
      <c r="C277" s="139" t="s">
        <v>233</v>
      </c>
      <c r="D277" s="185">
        <f>VLOOKUP('683.2'!A89,'683.2'!A89:N399,14,FALSE)</f>
        <v>26096.091003037902</v>
      </c>
    </row>
    <row r="278" spans="1:4" ht="54" thickTop="1" thickBot="1">
      <c r="A278" s="143" t="s">
        <v>1789</v>
      </c>
      <c r="B278" s="144" t="s">
        <v>1891</v>
      </c>
      <c r="C278" s="139" t="s">
        <v>233</v>
      </c>
      <c r="D278" s="185">
        <f>VLOOKUP('683.3'!A89,'683.3'!A89:N400,14,FALSE)</f>
        <v>13992.311003037903</v>
      </c>
    </row>
    <row r="279" spans="1:4" ht="54" thickTop="1" thickBot="1">
      <c r="A279" s="143" t="s">
        <v>1790</v>
      </c>
      <c r="B279" s="144" t="s">
        <v>1892</v>
      </c>
      <c r="C279" s="139" t="s">
        <v>233</v>
      </c>
      <c r="D279" s="185">
        <f>VLOOKUP('683.4'!A89,'683.4'!A89:N401,14,FALSE)</f>
        <v>26096.091003037902</v>
      </c>
    </row>
    <row r="280" spans="1:4" ht="54" thickTop="1" thickBot="1">
      <c r="A280" s="143" t="s">
        <v>1791</v>
      </c>
      <c r="B280" s="144" t="s">
        <v>1893</v>
      </c>
      <c r="C280" s="139" t="s">
        <v>233</v>
      </c>
      <c r="D280" s="185">
        <f>VLOOKUP('683.5'!A87,'683.5'!A87:N402,14,FALSE)</f>
        <v>71111.959940337387</v>
      </c>
    </row>
    <row r="281" spans="1:4" ht="54" thickTop="1" thickBot="1">
      <c r="A281" s="143" t="s">
        <v>2153</v>
      </c>
      <c r="B281" s="144" t="s">
        <v>1894</v>
      </c>
      <c r="C281" s="139" t="s">
        <v>233</v>
      </c>
      <c r="D281" s="185">
        <f>VLOOKUP('690.1.1'!A89,'690.1.1'!A89:N403,14,FALSE)</f>
        <v>14238.799404253059</v>
      </c>
    </row>
    <row r="282" spans="1:4" ht="54" thickTop="1" thickBot="1">
      <c r="A282" s="143" t="s">
        <v>1794</v>
      </c>
      <c r="B282" s="144" t="s">
        <v>1895</v>
      </c>
      <c r="C282" s="139" t="s">
        <v>233</v>
      </c>
      <c r="D282" s="185">
        <f>VLOOKUP('690.1.2'!A89,'690.1.2'!A89:N404,14,FALSE)</f>
        <v>19334.014096505041</v>
      </c>
    </row>
    <row r="283" spans="1:4" ht="54" thickTop="1" thickBot="1">
      <c r="A283" s="143" t="s">
        <v>1230</v>
      </c>
      <c r="B283" s="144" t="s">
        <v>1896</v>
      </c>
      <c r="C283" s="139" t="s">
        <v>144</v>
      </c>
      <c r="D283" s="185">
        <f>VLOOKUP('700.1'!A89,'700.1'!A89:N405,14,FALSE)</f>
        <v>1815.4959369990715</v>
      </c>
    </row>
    <row r="284" spans="1:4" ht="54" thickTop="1" thickBot="1">
      <c r="A284" s="143" t="s">
        <v>1231</v>
      </c>
      <c r="B284" s="144" t="s">
        <v>1897</v>
      </c>
      <c r="C284" s="139" t="s">
        <v>144</v>
      </c>
      <c r="D284" s="185">
        <f>VLOOKUP('700.2'!A89,'700.2'!A89:N406,14,FALSE)</f>
        <v>3193.2576796729245</v>
      </c>
    </row>
    <row r="285" spans="1:4" ht="54" thickTop="1" thickBot="1">
      <c r="A285" s="143" t="s">
        <v>1232</v>
      </c>
      <c r="B285" s="144" t="s">
        <v>1898</v>
      </c>
      <c r="C285" s="139" t="s">
        <v>233</v>
      </c>
      <c r="D285" s="185">
        <f>VLOOKUP('700.3'!A89,'700.3'!A89:N407,14,FALSE)</f>
        <v>45968.527148772089</v>
      </c>
    </row>
    <row r="286" spans="1:4" ht="54" thickTop="1" thickBot="1">
      <c r="A286" s="143" t="s">
        <v>1233</v>
      </c>
      <c r="B286" s="144" t="s">
        <v>1899</v>
      </c>
      <c r="C286" s="139" t="s">
        <v>233</v>
      </c>
      <c r="D286" s="185">
        <f>VLOOKUP('700.4'!A89,'700.4'!A89:N408,14,FALSE)</f>
        <v>95131.770110326805</v>
      </c>
    </row>
    <row r="287" spans="1:4" ht="54" thickTop="1" thickBot="1">
      <c r="A287" s="143" t="s">
        <v>1234</v>
      </c>
      <c r="B287" s="144" t="s">
        <v>1900</v>
      </c>
      <c r="C287" s="139" t="s">
        <v>1929</v>
      </c>
      <c r="D287" s="185">
        <f>VLOOKUP('701.1'!A89,'701.1'!A89:N409,14,FALSE)</f>
        <v>8031.5600017766246</v>
      </c>
    </row>
    <row r="288" spans="1:4" ht="54" thickTop="1" thickBot="1">
      <c r="A288" s="143" t="s">
        <v>1797</v>
      </c>
      <c r="B288" s="144" t="s">
        <v>1901</v>
      </c>
      <c r="C288" s="139" t="s">
        <v>1929</v>
      </c>
      <c r="D288" s="185">
        <f>VLOOKUP('710.1'!A89,'710.1'!A89:N410,14,FALSE)</f>
        <v>752350.09970629541</v>
      </c>
    </row>
    <row r="289" spans="1:4" ht="54" thickTop="1" thickBot="1">
      <c r="A289" s="143" t="s">
        <v>1235</v>
      </c>
      <c r="B289" s="144" t="s">
        <v>1902</v>
      </c>
      <c r="C289" s="139" t="s">
        <v>233</v>
      </c>
      <c r="D289" s="185">
        <f>VLOOKUP('710.2'!A89,'710.2'!A89:N411,14,FALSE)</f>
        <v>660991.29970629525</v>
      </c>
    </row>
    <row r="290" spans="1:4" ht="54" thickTop="1" thickBot="1">
      <c r="A290" s="143" t="s">
        <v>1236</v>
      </c>
      <c r="B290" s="144" t="s">
        <v>1903</v>
      </c>
      <c r="C290" s="139" t="s">
        <v>1929</v>
      </c>
      <c r="D290" s="185">
        <f>VLOOKUP('720.1'!A89,'720.1'!A89:N412,14,FALSE)</f>
        <v>143806.99625841799</v>
      </c>
    </row>
    <row r="291" spans="1:4" ht="54" thickTop="1" thickBot="1">
      <c r="A291" s="143" t="s">
        <v>1237</v>
      </c>
      <c r="B291" s="144" t="s">
        <v>1904</v>
      </c>
      <c r="C291" s="139" t="s">
        <v>144</v>
      </c>
      <c r="D291" s="185">
        <f>VLOOKUP('730.1'!A89,'730.1'!A89:N413,14,FALSE)</f>
        <v>140033.64971220208</v>
      </c>
    </row>
    <row r="292" spans="1:4" ht="54" thickTop="1" thickBot="1">
      <c r="A292" s="143" t="s">
        <v>1238</v>
      </c>
      <c r="B292" s="144" t="s">
        <v>1905</v>
      </c>
      <c r="C292" s="139" t="s">
        <v>1929</v>
      </c>
      <c r="D292" s="185">
        <f>VLOOKUP('730.2'!A89,'730.2'!A89:N414,14,FALSE)</f>
        <v>75970.082695707286</v>
      </c>
    </row>
    <row r="293" spans="1:4" ht="54" thickTop="1" thickBot="1">
      <c r="A293" s="143" t="s">
        <v>1239</v>
      </c>
      <c r="B293" s="144" t="s">
        <v>1906</v>
      </c>
      <c r="C293" s="139" t="s">
        <v>1929</v>
      </c>
      <c r="D293" s="185">
        <f>VLOOKUP('730.3'!A89,'730.3'!A89:N415,14,FALSE)</f>
        <v>63124.223478317879</v>
      </c>
    </row>
    <row r="294" spans="1:4" ht="54" thickTop="1" thickBot="1">
      <c r="A294" s="143" t="s">
        <v>1798</v>
      </c>
      <c r="B294" s="144" t="s">
        <v>1907</v>
      </c>
      <c r="C294" s="139" t="s">
        <v>1929</v>
      </c>
      <c r="D294" s="185">
        <f>VLOOKUP('730.4'!A89,'730.4'!A89:N416,14,FALSE)</f>
        <v>45309.023478317882</v>
      </c>
    </row>
    <row r="295" spans="1:4" ht="54" thickTop="1" thickBot="1">
      <c r="A295" s="143" t="s">
        <v>1240</v>
      </c>
      <c r="B295" s="144" t="s">
        <v>1908</v>
      </c>
      <c r="C295" s="139" t="s">
        <v>144</v>
      </c>
      <c r="D295" s="185">
        <f>VLOOKUP('731.1'!A89,'731.1'!A89:N417,14,FALSE)</f>
        <v>137472.39522062126</v>
      </c>
    </row>
    <row r="296" spans="1:4" ht="54" thickTop="1" thickBot="1">
      <c r="A296" s="143" t="s">
        <v>1241</v>
      </c>
      <c r="B296" s="144" t="s">
        <v>1909</v>
      </c>
      <c r="C296" s="139" t="s">
        <v>2101</v>
      </c>
      <c r="D296" s="185">
        <f>VLOOKUP('740.1'!A89,'740.1'!A89:N418,14,FALSE)</f>
        <v>8692.874863365847</v>
      </c>
    </row>
    <row r="297" spans="1:4" ht="54" thickTop="1" thickBot="1">
      <c r="A297" s="143" t="s">
        <v>1801</v>
      </c>
      <c r="B297" s="144" t="s">
        <v>1910</v>
      </c>
      <c r="C297" s="139" t="s">
        <v>1929</v>
      </c>
      <c r="D297" s="185">
        <f>VLOOKUP('741.1'!A89,'741.1'!A89:N419,14,FALSE)</f>
        <v>56926.522729867604</v>
      </c>
    </row>
    <row r="298" spans="1:4" ht="54" thickTop="1" thickBot="1">
      <c r="A298" s="143" t="s">
        <v>1242</v>
      </c>
      <c r="B298" s="144" t="s">
        <v>1911</v>
      </c>
      <c r="C298" s="139" t="s">
        <v>144</v>
      </c>
      <c r="D298" s="185">
        <f>VLOOKUP('800.1'!A89,'800.1'!A89:N420,14,FALSE)</f>
        <v>8809.6263440071416</v>
      </c>
    </row>
    <row r="299" spans="1:4" ht="54" thickTop="1" thickBot="1">
      <c r="A299" s="143" t="s">
        <v>1243</v>
      </c>
      <c r="B299" s="144" t="s">
        <v>1912</v>
      </c>
      <c r="C299" s="139" t="s">
        <v>144</v>
      </c>
      <c r="D299" s="185">
        <f>VLOOKUP('800.2'!A89,'800.2'!A89:N421,14,FALSE)</f>
        <v>17530.481379262972</v>
      </c>
    </row>
    <row r="300" spans="1:4" ht="54" thickTop="1" thickBot="1">
      <c r="A300" s="143" t="s">
        <v>1244</v>
      </c>
      <c r="B300" s="144" t="s">
        <v>1913</v>
      </c>
      <c r="C300" s="139" t="s">
        <v>144</v>
      </c>
      <c r="D300" s="185">
        <f>VLOOKUP('800.3'!A89,'800.3'!A89:N422,14,FALSE)</f>
        <v>33226.950481796062</v>
      </c>
    </row>
    <row r="301" spans="1:4" ht="54" thickTop="1" thickBot="1">
      <c r="A301" s="143" t="s">
        <v>1245</v>
      </c>
      <c r="B301" s="144" t="s">
        <v>1914</v>
      </c>
      <c r="C301" s="139" t="s">
        <v>144</v>
      </c>
      <c r="D301" s="185">
        <f>VLOOKUP('800.4'!A89,'800.4'!A89:N423,14,FALSE)</f>
        <v>41576.525517051894</v>
      </c>
    </row>
    <row r="302" spans="1:4" ht="54" thickTop="1" thickBot="1">
      <c r="A302" s="143" t="s">
        <v>1802</v>
      </c>
      <c r="B302" s="144" t="s">
        <v>1915</v>
      </c>
      <c r="C302" s="139" t="s">
        <v>1929</v>
      </c>
      <c r="D302" s="185">
        <f>VLOOKUP('802.1'!A89,'802.1'!A89:N424,14,FALSE)</f>
        <v>262090.45659949235</v>
      </c>
    </row>
    <row r="303" spans="1:4" ht="54" thickTop="1" thickBot="1">
      <c r="A303" s="143" t="s">
        <v>1803</v>
      </c>
      <c r="B303" s="144" t="s">
        <v>1965</v>
      </c>
      <c r="C303" s="139" t="s">
        <v>1929</v>
      </c>
      <c r="D303" s="185">
        <f>VLOOKUP('802.2'!A89,'802.2'!A89:N425,14,FALSE)</f>
        <v>62180.365534671677</v>
      </c>
    </row>
    <row r="304" spans="1:4" ht="54" thickTop="1" thickBot="1">
      <c r="A304" s="143" t="s">
        <v>1804</v>
      </c>
      <c r="B304" s="144" t="s">
        <v>1916</v>
      </c>
      <c r="C304" s="139" t="s">
        <v>1929</v>
      </c>
      <c r="D304" s="185">
        <f>VLOOKUP('802.3'!A89,'802.3'!A89:N426,14,FALSE)</f>
        <v>37838.331053097347</v>
      </c>
    </row>
    <row r="305" spans="1:4" ht="54" thickTop="1" thickBot="1">
      <c r="A305" s="143" t="s">
        <v>1805</v>
      </c>
      <c r="B305" s="144" t="s">
        <v>1917</v>
      </c>
      <c r="C305" s="139" t="s">
        <v>1929</v>
      </c>
      <c r="D305" s="185">
        <f>VLOOKUP('802.4'!A89,'802.4'!A89:N427,14,FALSE)</f>
        <v>31476.208404504057</v>
      </c>
    </row>
    <row r="306" spans="1:4" ht="54" thickTop="1" thickBot="1">
      <c r="A306" s="143" t="s">
        <v>1806</v>
      </c>
      <c r="B306" s="144" t="s">
        <v>1918</v>
      </c>
      <c r="C306" s="139" t="s">
        <v>1929</v>
      </c>
      <c r="D306" s="185">
        <f>VLOOKUP('802.5'!A89,'802.5'!A89:N428,14,FALSE)</f>
        <v>206676.27152751898</v>
      </c>
    </row>
    <row r="307" spans="1:4" ht="54" thickTop="1" thickBot="1">
      <c r="A307" s="143" t="s">
        <v>1807</v>
      </c>
      <c r="B307" s="144" t="s">
        <v>1919</v>
      </c>
      <c r="C307" s="139" t="s">
        <v>1929</v>
      </c>
      <c r="D307" s="185">
        <f>VLOOKUP('802.6'!A89,'802.6'!A89:N429,14,FALSE)</f>
        <v>202516.27152751898</v>
      </c>
    </row>
    <row r="308" spans="1:4" ht="54" thickTop="1" thickBot="1">
      <c r="A308" s="143" t="s">
        <v>1808</v>
      </c>
      <c r="B308" s="144" t="s">
        <v>1920</v>
      </c>
      <c r="C308" s="139" t="s">
        <v>1929</v>
      </c>
      <c r="D308" s="185">
        <f>VLOOKUP('802.7'!A89,'802.7'!A89:N430,14,FALSE)</f>
        <v>130943.82593655138</v>
      </c>
    </row>
    <row r="309" spans="1:4" ht="54" thickTop="1" thickBot="1">
      <c r="A309" s="143" t="s">
        <v>1809</v>
      </c>
      <c r="B309" s="144" t="s">
        <v>1921</v>
      </c>
      <c r="C309" s="139" t="s">
        <v>1929</v>
      </c>
      <c r="D309" s="185">
        <f>VLOOKUP('802.8'!A89,'802.8'!A89:N431,14,FALSE)</f>
        <v>111845.50475631462</v>
      </c>
    </row>
    <row r="310" spans="1:4" ht="54" thickTop="1" thickBot="1">
      <c r="A310" s="143" t="s">
        <v>1246</v>
      </c>
      <c r="B310" s="144" t="s">
        <v>1922</v>
      </c>
      <c r="C310" s="139" t="s">
        <v>233</v>
      </c>
      <c r="D310" s="185">
        <f>VLOOKUP('810.1'!A89,'810.1'!A89:N432,14,FALSE)</f>
        <v>34604.305172236149</v>
      </c>
    </row>
    <row r="311" spans="1:4" ht="54" thickTop="1" thickBot="1">
      <c r="A311" s="143" t="s">
        <v>1247</v>
      </c>
      <c r="B311" s="144" t="s">
        <v>1923</v>
      </c>
      <c r="C311" s="139" t="s">
        <v>233</v>
      </c>
      <c r="D311" s="185">
        <f>VLOOKUP('810.2'!A89,'810.2'!A89:N433,14,FALSE)</f>
        <v>11339.222068894458</v>
      </c>
    </row>
    <row r="312" spans="1:4" ht="54" thickTop="1" thickBot="1">
      <c r="A312" s="143" t="s">
        <v>1248</v>
      </c>
      <c r="B312" s="144" t="s">
        <v>1924</v>
      </c>
      <c r="C312" s="139" t="s">
        <v>233</v>
      </c>
      <c r="D312" s="185">
        <f>VLOOKUP('810.3'!A89,'810.3'!A89:N435,14,FALSE)</f>
        <v>8456.6726835845275</v>
      </c>
    </row>
    <row r="313" spans="1:4" ht="57.75" thickTop="1" thickBot="1">
      <c r="A313" s="143" t="s">
        <v>1810</v>
      </c>
      <c r="B313" s="144" t="s">
        <v>2156</v>
      </c>
      <c r="C313" s="139" t="s">
        <v>233</v>
      </c>
      <c r="D313" s="185">
        <f>VLOOKUP('811.1'!A89,'811.1'!A89:N436,14,FALSE)</f>
        <v>28248.272095564462</v>
      </c>
    </row>
    <row r="314" spans="1:4" ht="57.75" thickTop="1" thickBot="1">
      <c r="A314" s="143" t="s">
        <v>1811</v>
      </c>
      <c r="B314" s="144" t="s">
        <v>2157</v>
      </c>
      <c r="C314" s="139" t="s">
        <v>233</v>
      </c>
      <c r="D314" s="185">
        <f>VLOOKUP('811.2'!A89,'811.2'!A89:N437,14,FALSE)</f>
        <v>38215.28369556446</v>
      </c>
    </row>
    <row r="315" spans="1:4" ht="54" thickTop="1" thickBot="1">
      <c r="A315" s="143" t="s">
        <v>1249</v>
      </c>
      <c r="B315" s="144" t="s">
        <v>2159</v>
      </c>
      <c r="C315" s="139" t="s">
        <v>233</v>
      </c>
      <c r="D315" s="185">
        <f>VLOOKUP('812.1'!A89,'812.1'!A89:N438,14,FALSE)</f>
        <v>77500.242743529467</v>
      </c>
    </row>
    <row r="316" spans="1:4" ht="54" thickTop="1" thickBot="1">
      <c r="A316" s="143" t="s">
        <v>1812</v>
      </c>
      <c r="B316" s="144" t="s">
        <v>1925</v>
      </c>
      <c r="C316" s="139" t="s">
        <v>2101</v>
      </c>
      <c r="D316" s="185">
        <f>VLOOKUP('820.1'!A89,'820.1'!A89:N439,14,FALSE)</f>
        <v>30370.673510632652</v>
      </c>
    </row>
    <row r="317" spans="1:4" ht="54" thickTop="1" thickBot="1">
      <c r="A317" s="143" t="s">
        <v>1813</v>
      </c>
      <c r="B317" s="144" t="s">
        <v>1926</v>
      </c>
      <c r="C317" s="139" t="s">
        <v>1068</v>
      </c>
      <c r="D317" s="185">
        <f>VLOOKUP('820.1.2'!A88,'820.1.2'!A88:N440,14,FALSE)</f>
        <v>4468557.83687755</v>
      </c>
    </row>
    <row r="318" spans="1:4" ht="57.75" thickTop="1" thickBot="1">
      <c r="A318" s="143" t="s">
        <v>1250</v>
      </c>
      <c r="B318" s="144" t="s">
        <v>1927</v>
      </c>
      <c r="C318" s="139" t="s">
        <v>2104</v>
      </c>
      <c r="D318" s="185">
        <f>VLOOKUP('900.1'!A88,'900.1'!A88:N441,14,FALSE)</f>
        <v>1112.0850611502665</v>
      </c>
    </row>
    <row r="319" spans="1:4" ht="57.75" thickTop="1" thickBot="1">
      <c r="A319" s="143" t="s">
        <v>1251</v>
      </c>
      <c r="B319" s="144" t="s">
        <v>2301</v>
      </c>
      <c r="C319" s="139" t="s">
        <v>2105</v>
      </c>
      <c r="D319" s="185">
        <f>VLOOKUP('900.2'!A88,'900.2'!A88:N442,14,FALSE)</f>
        <v>1364.8316659571451</v>
      </c>
    </row>
    <row r="320" spans="1:4" ht="54" thickTop="1" thickBot="1">
      <c r="A320" s="143" t="s">
        <v>1252</v>
      </c>
      <c r="B320" s="144" t="s">
        <v>1928</v>
      </c>
      <c r="C320" s="139" t="s">
        <v>2105</v>
      </c>
      <c r="D320" s="185">
        <f>VLOOKUP('900.3'!A88,'900.3'!A88:N443,14,FALSE)</f>
        <v>1364.8316659571451</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12" sqref="E12"/>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4" t="s">
        <v>1934</v>
      </c>
      <c r="B1" s="665"/>
      <c r="C1" s="665"/>
      <c r="D1" s="666"/>
    </row>
    <row r="2" spans="1:4" ht="20.25" customHeight="1" thickBot="1">
      <c r="A2" s="667"/>
      <c r="B2" s="668"/>
      <c r="C2" s="668"/>
      <c r="D2" s="669"/>
    </row>
    <row r="3" spans="1:4" ht="16.5" thickTop="1" thickBot="1">
      <c r="A3" s="663" t="s">
        <v>2329</v>
      </c>
      <c r="B3" s="663"/>
      <c r="C3" s="663"/>
      <c r="D3" s="663"/>
    </row>
    <row r="4" spans="1:4" ht="16.5" thickTop="1" thickBot="1">
      <c r="A4" s="663"/>
      <c r="B4" s="663"/>
      <c r="C4" s="663"/>
      <c r="D4" s="663"/>
    </row>
    <row r="5" spans="1:4" ht="16.5" thickTop="1" thickBot="1">
      <c r="A5" s="663"/>
      <c r="B5" s="663"/>
      <c r="C5" s="663"/>
      <c r="D5" s="663"/>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7">
        <v>56173.925726710004</v>
      </c>
    </row>
    <row r="9" spans="1:4" ht="16.5" thickTop="1" thickBot="1">
      <c r="A9" s="9" t="s">
        <v>102</v>
      </c>
      <c r="B9" s="10" t="s">
        <v>1966</v>
      </c>
      <c r="C9" s="11" t="s">
        <v>103</v>
      </c>
      <c r="D9" s="657">
        <v>51067.205206099999</v>
      </c>
    </row>
    <row r="10" spans="1:4" ht="16.5" thickTop="1" thickBot="1">
      <c r="A10" s="9" t="s">
        <v>0</v>
      </c>
      <c r="B10" s="10" t="s">
        <v>1966</v>
      </c>
      <c r="C10" s="11" t="s">
        <v>1</v>
      </c>
      <c r="D10" s="657">
        <v>66387.366767929998</v>
      </c>
    </row>
    <row r="11" spans="1:4" ht="16.5" thickTop="1" thickBot="1">
      <c r="A11" s="9" t="s">
        <v>1758</v>
      </c>
      <c r="B11" s="10" t="s">
        <v>1966</v>
      </c>
      <c r="C11" s="11" t="s">
        <v>1757</v>
      </c>
      <c r="D11" s="657">
        <v>306403.23123659997</v>
      </c>
    </row>
    <row r="12" spans="1:4" ht="16.5" thickTop="1" thickBot="1">
      <c r="A12" s="9" t="s">
        <v>100</v>
      </c>
      <c r="B12" s="10" t="s">
        <v>1966</v>
      </c>
      <c r="C12" s="11" t="s">
        <v>101</v>
      </c>
      <c r="D12" s="657">
        <v>76600.807809149992</v>
      </c>
    </row>
    <row r="13" spans="1:4" ht="16.5" thickTop="1" thickBot="1">
      <c r="A13" s="9" t="s">
        <v>62</v>
      </c>
      <c r="B13" s="10" t="s">
        <v>1966</v>
      </c>
      <c r="C13" s="11" t="s">
        <v>63</v>
      </c>
      <c r="D13" s="657">
        <v>561739.25726709992</v>
      </c>
    </row>
    <row r="14" spans="1:4" ht="16.5" thickTop="1" thickBot="1">
      <c r="A14" s="9" t="s">
        <v>108</v>
      </c>
      <c r="B14" s="10" t="s">
        <v>1966</v>
      </c>
      <c r="C14" s="11" t="s">
        <v>109</v>
      </c>
      <c r="D14" s="657">
        <v>306403.23123659997</v>
      </c>
    </row>
    <row r="15" spans="1:4" ht="16.5" thickTop="1" thickBot="1">
      <c r="A15" s="9" t="s">
        <v>41</v>
      </c>
      <c r="B15" s="10" t="s">
        <v>1966</v>
      </c>
      <c r="C15" s="11" t="s">
        <v>42</v>
      </c>
      <c r="D15" s="657">
        <v>204268.8208244</v>
      </c>
    </row>
    <row r="16" spans="1:4" ht="16.5" thickTop="1" thickBot="1">
      <c r="A16" s="9" t="s">
        <v>43</v>
      </c>
      <c r="B16" s="10" t="s">
        <v>1966</v>
      </c>
      <c r="C16" s="11" t="s">
        <v>44</v>
      </c>
      <c r="D16" s="657">
        <v>306403.23123659997</v>
      </c>
    </row>
    <row r="17" spans="1:4" ht="16.5" thickTop="1" thickBot="1">
      <c r="A17" s="9" t="s">
        <v>106</v>
      </c>
      <c r="B17" s="10" t="s">
        <v>1966</v>
      </c>
      <c r="C17" s="11" t="s">
        <v>107</v>
      </c>
      <c r="D17" s="657">
        <v>102134.4104122</v>
      </c>
    </row>
    <row r="18" spans="1:4" ht="16.5" thickTop="1" thickBot="1">
      <c r="A18" s="9" t="s">
        <v>1759</v>
      </c>
      <c r="B18" s="10" t="s">
        <v>1966</v>
      </c>
      <c r="C18" s="11" t="s">
        <v>2106</v>
      </c>
      <c r="D18" s="657">
        <v>91920.96937097999</v>
      </c>
    </row>
    <row r="19" spans="1:4" ht="16.5" thickTop="1" thickBot="1">
      <c r="A19" s="9" t="s">
        <v>96</v>
      </c>
      <c r="B19" s="10" t="s">
        <v>92</v>
      </c>
      <c r="C19" s="11" t="s">
        <v>97</v>
      </c>
      <c r="D19" s="657">
        <v>2042688.2082439999</v>
      </c>
    </row>
    <row r="20" spans="1:4" ht="16.5" thickTop="1" thickBot="1">
      <c r="A20" s="9" t="s">
        <v>76</v>
      </c>
      <c r="B20" s="10" t="s">
        <v>1966</v>
      </c>
      <c r="C20" s="11" t="s">
        <v>77</v>
      </c>
      <c r="D20" s="657">
        <v>465180.576</v>
      </c>
    </row>
    <row r="21" spans="1:4" ht="16.5" thickTop="1" thickBot="1">
      <c r="A21" s="9" t="s">
        <v>74</v>
      </c>
      <c r="B21" s="10" t="s">
        <v>1966</v>
      </c>
      <c r="C21" s="11" t="s">
        <v>75</v>
      </c>
      <c r="D21" s="657">
        <v>456873.78</v>
      </c>
    </row>
    <row r="22" spans="1:4" ht="16.5" thickTop="1" thickBot="1">
      <c r="A22" s="9" t="s">
        <v>84</v>
      </c>
      <c r="B22" s="10" t="s">
        <v>1966</v>
      </c>
      <c r="C22" s="11" t="s">
        <v>85</v>
      </c>
      <c r="D22" s="657">
        <v>521251.44899999996</v>
      </c>
    </row>
    <row r="23" spans="1:4" ht="16.5" thickTop="1" thickBot="1">
      <c r="A23" s="9" t="s">
        <v>78</v>
      </c>
      <c r="B23" s="10" t="s">
        <v>1966</v>
      </c>
      <c r="C23" s="11" t="s">
        <v>79</v>
      </c>
      <c r="D23" s="657">
        <v>579399.02099999995</v>
      </c>
    </row>
    <row r="24" spans="1:4" ht="16.5" thickTop="1" thickBot="1">
      <c r="A24" s="9" t="s">
        <v>64</v>
      </c>
      <c r="B24" s="10" t="s">
        <v>1966</v>
      </c>
      <c r="C24" s="11" t="s">
        <v>65</v>
      </c>
      <c r="D24" s="657">
        <v>448566.984</v>
      </c>
    </row>
    <row r="25" spans="1:4" ht="16.5" thickTop="1" thickBot="1">
      <c r="A25" s="9" t="s">
        <v>80</v>
      </c>
      <c r="B25" s="10" t="s">
        <v>1966</v>
      </c>
      <c r="C25" s="11" t="s">
        <v>81</v>
      </c>
      <c r="D25" s="657">
        <v>533711.64300000004</v>
      </c>
    </row>
    <row r="26" spans="1:4" ht="16.5" thickTop="1" thickBot="1">
      <c r="A26" s="9" t="s">
        <v>82</v>
      </c>
      <c r="B26" s="10" t="s">
        <v>1966</v>
      </c>
      <c r="C26" s="11" t="s">
        <v>83</v>
      </c>
      <c r="D26" s="657">
        <v>552401.93400000001</v>
      </c>
    </row>
    <row r="27" spans="1:4" ht="16.5" thickTop="1" thickBot="1">
      <c r="A27" s="9" t="s">
        <v>104</v>
      </c>
      <c r="B27" s="10" t="s">
        <v>1966</v>
      </c>
      <c r="C27" s="11" t="s">
        <v>105</v>
      </c>
      <c r="D27" s="657">
        <v>139138.83299999998</v>
      </c>
    </row>
    <row r="28" spans="1:4" ht="16.5" thickTop="1" thickBot="1">
      <c r="A28" s="9" t="s">
        <v>4</v>
      </c>
      <c r="B28" s="10" t="s">
        <v>1966</v>
      </c>
      <c r="C28" s="11" t="s">
        <v>5</v>
      </c>
      <c r="D28" s="657">
        <v>155752.42500000002</v>
      </c>
    </row>
    <row r="29" spans="1:4" ht="16.5" customHeight="1" thickTop="1" thickBot="1">
      <c r="A29" s="9" t="s">
        <v>45</v>
      </c>
      <c r="B29" s="10" t="s">
        <v>1966</v>
      </c>
      <c r="C29" s="11" t="s">
        <v>2332</v>
      </c>
      <c r="D29" s="657">
        <v>153201.61561829998</v>
      </c>
    </row>
    <row r="30" spans="1:4" ht="16.5" thickTop="1" thickBot="1">
      <c r="A30" s="9" t="s">
        <v>66</v>
      </c>
      <c r="B30" s="10" t="s">
        <v>1966</v>
      </c>
      <c r="C30" s="11" t="s">
        <v>67</v>
      </c>
      <c r="D30" s="657">
        <v>153201.61561829998</v>
      </c>
    </row>
    <row r="31" spans="1:4" ht="16.5" thickTop="1" thickBot="1">
      <c r="A31" s="9" t="s">
        <v>23</v>
      </c>
      <c r="B31" s="10" t="s">
        <v>1966</v>
      </c>
      <c r="C31" s="11" t="s">
        <v>24</v>
      </c>
      <c r="D31" s="657">
        <v>510672.05206099997</v>
      </c>
    </row>
    <row r="32" spans="1:4" ht="16.5" thickTop="1" thickBot="1">
      <c r="A32" s="9" t="s">
        <v>7</v>
      </c>
      <c r="B32" s="10" t="s">
        <v>1966</v>
      </c>
      <c r="C32" s="11" t="s">
        <v>8</v>
      </c>
      <c r="D32" s="657">
        <v>102134.4104122</v>
      </c>
    </row>
    <row r="33" spans="1:4" ht="16.5" thickTop="1" thickBot="1">
      <c r="A33" s="9" t="s">
        <v>9</v>
      </c>
      <c r="B33" s="10" t="s">
        <v>1966</v>
      </c>
      <c r="C33" s="11" t="s">
        <v>10</v>
      </c>
      <c r="D33" s="657">
        <v>153201.61561829998</v>
      </c>
    </row>
    <row r="34" spans="1:4" ht="16.5" thickTop="1" thickBot="1">
      <c r="A34" s="9" t="s">
        <v>11</v>
      </c>
      <c r="B34" s="10" t="s">
        <v>1966</v>
      </c>
      <c r="C34" s="11" t="s">
        <v>12</v>
      </c>
      <c r="D34" s="657">
        <v>204268.8208244</v>
      </c>
    </row>
    <row r="35" spans="1:4" ht="16.5" thickTop="1" thickBot="1">
      <c r="A35" s="9" t="s">
        <v>13</v>
      </c>
      <c r="B35" s="10" t="s">
        <v>1966</v>
      </c>
      <c r="C35" s="11" t="s">
        <v>14</v>
      </c>
      <c r="D35" s="657">
        <v>255336.02603049998</v>
      </c>
    </row>
    <row r="36" spans="1:4" ht="16.5" thickTop="1" thickBot="1">
      <c r="A36" s="9" t="s">
        <v>15</v>
      </c>
      <c r="B36" s="10" t="s">
        <v>1966</v>
      </c>
      <c r="C36" s="11" t="s">
        <v>16</v>
      </c>
      <c r="D36" s="657">
        <v>306403.23123659997</v>
      </c>
    </row>
    <row r="37" spans="1:4" ht="16.5" thickTop="1" thickBot="1">
      <c r="A37" s="9" t="s">
        <v>17</v>
      </c>
      <c r="B37" s="10" t="s">
        <v>1966</v>
      </c>
      <c r="C37" s="11" t="s">
        <v>18</v>
      </c>
      <c r="D37" s="657">
        <v>357470.43644269998</v>
      </c>
    </row>
    <row r="38" spans="1:4" ht="16.5" thickTop="1" thickBot="1">
      <c r="A38" s="9" t="s">
        <v>19</v>
      </c>
      <c r="B38" s="10" t="s">
        <v>1966</v>
      </c>
      <c r="C38" s="11" t="s">
        <v>20</v>
      </c>
      <c r="D38" s="657">
        <v>408537.6416488</v>
      </c>
    </row>
    <row r="39" spans="1:4" ht="16.5" thickTop="1" thickBot="1">
      <c r="A39" s="9" t="s">
        <v>21</v>
      </c>
      <c r="B39" s="10" t="s">
        <v>1966</v>
      </c>
      <c r="C39" s="11" t="s">
        <v>22</v>
      </c>
      <c r="D39" s="657">
        <v>459604.84685490001</v>
      </c>
    </row>
    <row r="40" spans="1:4" ht="16.5" thickTop="1" thickBot="1">
      <c r="A40" s="9" t="s">
        <v>72</v>
      </c>
      <c r="B40" s="10" t="s">
        <v>1966</v>
      </c>
      <c r="C40" s="11" t="s">
        <v>73</v>
      </c>
      <c r="D40" s="657">
        <v>56173.925726710004</v>
      </c>
    </row>
    <row r="41" spans="1:4" ht="16.5" thickTop="1" thickBot="1">
      <c r="A41" s="9" t="s">
        <v>27</v>
      </c>
      <c r="B41" s="10" t="s">
        <v>1966</v>
      </c>
      <c r="C41" s="11" t="s">
        <v>28</v>
      </c>
      <c r="D41" s="657">
        <v>112347.85145342001</v>
      </c>
    </row>
    <row r="42" spans="1:4" ht="16.5" thickTop="1" thickBot="1">
      <c r="A42" s="9" t="s">
        <v>25</v>
      </c>
      <c r="B42" s="10" t="s">
        <v>1966</v>
      </c>
      <c r="C42" s="11" t="s">
        <v>26</v>
      </c>
      <c r="D42" s="657">
        <v>112347.85145342001</v>
      </c>
    </row>
    <row r="43" spans="1:4" ht="16.5" thickTop="1" thickBot="1">
      <c r="A43" s="9" t="s">
        <v>30</v>
      </c>
      <c r="B43" s="10" t="s">
        <v>1966</v>
      </c>
      <c r="C43" s="11" t="s">
        <v>31</v>
      </c>
      <c r="D43" s="657">
        <v>102134.4104122</v>
      </c>
    </row>
    <row r="44" spans="1:4" ht="17.25" customHeight="1" thickTop="1" thickBot="1">
      <c r="A44" s="9" t="s">
        <v>40</v>
      </c>
      <c r="B44" s="10" t="s">
        <v>1966</v>
      </c>
      <c r="C44" s="11" t="s">
        <v>2331</v>
      </c>
      <c r="D44" s="657">
        <v>255336.02603049998</v>
      </c>
    </row>
    <row r="45" spans="1:4" ht="16.5" thickTop="1" thickBot="1">
      <c r="A45" s="9" t="s">
        <v>32</v>
      </c>
      <c r="B45" s="10" t="s">
        <v>1966</v>
      </c>
      <c r="C45" s="11" t="s">
        <v>33</v>
      </c>
      <c r="D45" s="657">
        <v>204268.8208244</v>
      </c>
    </row>
    <row r="46" spans="1:4" ht="16.5" thickTop="1" thickBot="1">
      <c r="A46" s="9" t="s">
        <v>34</v>
      </c>
      <c r="B46" s="10" t="s">
        <v>1966</v>
      </c>
      <c r="C46" s="11" t="s">
        <v>35</v>
      </c>
      <c r="D46" s="657">
        <v>306403.23123659997</v>
      </c>
    </row>
    <row r="47" spans="1:4" ht="16.5" thickTop="1" thickBot="1">
      <c r="A47" s="9" t="s">
        <v>70</v>
      </c>
      <c r="B47" s="10" t="s">
        <v>1966</v>
      </c>
      <c r="C47" s="11" t="s">
        <v>71</v>
      </c>
      <c r="D47" s="657">
        <v>270656.18759232998</v>
      </c>
    </row>
    <row r="48" spans="1:4" ht="16.5" thickTop="1" thickBot="1">
      <c r="A48" s="9" t="s">
        <v>36</v>
      </c>
      <c r="B48" s="10" t="s">
        <v>1966</v>
      </c>
      <c r="C48" s="11" t="s">
        <v>37</v>
      </c>
      <c r="D48" s="657">
        <v>112347.85145342001</v>
      </c>
    </row>
    <row r="49" spans="1:4" ht="16.5" thickTop="1" thickBot="1">
      <c r="A49" s="9" t="s">
        <v>38</v>
      </c>
      <c r="B49" s="10" t="s">
        <v>1966</v>
      </c>
      <c r="C49" s="11" t="s">
        <v>39</v>
      </c>
      <c r="D49" s="657">
        <v>122561.29249463999</v>
      </c>
    </row>
    <row r="50" spans="1:4" ht="16.5" thickTop="1" thickBot="1">
      <c r="A50" s="9" t="s">
        <v>89</v>
      </c>
      <c r="B50" s="10" t="s">
        <v>1966</v>
      </c>
      <c r="C50" s="11" t="s">
        <v>90</v>
      </c>
      <c r="D50" s="657">
        <v>127668.01301524999</v>
      </c>
    </row>
    <row r="51" spans="1:4" ht="16.5" thickTop="1" thickBot="1">
      <c r="A51" s="9" t="s">
        <v>46</v>
      </c>
      <c r="B51" s="10" t="s">
        <v>1966</v>
      </c>
      <c r="C51" s="11" t="s">
        <v>47</v>
      </c>
      <c r="D51" s="657">
        <v>51067.205206099999</v>
      </c>
    </row>
    <row r="52" spans="1:4" ht="16.5" thickTop="1" thickBot="1">
      <c r="A52" s="9" t="s">
        <v>48</v>
      </c>
      <c r="B52" s="10" t="s">
        <v>1966</v>
      </c>
      <c r="C52" s="11" t="s">
        <v>49</v>
      </c>
      <c r="D52" s="657">
        <v>102134.4104122</v>
      </c>
    </row>
    <row r="53" spans="1:4" ht="16.5" thickTop="1" thickBot="1">
      <c r="A53" s="9" t="s">
        <v>50</v>
      </c>
      <c r="B53" s="10" t="s">
        <v>1966</v>
      </c>
      <c r="C53" s="11" t="s">
        <v>51</v>
      </c>
      <c r="D53" s="657">
        <v>102134.4104122</v>
      </c>
    </row>
    <row r="54" spans="1:4" ht="16.5" thickTop="1" thickBot="1">
      <c r="A54" s="9" t="s">
        <v>68</v>
      </c>
      <c r="B54" s="10" t="s">
        <v>1966</v>
      </c>
      <c r="C54" s="11" t="s">
        <v>69</v>
      </c>
      <c r="D54" s="657">
        <v>204268.8208244</v>
      </c>
    </row>
    <row r="55" spans="1:4" ht="46.5" thickTop="1" thickBot="1">
      <c r="A55" s="9" t="s">
        <v>29</v>
      </c>
      <c r="B55" s="10" t="s">
        <v>1966</v>
      </c>
      <c r="C55" s="11" t="s">
        <v>1967</v>
      </c>
      <c r="D55" s="657">
        <v>766008.07809149986</v>
      </c>
    </row>
    <row r="56" spans="1:4" ht="16.5" thickTop="1" thickBot="1">
      <c r="A56" s="9" t="s">
        <v>52</v>
      </c>
      <c r="B56" s="10" t="s">
        <v>1966</v>
      </c>
      <c r="C56" s="11" t="s">
        <v>53</v>
      </c>
      <c r="D56" s="657">
        <v>76600.807809149992</v>
      </c>
    </row>
    <row r="57" spans="1:4" ht="16.5" thickTop="1" thickBot="1">
      <c r="A57" s="9" t="s">
        <v>54</v>
      </c>
      <c r="B57" s="10" t="s">
        <v>1966</v>
      </c>
      <c r="C57" s="11" t="s">
        <v>55</v>
      </c>
      <c r="D57" s="657">
        <v>153201.61561829998</v>
      </c>
    </row>
    <row r="58" spans="1:4" ht="16.5" thickTop="1" thickBot="1">
      <c r="A58" s="9" t="s">
        <v>56</v>
      </c>
      <c r="B58" s="10" t="s">
        <v>1966</v>
      </c>
      <c r="C58" s="11" t="s">
        <v>57</v>
      </c>
      <c r="D58" s="657">
        <v>102134.4104122</v>
      </c>
    </row>
    <row r="59" spans="1:4" ht="16.5" thickTop="1" thickBot="1">
      <c r="A59" s="9" t="s">
        <v>2</v>
      </c>
      <c r="B59" s="10" t="s">
        <v>1966</v>
      </c>
      <c r="C59" s="11" t="s">
        <v>3</v>
      </c>
      <c r="D59" s="657">
        <v>204268.8208244</v>
      </c>
    </row>
    <row r="60" spans="1:4" ht="16.5" thickTop="1" thickBot="1">
      <c r="A60" s="9" t="s">
        <v>58</v>
      </c>
      <c r="B60" s="10" t="s">
        <v>1966</v>
      </c>
      <c r="C60" s="11" t="s">
        <v>59</v>
      </c>
      <c r="D60" s="657">
        <v>127668.01301524999</v>
      </c>
    </row>
    <row r="61" spans="1:4" ht="16.5" thickTop="1" thickBot="1">
      <c r="A61" s="9" t="s">
        <v>86</v>
      </c>
      <c r="B61" s="10" t="s">
        <v>1966</v>
      </c>
      <c r="C61" s="11" t="s">
        <v>87</v>
      </c>
      <c r="D61" s="657">
        <v>153201.61561829998</v>
      </c>
    </row>
    <row r="62" spans="1:4" ht="16.5" thickTop="1" thickBot="1">
      <c r="A62" s="9" t="s">
        <v>88</v>
      </c>
      <c r="B62" s="10" t="s">
        <v>1966</v>
      </c>
      <c r="C62" s="11" t="s">
        <v>87</v>
      </c>
      <c r="D62" s="657">
        <v>153201.61561829998</v>
      </c>
    </row>
    <row r="63" spans="1:4" ht="16.5" thickTop="1" thickBot="1">
      <c r="A63" s="9" t="s">
        <v>60</v>
      </c>
      <c r="B63" s="10" t="s">
        <v>1966</v>
      </c>
      <c r="C63" s="11" t="s">
        <v>61</v>
      </c>
      <c r="D63" s="657">
        <v>153201.61561829998</v>
      </c>
    </row>
    <row r="64" spans="1:4" ht="17.25" customHeight="1" thickTop="1" thickBot="1">
      <c r="A64" s="9" t="s">
        <v>6</v>
      </c>
      <c r="B64" s="10" t="s">
        <v>1966</v>
      </c>
      <c r="C64" s="11" t="s">
        <v>2330</v>
      </c>
      <c r="D64" s="657">
        <v>51067.205206099999</v>
      </c>
    </row>
    <row r="65" spans="1:4" ht="16.5" thickTop="1" thickBot="1">
      <c r="A65" s="9" t="s">
        <v>91</v>
      </c>
      <c r="B65" s="10" t="s">
        <v>92</v>
      </c>
      <c r="C65" s="11" t="s">
        <v>93</v>
      </c>
      <c r="D65" s="657">
        <v>510672.05206099997</v>
      </c>
    </row>
    <row r="66" spans="1:4" ht="16.5" thickTop="1" thickBot="1">
      <c r="A66" s="9" t="s">
        <v>94</v>
      </c>
      <c r="B66" s="10" t="s">
        <v>92</v>
      </c>
      <c r="C66" s="11" t="s">
        <v>95</v>
      </c>
      <c r="D66" s="657">
        <v>255336.02603049998</v>
      </c>
    </row>
    <row r="67" spans="1:4" ht="16.5" thickTop="1" thickBot="1">
      <c r="A67" s="9" t="s">
        <v>2334</v>
      </c>
      <c r="B67" s="10" t="s">
        <v>1966</v>
      </c>
      <c r="C67" s="11" t="s">
        <v>2333</v>
      </c>
      <c r="D67" s="657">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3" t="s">
        <v>1934</v>
      </c>
      <c r="B1" s="674"/>
      <c r="C1" s="674"/>
      <c r="D1" s="675"/>
    </row>
    <row r="2" spans="1:4" ht="89.25" customHeight="1" thickBot="1">
      <c r="A2" s="676"/>
      <c r="B2" s="677"/>
      <c r="C2" s="677"/>
      <c r="D2" s="678"/>
    </row>
    <row r="3" spans="1:4" ht="53.25" customHeight="1" thickTop="1" thickBot="1">
      <c r="A3" s="670" t="s">
        <v>110</v>
      </c>
      <c r="B3" s="671"/>
      <c r="C3" s="671"/>
      <c r="D3" s="672"/>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1">
        <v>47239.289095736916</v>
      </c>
    </row>
    <row r="8" spans="1:4" ht="30" customHeight="1" thickTop="1" thickBot="1">
      <c r="A8" s="16" t="s">
        <v>112</v>
      </c>
      <c r="B8" s="14" t="s">
        <v>113</v>
      </c>
      <c r="C8" s="17" t="s">
        <v>114</v>
      </c>
      <c r="D8" s="1001">
        <v>20000</v>
      </c>
    </row>
    <row r="9" spans="1:4" ht="30" customHeight="1" thickTop="1" thickBot="1">
      <c r="A9" s="16" t="s">
        <v>117</v>
      </c>
      <c r="B9" s="14" t="s">
        <v>113</v>
      </c>
      <c r="C9" s="17" t="s">
        <v>118</v>
      </c>
      <c r="D9" s="1001">
        <v>84162.935194083097</v>
      </c>
    </row>
    <row r="10" spans="1:4" ht="30" customHeight="1" thickTop="1" thickBot="1">
      <c r="A10" s="16" t="s">
        <v>119</v>
      </c>
      <c r="B10" s="14" t="s">
        <v>113</v>
      </c>
      <c r="C10" s="17" t="s">
        <v>120</v>
      </c>
      <c r="D10" s="1001">
        <v>35668.093754598798</v>
      </c>
    </row>
    <row r="11" spans="1:4" ht="30" customHeight="1" thickTop="1" thickBot="1">
      <c r="A11" s="16" t="s">
        <v>123</v>
      </c>
      <c r="B11" s="14" t="s">
        <v>113</v>
      </c>
      <c r="C11" s="17" t="s">
        <v>124</v>
      </c>
      <c r="D11" s="1001">
        <v>20572.207011289185</v>
      </c>
    </row>
    <row r="12" spans="1:4" ht="30" customHeight="1" thickTop="1" thickBot="1">
      <c r="A12" s="16" t="s">
        <v>121</v>
      </c>
      <c r="B12" s="14" t="s">
        <v>113</v>
      </c>
      <c r="C12" s="17" t="s">
        <v>122</v>
      </c>
      <c r="D12" s="1001">
        <v>46037.446901038296</v>
      </c>
    </row>
    <row r="13" spans="1:4" ht="30" customHeight="1" thickTop="1" thickBot="1">
      <c r="A13" s="16" t="s">
        <v>125</v>
      </c>
      <c r="B13" s="14" t="s">
        <v>113</v>
      </c>
      <c r="C13" s="17" t="s">
        <v>126</v>
      </c>
      <c r="D13" s="1001">
        <v>34991.088201597238</v>
      </c>
    </row>
    <row r="14" spans="1:4" ht="30" customHeight="1" thickTop="1" thickBot="1">
      <c r="A14" s="16" t="s">
        <v>131</v>
      </c>
      <c r="B14" s="14" t="s">
        <v>113</v>
      </c>
      <c r="C14" s="17" t="s">
        <v>132</v>
      </c>
      <c r="D14" s="1001">
        <v>150000</v>
      </c>
    </row>
    <row r="15" spans="1:4" ht="30" customHeight="1" thickTop="1" thickBot="1">
      <c r="A15" s="16" t="s">
        <v>129</v>
      </c>
      <c r="B15" s="14" t="s">
        <v>113</v>
      </c>
      <c r="C15" s="17" t="s">
        <v>130</v>
      </c>
      <c r="D15" s="1001">
        <v>130000</v>
      </c>
    </row>
    <row r="16" spans="1:4" ht="30" customHeight="1" thickTop="1" thickBot="1">
      <c r="A16" s="16" t="s">
        <v>127</v>
      </c>
      <c r="B16" s="14" t="s">
        <v>113</v>
      </c>
      <c r="C16" s="17" t="s">
        <v>128</v>
      </c>
      <c r="D16" s="1001">
        <v>100000</v>
      </c>
    </row>
    <row r="17" spans="1:4" ht="30" customHeight="1" thickTop="1" thickBot="1">
      <c r="A17" s="16" t="s">
        <v>1795</v>
      </c>
      <c r="B17" s="14" t="s">
        <v>113</v>
      </c>
      <c r="C17" s="17" t="s">
        <v>1796</v>
      </c>
      <c r="D17" s="1001">
        <v>250000</v>
      </c>
    </row>
    <row r="18" spans="1:4" ht="30" customHeight="1" thickTop="1" thickBot="1">
      <c r="A18" s="16" t="s">
        <v>133</v>
      </c>
      <c r="B18" s="14" t="s">
        <v>113</v>
      </c>
      <c r="C18" s="17" t="s">
        <v>134</v>
      </c>
      <c r="D18" s="1001">
        <v>22000</v>
      </c>
    </row>
    <row r="19" spans="1:4" ht="30" customHeight="1" thickTop="1" thickBot="1">
      <c r="A19" s="16" t="s">
        <v>146</v>
      </c>
      <c r="B19" s="14" t="s">
        <v>113</v>
      </c>
      <c r="C19" s="17" t="s">
        <v>147</v>
      </c>
      <c r="D19" s="1001">
        <v>210407.33798520776</v>
      </c>
    </row>
    <row r="20" spans="1:4" ht="30" customHeight="1" thickTop="1" thickBot="1">
      <c r="A20" s="16" t="s">
        <v>135</v>
      </c>
      <c r="B20" s="14" t="s">
        <v>113</v>
      </c>
      <c r="C20" s="17" t="s">
        <v>1968</v>
      </c>
      <c r="D20" s="1001">
        <v>39010.577551917413</v>
      </c>
    </row>
    <row r="21" spans="1:4" ht="30" customHeight="1" thickTop="1" thickBot="1">
      <c r="A21" s="16" t="s">
        <v>136</v>
      </c>
      <c r="B21" s="14" t="s">
        <v>113</v>
      </c>
      <c r="C21" s="17" t="s">
        <v>137</v>
      </c>
      <c r="D21" s="1001">
        <v>1200000</v>
      </c>
    </row>
    <row r="22" spans="1:4" ht="30" customHeight="1" thickTop="1" thickBot="1">
      <c r="A22" s="16" t="s">
        <v>138</v>
      </c>
      <c r="B22" s="14" t="s">
        <v>113</v>
      </c>
      <c r="C22" s="17" t="s">
        <v>139</v>
      </c>
      <c r="D22" s="1001">
        <v>32491.830943347362</v>
      </c>
    </row>
    <row r="23" spans="1:4" ht="30" customHeight="1" thickTop="1" thickBot="1">
      <c r="A23" s="16" t="s">
        <v>143</v>
      </c>
      <c r="B23" s="14" t="s">
        <v>144</v>
      </c>
      <c r="C23" s="17" t="s">
        <v>145</v>
      </c>
      <c r="D23" s="1001">
        <v>24574.073933972137</v>
      </c>
    </row>
    <row r="24" spans="1:4" ht="30" customHeight="1" thickTop="1" thickBot="1">
      <c r="A24" s="16" t="s">
        <v>140</v>
      </c>
      <c r="B24" s="14" t="s">
        <v>1082</v>
      </c>
      <c r="C24" s="17" t="s">
        <v>142</v>
      </c>
      <c r="D24" s="1001">
        <v>26001.280271044139</v>
      </c>
    </row>
    <row r="25" spans="1:4" ht="30" customHeight="1" thickTop="1" thickBot="1">
      <c r="A25" s="16" t="s">
        <v>148</v>
      </c>
      <c r="B25" s="14" t="s">
        <v>113</v>
      </c>
      <c r="C25" s="17" t="s">
        <v>149</v>
      </c>
      <c r="D25" s="1001">
        <v>100000</v>
      </c>
    </row>
    <row r="26" spans="1:4" ht="30" customHeight="1" thickTop="1" thickBot="1">
      <c r="A26" s="16" t="s">
        <v>150</v>
      </c>
      <c r="B26" s="14" t="s">
        <v>113</v>
      </c>
      <c r="C26" s="17" t="s">
        <v>151</v>
      </c>
      <c r="D26" s="1001">
        <v>120000</v>
      </c>
    </row>
    <row r="27" spans="1:4" ht="30" customHeight="1" thickTop="1" thickBot="1">
      <c r="A27" s="16" t="s">
        <v>152</v>
      </c>
      <c r="B27" s="14" t="s">
        <v>113</v>
      </c>
      <c r="C27" s="17" t="s">
        <v>153</v>
      </c>
      <c r="D27" s="1001">
        <v>62500</v>
      </c>
    </row>
    <row r="28" spans="1:4" ht="30" customHeight="1" thickTop="1" thickBot="1">
      <c r="A28" s="16" t="s">
        <v>154</v>
      </c>
      <c r="B28" s="14" t="s">
        <v>113</v>
      </c>
      <c r="C28" s="17" t="s">
        <v>155</v>
      </c>
      <c r="D28" s="1001">
        <v>100000</v>
      </c>
    </row>
    <row r="29" spans="1:4" ht="30" customHeight="1" thickTop="1" thickBot="1">
      <c r="A29" s="16" t="s">
        <v>156</v>
      </c>
      <c r="B29" s="14" t="s">
        <v>113</v>
      </c>
      <c r="C29" s="17" t="s">
        <v>157</v>
      </c>
      <c r="D29" s="1001">
        <v>1011.3625994564138</v>
      </c>
    </row>
    <row r="30" spans="1:4" ht="30" customHeight="1" thickTop="1" thickBot="1">
      <c r="A30" s="16" t="s">
        <v>166</v>
      </c>
      <c r="B30" s="14" t="s">
        <v>113</v>
      </c>
      <c r="C30" s="17" t="s">
        <v>167</v>
      </c>
      <c r="D30" s="1001">
        <v>100000</v>
      </c>
    </row>
    <row r="31" spans="1:4" ht="30" customHeight="1" thickTop="1" thickBot="1">
      <c r="A31" s="16" t="s">
        <v>162</v>
      </c>
      <c r="B31" s="14" t="s">
        <v>113</v>
      </c>
      <c r="C31" s="17" t="s">
        <v>163</v>
      </c>
      <c r="D31" s="1001">
        <v>7437.5</v>
      </c>
    </row>
    <row r="32" spans="1:4" ht="30" customHeight="1" thickTop="1" thickBot="1">
      <c r="A32" s="16" t="s">
        <v>164</v>
      </c>
      <c r="B32" s="14" t="s">
        <v>113</v>
      </c>
      <c r="C32" s="17" t="s">
        <v>165</v>
      </c>
      <c r="D32" s="1001">
        <v>16245.810357344795</v>
      </c>
    </row>
    <row r="33" spans="1:4" ht="30" customHeight="1" thickTop="1" thickBot="1">
      <c r="A33" s="16" t="s">
        <v>171</v>
      </c>
      <c r="B33" s="14" t="s">
        <v>113</v>
      </c>
      <c r="C33" s="17" t="s">
        <v>172</v>
      </c>
      <c r="D33" s="1001">
        <v>7437.5</v>
      </c>
    </row>
    <row r="34" spans="1:4" ht="30" customHeight="1" thickTop="1" thickBot="1">
      <c r="A34" s="16" t="s">
        <v>160</v>
      </c>
      <c r="B34" s="14" t="s">
        <v>113</v>
      </c>
      <c r="C34" s="17" t="s">
        <v>161</v>
      </c>
      <c r="D34" s="1001">
        <v>5000</v>
      </c>
    </row>
    <row r="35" spans="1:4" ht="30" customHeight="1" thickTop="1" thickBot="1">
      <c r="A35" s="16" t="s">
        <v>173</v>
      </c>
      <c r="B35" s="14" t="s">
        <v>113</v>
      </c>
      <c r="C35" s="17" t="s">
        <v>1970</v>
      </c>
      <c r="D35" s="1001">
        <v>100000</v>
      </c>
    </row>
    <row r="36" spans="1:4" ht="30" customHeight="1" thickTop="1" thickBot="1">
      <c r="A36" s="16" t="s">
        <v>170</v>
      </c>
      <c r="B36" s="14" t="s">
        <v>113</v>
      </c>
      <c r="C36" s="17" t="s">
        <v>1969</v>
      </c>
      <c r="D36" s="1001">
        <v>80000</v>
      </c>
    </row>
    <row r="37" spans="1:4" ht="30" customHeight="1" thickTop="1" thickBot="1">
      <c r="A37" s="16" t="s">
        <v>168</v>
      </c>
      <c r="B37" s="14" t="s">
        <v>113</v>
      </c>
      <c r="C37" s="17" t="s">
        <v>169</v>
      </c>
      <c r="D37" s="1001">
        <v>80000</v>
      </c>
    </row>
    <row r="38" spans="1:4" ht="30" customHeight="1" thickTop="1" thickBot="1">
      <c r="A38" s="16" t="s">
        <v>174</v>
      </c>
      <c r="B38" s="14" t="s">
        <v>113</v>
      </c>
      <c r="C38" s="17" t="s">
        <v>175</v>
      </c>
      <c r="D38" s="1001">
        <v>53467.271377311779</v>
      </c>
    </row>
    <row r="39" spans="1:4" ht="30" customHeight="1" thickTop="1" thickBot="1">
      <c r="A39" s="16" t="s">
        <v>176</v>
      </c>
      <c r="B39" s="14" t="s">
        <v>113</v>
      </c>
      <c r="C39" s="17" t="s">
        <v>177</v>
      </c>
      <c r="D39" s="1001">
        <v>62462.088122605375</v>
      </c>
    </row>
    <row r="40" spans="1:4" ht="30" customHeight="1" thickTop="1" thickBot="1">
      <c r="A40" s="16" t="s">
        <v>180</v>
      </c>
      <c r="B40" s="14" t="s">
        <v>113</v>
      </c>
      <c r="C40" s="17" t="s">
        <v>181</v>
      </c>
      <c r="D40" s="1001">
        <v>50000</v>
      </c>
    </row>
    <row r="41" spans="1:4" ht="30" customHeight="1" thickTop="1" thickBot="1">
      <c r="A41" s="16" t="s">
        <v>178</v>
      </c>
      <c r="B41" s="14" t="s">
        <v>113</v>
      </c>
      <c r="C41" s="17" t="s">
        <v>179</v>
      </c>
      <c r="D41" s="1001">
        <v>35000</v>
      </c>
    </row>
    <row r="42" spans="1:4" ht="30" customHeight="1" thickTop="1" thickBot="1">
      <c r="A42" s="16" t="s">
        <v>182</v>
      </c>
      <c r="B42" s="14" t="s">
        <v>113</v>
      </c>
      <c r="C42" s="17" t="s">
        <v>183</v>
      </c>
      <c r="D42" s="1001">
        <v>80000</v>
      </c>
    </row>
    <row r="43" spans="1:4" ht="30" customHeight="1" thickTop="1" thickBot="1">
      <c r="A43" s="16" t="s">
        <v>1756</v>
      </c>
      <c r="B43" s="14" t="s">
        <v>113</v>
      </c>
      <c r="C43" s="17" t="s">
        <v>1755</v>
      </c>
      <c r="D43" s="1001">
        <v>12000</v>
      </c>
    </row>
    <row r="44" spans="1:4" ht="30" customHeight="1" thickTop="1" thickBot="1">
      <c r="A44" s="16" t="s">
        <v>184</v>
      </c>
      <c r="B44" s="14" t="s">
        <v>113</v>
      </c>
      <c r="C44" s="17" t="s">
        <v>185</v>
      </c>
      <c r="D44" s="1001">
        <v>12000</v>
      </c>
    </row>
    <row r="45" spans="1:4" ht="30" customHeight="1" thickTop="1" thickBot="1">
      <c r="A45" s="16" t="s">
        <v>1687</v>
      </c>
      <c r="B45" s="14" t="s">
        <v>113</v>
      </c>
      <c r="C45" s="17" t="s">
        <v>1688</v>
      </c>
      <c r="D45" s="1001">
        <v>2368.9554882047555</v>
      </c>
    </row>
    <row r="46" spans="1:4" ht="30" customHeight="1" thickTop="1" thickBot="1">
      <c r="A46" s="16" t="s">
        <v>188</v>
      </c>
      <c r="B46" s="14" t="s">
        <v>113</v>
      </c>
      <c r="C46" s="17" t="s">
        <v>189</v>
      </c>
      <c r="D46" s="1001">
        <v>3369.7891347971722</v>
      </c>
    </row>
    <row r="47" spans="1:4" ht="30" customHeight="1" thickTop="1" thickBot="1">
      <c r="A47" s="16" t="s">
        <v>186</v>
      </c>
      <c r="B47" s="14" t="s">
        <v>113</v>
      </c>
      <c r="C47" s="17" t="s">
        <v>187</v>
      </c>
      <c r="D47" s="1001">
        <v>3625.1394983755554</v>
      </c>
    </row>
    <row r="48" spans="1:4" ht="30" customHeight="1" thickTop="1" thickBot="1">
      <c r="A48" s="16" t="s">
        <v>190</v>
      </c>
      <c r="B48" s="14" t="s">
        <v>113</v>
      </c>
      <c r="C48" s="17" t="s">
        <v>191</v>
      </c>
      <c r="D48" s="1001">
        <v>4506.2840331596717</v>
      </c>
    </row>
    <row r="49" spans="1:4" ht="30" customHeight="1" thickTop="1" thickBot="1">
      <c r="A49" s="16" t="s">
        <v>201</v>
      </c>
      <c r="B49" s="14" t="s">
        <v>113</v>
      </c>
      <c r="C49" s="17" t="s">
        <v>1972</v>
      </c>
      <c r="D49" s="1001">
        <v>350000</v>
      </c>
    </row>
    <row r="50" spans="1:4" ht="30" customHeight="1" thickTop="1" thickBot="1">
      <c r="A50" s="16" t="s">
        <v>192</v>
      </c>
      <c r="B50" s="14" t="s">
        <v>113</v>
      </c>
      <c r="C50" s="17" t="s">
        <v>193</v>
      </c>
      <c r="D50" s="1001">
        <v>68750</v>
      </c>
    </row>
    <row r="51" spans="1:4" ht="30" customHeight="1" thickTop="1" thickBot="1">
      <c r="A51" s="16" t="s">
        <v>194</v>
      </c>
      <c r="B51" s="14" t="s">
        <v>113</v>
      </c>
      <c r="C51" s="17" t="s">
        <v>1971</v>
      </c>
      <c r="D51" s="1001">
        <v>35000</v>
      </c>
    </row>
    <row r="52" spans="1:4" ht="30" customHeight="1" thickTop="1" thickBot="1">
      <c r="A52" s="16" t="s">
        <v>224</v>
      </c>
      <c r="B52" s="14" t="s">
        <v>92</v>
      </c>
      <c r="C52" s="17" t="s">
        <v>1975</v>
      </c>
      <c r="D52" s="1001">
        <v>153956.74662827168</v>
      </c>
    </row>
    <row r="53" spans="1:4" ht="30" customHeight="1" thickTop="1" thickBot="1">
      <c r="A53" s="16" t="s">
        <v>195</v>
      </c>
      <c r="B53" s="14" t="s">
        <v>113</v>
      </c>
      <c r="C53" s="17" t="s">
        <v>196</v>
      </c>
      <c r="D53" s="1001">
        <v>15537.567916045491</v>
      </c>
    </row>
    <row r="54" spans="1:4" ht="30" customHeight="1" thickTop="1" thickBot="1">
      <c r="A54" s="16" t="s">
        <v>214</v>
      </c>
      <c r="B54" s="14" t="s">
        <v>113</v>
      </c>
      <c r="C54" s="17" t="s">
        <v>215</v>
      </c>
      <c r="D54" s="1001">
        <v>14519.982489437447</v>
      </c>
    </row>
    <row r="55" spans="1:4" ht="30" customHeight="1" thickTop="1" thickBot="1">
      <c r="A55" s="16" t="s">
        <v>197</v>
      </c>
      <c r="B55" s="14" t="s">
        <v>113</v>
      </c>
      <c r="C55" s="17" t="s">
        <v>198</v>
      </c>
      <c r="D55" s="1001">
        <v>120000</v>
      </c>
    </row>
    <row r="56" spans="1:4" ht="30" customHeight="1" thickTop="1" thickBot="1">
      <c r="A56" s="16" t="s">
        <v>199</v>
      </c>
      <c r="B56" s="14" t="s">
        <v>113</v>
      </c>
      <c r="C56" s="17" t="s">
        <v>200</v>
      </c>
      <c r="D56" s="1001">
        <v>70000</v>
      </c>
    </row>
    <row r="57" spans="1:4" ht="30" customHeight="1" thickTop="1" thickBot="1">
      <c r="A57" s="16" t="s">
        <v>202</v>
      </c>
      <c r="B57" s="14" t="s">
        <v>113</v>
      </c>
      <c r="C57" s="17" t="s">
        <v>203</v>
      </c>
      <c r="D57" s="1001">
        <v>65746.581582799132</v>
      </c>
    </row>
    <row r="58" spans="1:4" ht="30" customHeight="1" thickTop="1" thickBot="1">
      <c r="A58" s="16" t="s">
        <v>212</v>
      </c>
      <c r="B58" s="14" t="s">
        <v>113</v>
      </c>
      <c r="C58" s="17" t="s">
        <v>213</v>
      </c>
      <c r="D58" s="1001">
        <v>25681.894066869314</v>
      </c>
    </row>
    <row r="59" spans="1:4" ht="30" customHeight="1" thickTop="1" thickBot="1">
      <c r="A59" s="16" t="s">
        <v>206</v>
      </c>
      <c r="B59" s="14" t="s">
        <v>113</v>
      </c>
      <c r="C59" s="17" t="s">
        <v>207</v>
      </c>
      <c r="D59" s="1001">
        <v>7112.1844143426315</v>
      </c>
    </row>
    <row r="60" spans="1:4" ht="30" customHeight="1" thickTop="1" thickBot="1">
      <c r="A60" s="16" t="s">
        <v>204</v>
      </c>
      <c r="B60" s="14" t="s">
        <v>113</v>
      </c>
      <c r="C60" s="17" t="s">
        <v>205</v>
      </c>
      <c r="D60" s="1001">
        <v>10226.046057666963</v>
      </c>
    </row>
    <row r="61" spans="1:4" ht="30" customHeight="1" thickTop="1" thickBot="1">
      <c r="A61" s="16" t="s">
        <v>208</v>
      </c>
      <c r="B61" s="14" t="s">
        <v>113</v>
      </c>
      <c r="C61" s="17" t="s">
        <v>209</v>
      </c>
      <c r="D61" s="1001">
        <v>10876.470227529941</v>
      </c>
    </row>
    <row r="62" spans="1:4" ht="30" customHeight="1" thickTop="1" thickBot="1">
      <c r="A62" s="16" t="s">
        <v>210</v>
      </c>
      <c r="B62" s="14" t="s">
        <v>113</v>
      </c>
      <c r="C62" s="17" t="s">
        <v>211</v>
      </c>
      <c r="D62" s="1001">
        <v>12585.061238485103</v>
      </c>
    </row>
    <row r="63" spans="1:4" ht="30" customHeight="1" thickTop="1" thickBot="1">
      <c r="A63" s="16" t="s">
        <v>217</v>
      </c>
      <c r="B63" s="14" t="s">
        <v>113</v>
      </c>
      <c r="C63" s="17" t="s">
        <v>218</v>
      </c>
      <c r="D63" s="1001">
        <v>22191.630456323539</v>
      </c>
    </row>
    <row r="64" spans="1:4" ht="30" customHeight="1" thickTop="1" thickBot="1">
      <c r="A64" s="16" t="s">
        <v>219</v>
      </c>
      <c r="B64" s="14" t="s">
        <v>113</v>
      </c>
      <c r="C64" s="17" t="s">
        <v>220</v>
      </c>
      <c r="D64" s="1001">
        <v>10000</v>
      </c>
    </row>
    <row r="65" spans="1:4" ht="30" customHeight="1" thickTop="1" thickBot="1">
      <c r="A65" s="16" t="s">
        <v>216</v>
      </c>
      <c r="B65" s="14" t="s">
        <v>113</v>
      </c>
      <c r="C65" s="17" t="s">
        <v>1973</v>
      </c>
      <c r="D65" s="1001">
        <v>5000</v>
      </c>
    </row>
    <row r="66" spans="1:4" ht="30" customHeight="1" thickTop="1" thickBot="1">
      <c r="A66" s="16" t="s">
        <v>221</v>
      </c>
      <c r="B66" s="14" t="s">
        <v>113</v>
      </c>
      <c r="C66" s="17" t="s">
        <v>1974</v>
      </c>
      <c r="D66" s="1001">
        <v>88967.472508427934</v>
      </c>
    </row>
    <row r="67" spans="1:4" ht="30" customHeight="1" thickTop="1" thickBot="1">
      <c r="A67" s="16" t="s">
        <v>222</v>
      </c>
      <c r="B67" s="14" t="s">
        <v>113</v>
      </c>
      <c r="C67" s="17" t="s">
        <v>223</v>
      </c>
      <c r="D67" s="1001">
        <v>35000</v>
      </c>
    </row>
    <row r="68" spans="1:4" ht="30" customHeight="1" thickTop="1" thickBot="1">
      <c r="A68" s="16" t="s">
        <v>225</v>
      </c>
      <c r="B68" s="14" t="s">
        <v>113</v>
      </c>
      <c r="C68" s="17" t="s">
        <v>226</v>
      </c>
      <c r="D68" s="1001">
        <v>250000</v>
      </c>
    </row>
    <row r="69" spans="1:4" ht="30" customHeight="1" thickTop="1" thickBot="1">
      <c r="A69" s="16" t="s">
        <v>227</v>
      </c>
      <c r="B69" s="14" t="s">
        <v>113</v>
      </c>
      <c r="C69" s="17" t="s">
        <v>1976</v>
      </c>
      <c r="D69" s="1001">
        <v>10000</v>
      </c>
    </row>
    <row r="70" spans="1:4" ht="30" customHeight="1" thickTop="1" thickBot="1">
      <c r="A70" s="16" t="s">
        <v>232</v>
      </c>
      <c r="B70" s="14" t="s">
        <v>233</v>
      </c>
      <c r="C70" s="17" t="s">
        <v>1979</v>
      </c>
      <c r="D70" s="1001">
        <v>892.5</v>
      </c>
    </row>
    <row r="71" spans="1:4" ht="30" customHeight="1" thickTop="1" thickBot="1">
      <c r="A71" s="16" t="s">
        <v>228</v>
      </c>
      <c r="B71" s="14" t="s">
        <v>113</v>
      </c>
      <c r="C71" s="17" t="s">
        <v>1977</v>
      </c>
      <c r="D71" s="1001">
        <v>2753.8308754300856</v>
      </c>
    </row>
    <row r="72" spans="1:4" ht="30" customHeight="1" thickTop="1" thickBot="1">
      <c r="A72" s="16" t="s">
        <v>229</v>
      </c>
      <c r="B72" s="14" t="s">
        <v>113</v>
      </c>
      <c r="C72" s="17" t="s">
        <v>1978</v>
      </c>
      <c r="D72" s="1001">
        <v>7909.2195161975251</v>
      </c>
    </row>
    <row r="73" spans="1:4" ht="30" customHeight="1" thickTop="1" thickBot="1">
      <c r="A73" s="16" t="s">
        <v>230</v>
      </c>
      <c r="B73" s="14" t="s">
        <v>113</v>
      </c>
      <c r="C73" s="17" t="s">
        <v>231</v>
      </c>
      <c r="D73" s="1001">
        <v>3011.8888209309503</v>
      </c>
    </row>
    <row r="74" spans="1:4" ht="30" customHeight="1" thickTop="1" thickBot="1">
      <c r="A74" s="16" t="s">
        <v>234</v>
      </c>
      <c r="B74" s="14" t="s">
        <v>113</v>
      </c>
      <c r="C74" s="17" t="s">
        <v>235</v>
      </c>
      <c r="D74" s="1001">
        <v>11709.143460266714</v>
      </c>
    </row>
    <row r="75" spans="1:4" ht="30" customHeight="1" thickTop="1" thickBot="1">
      <c r="A75" s="16" t="s">
        <v>236</v>
      </c>
      <c r="B75" s="14" t="s">
        <v>113</v>
      </c>
      <c r="C75" s="17" t="s">
        <v>237</v>
      </c>
      <c r="D75" s="1001">
        <v>263469.22482310294</v>
      </c>
    </row>
    <row r="76" spans="1:4" ht="30" customHeight="1" thickTop="1" thickBot="1">
      <c r="A76" s="16" t="s">
        <v>238</v>
      </c>
      <c r="B76" s="14" t="s">
        <v>113</v>
      </c>
      <c r="C76" s="17" t="s">
        <v>239</v>
      </c>
      <c r="D76" s="1001">
        <v>336698.18467774376</v>
      </c>
    </row>
    <row r="77" spans="1:4" ht="30" customHeight="1" thickTop="1" thickBot="1">
      <c r="A77" s="16" t="s">
        <v>240</v>
      </c>
      <c r="B77" s="14" t="s">
        <v>113</v>
      </c>
      <c r="C77" s="17" t="s">
        <v>1980</v>
      </c>
      <c r="D77" s="1001">
        <v>106615.04074247945</v>
      </c>
    </row>
    <row r="78" spans="1:4" ht="30" customHeight="1" thickTop="1" thickBot="1">
      <c r="A78" s="16" t="s">
        <v>241</v>
      </c>
      <c r="B78" s="14" t="s">
        <v>113</v>
      </c>
      <c r="C78" s="17" t="s">
        <v>1981</v>
      </c>
      <c r="D78" s="1001">
        <v>105757.64386894512</v>
      </c>
    </row>
    <row r="79" spans="1:4" ht="30" customHeight="1" thickTop="1" thickBot="1">
      <c r="A79" s="16" t="s">
        <v>246</v>
      </c>
      <c r="B79" s="14" t="s">
        <v>113</v>
      </c>
      <c r="C79" s="17" t="s">
        <v>1986</v>
      </c>
      <c r="D79" s="1001">
        <v>108793.19177478823</v>
      </c>
    </row>
    <row r="80" spans="1:4" ht="30" customHeight="1" thickTop="1" thickBot="1">
      <c r="A80" s="16" t="s">
        <v>243</v>
      </c>
      <c r="B80" s="14" t="s">
        <v>113</v>
      </c>
      <c r="C80" s="17" t="s">
        <v>1983</v>
      </c>
      <c r="D80" s="1001">
        <v>122673.0711940725</v>
      </c>
    </row>
    <row r="81" spans="1:4" ht="30" customHeight="1" thickTop="1" thickBot="1">
      <c r="A81" s="16" t="s">
        <v>244</v>
      </c>
      <c r="B81" s="14" t="s">
        <v>113</v>
      </c>
      <c r="C81" s="17" t="s">
        <v>1984</v>
      </c>
      <c r="D81" s="1001">
        <v>370184.53257247189</v>
      </c>
    </row>
    <row r="82" spans="1:4" ht="30" customHeight="1" thickTop="1" thickBot="1">
      <c r="A82" s="16" t="s">
        <v>245</v>
      </c>
      <c r="B82" s="14" t="s">
        <v>113</v>
      </c>
      <c r="C82" s="17" t="s">
        <v>1985</v>
      </c>
      <c r="D82" s="1001">
        <v>132537.73015306584</v>
      </c>
    </row>
    <row r="83" spans="1:4" ht="30" customHeight="1" thickTop="1" thickBot="1">
      <c r="A83" s="16" t="s">
        <v>247</v>
      </c>
      <c r="B83" s="14" t="s">
        <v>113</v>
      </c>
      <c r="C83" s="17" t="s">
        <v>1987</v>
      </c>
      <c r="D83" s="1001">
        <v>118847.39035233439</v>
      </c>
    </row>
    <row r="84" spans="1:4" ht="30" customHeight="1" thickTop="1" thickBot="1">
      <c r="A84" s="16" t="s">
        <v>242</v>
      </c>
      <c r="B84" s="14" t="s">
        <v>113</v>
      </c>
      <c r="C84" s="17" t="s">
        <v>1982</v>
      </c>
      <c r="D84" s="1001">
        <v>127751.03242572253</v>
      </c>
    </row>
    <row r="85" spans="1:4" ht="30" customHeight="1" thickTop="1" thickBot="1">
      <c r="A85" s="16" t="s">
        <v>248</v>
      </c>
      <c r="B85" s="14" t="s">
        <v>113</v>
      </c>
      <c r="C85" s="17" t="s">
        <v>1988</v>
      </c>
      <c r="D85" s="1001">
        <v>213209.30178403173</v>
      </c>
    </row>
    <row r="86" spans="1:4" ht="30" customHeight="1" thickTop="1" thickBot="1">
      <c r="A86" s="16" t="s">
        <v>249</v>
      </c>
      <c r="B86" s="14" t="s">
        <v>113</v>
      </c>
      <c r="C86" s="17" t="s">
        <v>250</v>
      </c>
      <c r="D86" s="1001">
        <v>6250</v>
      </c>
    </row>
    <row r="87" spans="1:4" ht="30" customHeight="1" thickTop="1" thickBot="1">
      <c r="A87" s="16" t="s">
        <v>255</v>
      </c>
      <c r="B87" s="14" t="s">
        <v>113</v>
      </c>
      <c r="C87" s="17" t="s">
        <v>256</v>
      </c>
      <c r="D87" s="1001">
        <v>1278707.7176333391</v>
      </c>
    </row>
    <row r="88" spans="1:4" ht="30" customHeight="1" thickTop="1" thickBot="1">
      <c r="A88" s="16" t="s">
        <v>253</v>
      </c>
      <c r="B88" s="14" t="s">
        <v>113</v>
      </c>
      <c r="C88" s="17" t="s">
        <v>254</v>
      </c>
      <c r="D88" s="1001">
        <v>18308.919762593749</v>
      </c>
    </row>
    <row r="89" spans="1:4" ht="30" customHeight="1" thickTop="1" thickBot="1">
      <c r="A89" s="16" t="s">
        <v>251</v>
      </c>
      <c r="B89" s="14" t="s">
        <v>113</v>
      </c>
      <c r="C89" s="17" t="s">
        <v>252</v>
      </c>
      <c r="D89" s="1001">
        <v>45000</v>
      </c>
    </row>
    <row r="90" spans="1:4" ht="30" customHeight="1" thickTop="1" thickBot="1">
      <c r="A90" s="16" t="s">
        <v>257</v>
      </c>
      <c r="B90" s="14" t="s">
        <v>113</v>
      </c>
      <c r="C90" s="17" t="s">
        <v>258</v>
      </c>
      <c r="D90" s="1001">
        <v>15000</v>
      </c>
    </row>
    <row r="91" spans="1:4" ht="30" customHeight="1" thickTop="1" thickBot="1">
      <c r="A91" s="16" t="s">
        <v>259</v>
      </c>
      <c r="B91" s="14" t="s">
        <v>113</v>
      </c>
      <c r="C91" s="17" t="s">
        <v>260</v>
      </c>
      <c r="D91" s="1001">
        <v>70000</v>
      </c>
    </row>
    <row r="92" spans="1:4" ht="30" customHeight="1" thickTop="1" thickBot="1">
      <c r="A92" s="16" t="s">
        <v>261</v>
      </c>
      <c r="B92" s="14" t="s">
        <v>113</v>
      </c>
      <c r="C92" s="17" t="s">
        <v>262</v>
      </c>
      <c r="D92" s="1001">
        <v>10758.375</v>
      </c>
    </row>
    <row r="93" spans="1:4" ht="30" customHeight="1" thickTop="1" thickBot="1">
      <c r="A93" s="16" t="s">
        <v>263</v>
      </c>
      <c r="B93" s="14" t="s">
        <v>113</v>
      </c>
      <c r="C93" s="17" t="s">
        <v>264</v>
      </c>
      <c r="D93" s="1001">
        <v>4375</v>
      </c>
    </row>
    <row r="94" spans="1:4" ht="30" customHeight="1" thickTop="1" thickBot="1">
      <c r="A94" s="16" t="s">
        <v>265</v>
      </c>
      <c r="B94" s="14" t="s">
        <v>113</v>
      </c>
      <c r="C94" s="17" t="s">
        <v>266</v>
      </c>
      <c r="D94" s="1001">
        <v>17672.093325854028</v>
      </c>
    </row>
    <row r="95" spans="1:4" ht="30" customHeight="1" thickTop="1" thickBot="1">
      <c r="A95" s="16" t="s">
        <v>267</v>
      </c>
      <c r="B95" s="14" t="s">
        <v>113</v>
      </c>
      <c r="C95" s="17" t="s">
        <v>268</v>
      </c>
      <c r="D95" s="1001">
        <v>55446.403571759518</v>
      </c>
    </row>
    <row r="96" spans="1:4" ht="30" customHeight="1" thickTop="1" thickBot="1">
      <c r="A96" s="16" t="s">
        <v>269</v>
      </c>
      <c r="B96" s="14" t="s">
        <v>113</v>
      </c>
      <c r="C96" s="17" t="s">
        <v>270</v>
      </c>
      <c r="D96" s="1001">
        <v>150000</v>
      </c>
    </row>
    <row r="97" spans="1:4" ht="30" customHeight="1" thickTop="1" thickBot="1">
      <c r="A97" s="16" t="s">
        <v>271</v>
      </c>
      <c r="B97" s="14" t="s">
        <v>113</v>
      </c>
      <c r="C97" s="17" t="s">
        <v>272</v>
      </c>
      <c r="D97" s="1001">
        <v>120000</v>
      </c>
    </row>
    <row r="98" spans="1:4" ht="30" customHeight="1" thickTop="1" thickBot="1">
      <c r="A98" s="16" t="s">
        <v>273</v>
      </c>
      <c r="B98" s="14" t="s">
        <v>113</v>
      </c>
      <c r="C98" s="17" t="s">
        <v>274</v>
      </c>
      <c r="D98" s="1001">
        <v>6250</v>
      </c>
    </row>
    <row r="99" spans="1:4" ht="30" customHeight="1" thickTop="1" thickBot="1">
      <c r="A99" s="16" t="s">
        <v>275</v>
      </c>
      <c r="B99" s="14" t="s">
        <v>113</v>
      </c>
      <c r="C99" s="17" t="s">
        <v>276</v>
      </c>
      <c r="D99" s="1001">
        <v>11690.75837858561</v>
      </c>
    </row>
    <row r="100" spans="1:4" ht="30" customHeight="1" thickTop="1" thickBot="1">
      <c r="A100" s="16" t="s">
        <v>277</v>
      </c>
      <c r="B100" s="14" t="s">
        <v>113</v>
      </c>
      <c r="C100" s="17" t="s">
        <v>278</v>
      </c>
      <c r="D100" s="1001">
        <v>268134.81376047782</v>
      </c>
    </row>
    <row r="101" spans="1:4" ht="30" customHeight="1" thickTop="1" thickBot="1">
      <c r="A101" s="16" t="s">
        <v>279</v>
      </c>
      <c r="B101" s="14" t="s">
        <v>113</v>
      </c>
      <c r="C101" s="17" t="s">
        <v>1989</v>
      </c>
      <c r="D101" s="1001">
        <v>250865.18246662983</v>
      </c>
    </row>
    <row r="102" spans="1:4" ht="30" customHeight="1" thickTop="1" thickBot="1">
      <c r="A102" s="16" t="s">
        <v>280</v>
      </c>
      <c r="B102" s="14" t="s">
        <v>113</v>
      </c>
      <c r="C102" s="17" t="s">
        <v>281</v>
      </c>
      <c r="D102" s="1001">
        <v>531321.23158748425</v>
      </c>
    </row>
    <row r="103" spans="1:4" ht="30" customHeight="1" thickTop="1" thickBot="1">
      <c r="A103" s="16" t="s">
        <v>282</v>
      </c>
      <c r="B103" s="14" t="s">
        <v>113</v>
      </c>
      <c r="C103" s="17" t="s">
        <v>283</v>
      </c>
      <c r="D103" s="1001">
        <v>580697.2104873698</v>
      </c>
    </row>
    <row r="104" spans="1:4" ht="30" customHeight="1" thickTop="1" thickBot="1">
      <c r="A104" s="16" t="s">
        <v>284</v>
      </c>
      <c r="B104" s="14" t="s">
        <v>113</v>
      </c>
      <c r="C104" s="17" t="s">
        <v>285</v>
      </c>
      <c r="D104" s="1001">
        <v>360000</v>
      </c>
    </row>
    <row r="105" spans="1:4" ht="30" customHeight="1" thickTop="1" thickBot="1">
      <c r="A105" s="16" t="s">
        <v>286</v>
      </c>
      <c r="B105" s="14" t="s">
        <v>113</v>
      </c>
      <c r="C105" s="17" t="s">
        <v>287</v>
      </c>
      <c r="D105" s="1001">
        <v>168832.64586638514</v>
      </c>
    </row>
    <row r="106" spans="1:4" ht="30" customHeight="1" thickTop="1" thickBot="1">
      <c r="A106" s="16" t="s">
        <v>288</v>
      </c>
      <c r="B106" s="14" t="s">
        <v>113</v>
      </c>
      <c r="C106" s="17" t="s">
        <v>289</v>
      </c>
      <c r="D106" s="1001">
        <v>13301.688898252354</v>
      </c>
    </row>
    <row r="107" spans="1:4" ht="30" customHeight="1" thickTop="1" thickBot="1">
      <c r="A107" s="16" t="s">
        <v>290</v>
      </c>
      <c r="B107" s="14" t="s">
        <v>113</v>
      </c>
      <c r="C107" s="17" t="s">
        <v>291</v>
      </c>
      <c r="D107" s="1001">
        <v>400000</v>
      </c>
    </row>
    <row r="108" spans="1:4" ht="30" customHeight="1" thickTop="1" thickBot="1">
      <c r="A108" s="16" t="s">
        <v>292</v>
      </c>
      <c r="B108" s="14" t="s">
        <v>113</v>
      </c>
      <c r="C108" s="17" t="s">
        <v>293</v>
      </c>
      <c r="D108" s="1001">
        <v>6312.2201395562333</v>
      </c>
    </row>
    <row r="109" spans="1:4" ht="30" customHeight="1" thickTop="1" thickBot="1">
      <c r="A109" s="16" t="s">
        <v>294</v>
      </c>
      <c r="B109" s="14" t="s">
        <v>113</v>
      </c>
      <c r="C109" s="17" t="s">
        <v>1990</v>
      </c>
      <c r="D109" s="1001">
        <v>598433.89287372085</v>
      </c>
    </row>
    <row r="110" spans="1:4" ht="30" customHeight="1" thickTop="1" thickBot="1">
      <c r="A110" s="16" t="s">
        <v>295</v>
      </c>
      <c r="B110" s="14" t="s">
        <v>113</v>
      </c>
      <c r="C110" s="17" t="s">
        <v>296</v>
      </c>
      <c r="D110" s="1001">
        <v>3156.1100697781167</v>
      </c>
    </row>
    <row r="111" spans="1:4" ht="30" customHeight="1" thickTop="1" thickBot="1">
      <c r="A111" s="16" t="s">
        <v>297</v>
      </c>
      <c r="B111" s="14" t="s">
        <v>113</v>
      </c>
      <c r="C111" s="17" t="s">
        <v>298</v>
      </c>
      <c r="D111" s="1001">
        <v>94669.801829669799</v>
      </c>
    </row>
    <row r="112" spans="1:4" ht="30" customHeight="1" thickTop="1" thickBot="1">
      <c r="A112" s="16" t="s">
        <v>299</v>
      </c>
      <c r="B112" s="14" t="s">
        <v>113</v>
      </c>
      <c r="C112" s="17" t="s">
        <v>300</v>
      </c>
      <c r="D112" s="1001">
        <v>322034.76058654871</v>
      </c>
    </row>
    <row r="113" spans="1:4" ht="30" customHeight="1" thickTop="1" thickBot="1">
      <c r="A113" s="16" t="s">
        <v>301</v>
      </c>
      <c r="B113" s="14" t="s">
        <v>113</v>
      </c>
      <c r="C113" s="17" t="s">
        <v>302</v>
      </c>
      <c r="D113" s="1001">
        <v>7364.2568294822713</v>
      </c>
    </row>
    <row r="114" spans="1:4" ht="30" customHeight="1" thickTop="1" thickBot="1">
      <c r="A114" s="16" t="s">
        <v>305</v>
      </c>
      <c r="B114" s="14" t="s">
        <v>113</v>
      </c>
      <c r="C114" s="17" t="s">
        <v>306</v>
      </c>
      <c r="D114" s="1001">
        <v>80000</v>
      </c>
    </row>
    <row r="115" spans="1:4" ht="30" customHeight="1" thickTop="1" thickBot="1">
      <c r="A115" s="16" t="s">
        <v>303</v>
      </c>
      <c r="B115" s="14" t="s">
        <v>113</v>
      </c>
      <c r="C115" s="17" t="s">
        <v>304</v>
      </c>
      <c r="D115" s="1001">
        <v>80000</v>
      </c>
    </row>
    <row r="116" spans="1:4" ht="30" customHeight="1" thickTop="1" thickBot="1">
      <c r="A116" s="16" t="s">
        <v>309</v>
      </c>
      <c r="B116" s="14" t="s">
        <v>113</v>
      </c>
      <c r="C116" s="17" t="s">
        <v>1991</v>
      </c>
      <c r="D116" s="1001">
        <v>75000</v>
      </c>
    </row>
    <row r="117" spans="1:4" ht="30" customHeight="1" thickTop="1" thickBot="1">
      <c r="A117" s="16" t="s">
        <v>310</v>
      </c>
      <c r="B117" s="14" t="s">
        <v>113</v>
      </c>
      <c r="C117" s="17" t="s">
        <v>311</v>
      </c>
      <c r="D117" s="1001">
        <v>120208.86952299731</v>
      </c>
    </row>
    <row r="118" spans="1:4" ht="30" customHeight="1" thickTop="1" thickBot="1">
      <c r="A118" s="16" t="s">
        <v>313</v>
      </c>
      <c r="B118" s="14" t="s">
        <v>113</v>
      </c>
      <c r="C118" s="17" t="s">
        <v>1993</v>
      </c>
      <c r="D118" s="1001">
        <v>150000</v>
      </c>
    </row>
    <row r="119" spans="1:4" ht="30" customHeight="1" thickTop="1" thickBot="1">
      <c r="A119" s="16" t="s">
        <v>318</v>
      </c>
      <c r="B119" s="14" t="s">
        <v>113</v>
      </c>
      <c r="C119" s="17" t="s">
        <v>319</v>
      </c>
      <c r="D119" s="1001">
        <v>150000</v>
      </c>
    </row>
    <row r="120" spans="1:4" ht="30" customHeight="1" thickTop="1" thickBot="1">
      <c r="A120" s="16" t="s">
        <v>314</v>
      </c>
      <c r="B120" s="14" t="s">
        <v>113</v>
      </c>
      <c r="C120" s="17" t="s">
        <v>315</v>
      </c>
      <c r="D120" s="1001">
        <v>120000</v>
      </c>
    </row>
    <row r="121" spans="1:4" ht="30" customHeight="1" thickTop="1" thickBot="1">
      <c r="A121" s="16" t="s">
        <v>1732</v>
      </c>
      <c r="B121" s="14" t="s">
        <v>113</v>
      </c>
      <c r="C121" s="17" t="s">
        <v>1733</v>
      </c>
      <c r="D121" s="1001">
        <v>75000</v>
      </c>
    </row>
    <row r="122" spans="1:4" ht="30" customHeight="1" thickTop="1" thickBot="1">
      <c r="A122" s="16" t="s">
        <v>322</v>
      </c>
      <c r="B122" s="14" t="s">
        <v>113</v>
      </c>
      <c r="C122" s="17" t="s">
        <v>323</v>
      </c>
      <c r="D122" s="1001">
        <v>90000</v>
      </c>
    </row>
    <row r="123" spans="1:4" ht="30" customHeight="1" thickTop="1" thickBot="1">
      <c r="A123" s="16" t="s">
        <v>320</v>
      </c>
      <c r="B123" s="14" t="s">
        <v>113</v>
      </c>
      <c r="C123" s="17" t="s">
        <v>321</v>
      </c>
      <c r="D123" s="1001">
        <v>86926.588777048994</v>
      </c>
    </row>
    <row r="124" spans="1:4" ht="30" customHeight="1" thickTop="1" thickBot="1">
      <c r="A124" s="16" t="s">
        <v>312</v>
      </c>
      <c r="B124" s="14" t="s">
        <v>113</v>
      </c>
      <c r="C124" s="17" t="s">
        <v>1992</v>
      </c>
      <c r="D124" s="1001">
        <v>120000</v>
      </c>
    </row>
    <row r="125" spans="1:4" ht="30" customHeight="1" thickTop="1" thickBot="1">
      <c r="A125" s="16" t="s">
        <v>316</v>
      </c>
      <c r="B125" s="14" t="s">
        <v>113</v>
      </c>
      <c r="C125" s="17" t="s">
        <v>317</v>
      </c>
      <c r="D125" s="1001">
        <v>120000</v>
      </c>
    </row>
    <row r="126" spans="1:4" ht="30" customHeight="1" thickTop="1" thickBot="1">
      <c r="A126" s="16" t="s">
        <v>307</v>
      </c>
      <c r="B126" s="14" t="s">
        <v>113</v>
      </c>
      <c r="C126" s="17" t="s">
        <v>308</v>
      </c>
      <c r="D126" s="1001">
        <v>84468.450702659204</v>
      </c>
    </row>
    <row r="127" spans="1:4" ht="30" customHeight="1" thickTop="1" thickBot="1">
      <c r="A127" s="16" t="s">
        <v>324</v>
      </c>
      <c r="B127" s="14" t="s">
        <v>113</v>
      </c>
      <c r="C127" s="17" t="s">
        <v>325</v>
      </c>
      <c r="D127" s="1001">
        <v>4048.7882765775707</v>
      </c>
    </row>
    <row r="128" spans="1:4" ht="30" customHeight="1" thickTop="1" thickBot="1">
      <c r="A128" s="16" t="s">
        <v>326</v>
      </c>
      <c r="B128" s="14" t="s">
        <v>113</v>
      </c>
      <c r="C128" s="17" t="s">
        <v>327</v>
      </c>
      <c r="D128" s="1001">
        <v>87323.621344823521</v>
      </c>
    </row>
    <row r="129" spans="1:4" ht="30" customHeight="1" thickTop="1" thickBot="1">
      <c r="A129" s="16" t="s">
        <v>328</v>
      </c>
      <c r="B129" s="14" t="s">
        <v>113</v>
      </c>
      <c r="C129" s="17" t="s">
        <v>329</v>
      </c>
      <c r="D129" s="1001">
        <v>71.538494914970642</v>
      </c>
    </row>
    <row r="130" spans="1:4" ht="30" customHeight="1" thickTop="1" thickBot="1">
      <c r="A130" s="16" t="s">
        <v>330</v>
      </c>
      <c r="B130" s="14" t="s">
        <v>113</v>
      </c>
      <c r="C130" s="17" t="s">
        <v>331</v>
      </c>
      <c r="D130" s="1001">
        <v>7437.5</v>
      </c>
    </row>
    <row r="131" spans="1:4" ht="30" customHeight="1" thickTop="1" thickBot="1">
      <c r="A131" s="16" t="s">
        <v>332</v>
      </c>
      <c r="B131" s="14" t="s">
        <v>113</v>
      </c>
      <c r="C131" s="17" t="s">
        <v>333</v>
      </c>
      <c r="D131" s="1001">
        <v>7437.5</v>
      </c>
    </row>
    <row r="132" spans="1:4" ht="30" customHeight="1" thickTop="1" thickBot="1">
      <c r="A132" s="16" t="s">
        <v>334</v>
      </c>
      <c r="B132" s="14" t="s">
        <v>113</v>
      </c>
      <c r="C132" s="17" t="s">
        <v>1760</v>
      </c>
      <c r="D132" s="1001">
        <v>4022.4763934244825</v>
      </c>
    </row>
    <row r="133" spans="1:4" ht="30" customHeight="1" thickTop="1" thickBot="1">
      <c r="A133" s="16" t="s">
        <v>335</v>
      </c>
      <c r="B133" s="14" t="s">
        <v>92</v>
      </c>
      <c r="C133" s="17" t="s">
        <v>1994</v>
      </c>
      <c r="D133" s="1001">
        <v>242685.58161376603</v>
      </c>
    </row>
    <row r="134" spans="1:4" ht="30" customHeight="1" thickTop="1" thickBot="1">
      <c r="A134" s="16" t="s">
        <v>336</v>
      </c>
      <c r="B134" s="14" t="s">
        <v>113</v>
      </c>
      <c r="C134" s="17" t="s">
        <v>337</v>
      </c>
      <c r="D134" s="1001">
        <v>1200</v>
      </c>
    </row>
    <row r="135" spans="1:4" ht="30" customHeight="1" thickTop="1" thickBot="1">
      <c r="A135" s="16" t="s">
        <v>338</v>
      </c>
      <c r="B135" s="14" t="s">
        <v>339</v>
      </c>
      <c r="C135" s="17" t="s">
        <v>340</v>
      </c>
      <c r="D135" s="1001">
        <v>1200</v>
      </c>
    </row>
    <row r="136" spans="1:4" ht="30" customHeight="1" thickTop="1" thickBot="1">
      <c r="A136" s="16" t="s">
        <v>352</v>
      </c>
      <c r="B136" s="14" t="s">
        <v>339</v>
      </c>
      <c r="C136" s="17" t="s">
        <v>353</v>
      </c>
      <c r="D136" s="1001">
        <v>1561.5522030651343</v>
      </c>
    </row>
    <row r="137" spans="1:4" ht="30" customHeight="1" thickTop="1" thickBot="1">
      <c r="A137" s="16" t="s">
        <v>343</v>
      </c>
      <c r="B137" s="14" t="s">
        <v>344</v>
      </c>
      <c r="C137" s="17" t="s">
        <v>345</v>
      </c>
      <c r="D137" s="1001">
        <v>0.31425934763193258</v>
      </c>
    </row>
    <row r="138" spans="1:4" ht="30" customHeight="1" thickTop="1" thickBot="1">
      <c r="A138" s="16" t="s">
        <v>346</v>
      </c>
      <c r="B138" s="14" t="s">
        <v>344</v>
      </c>
      <c r="C138" s="17" t="s">
        <v>347</v>
      </c>
      <c r="D138" s="1001">
        <v>0.32062916912201456</v>
      </c>
    </row>
    <row r="139" spans="1:4" ht="30" customHeight="1" thickTop="1" thickBot="1">
      <c r="A139" s="16" t="s">
        <v>350</v>
      </c>
      <c r="B139" s="14" t="s">
        <v>339</v>
      </c>
      <c r="C139" s="17" t="s">
        <v>351</v>
      </c>
      <c r="D139" s="1001">
        <v>1800</v>
      </c>
    </row>
    <row r="140" spans="1:4" ht="30" customHeight="1" thickTop="1" thickBot="1">
      <c r="A140" s="16" t="s">
        <v>348</v>
      </c>
      <c r="B140" s="14" t="s">
        <v>339</v>
      </c>
      <c r="C140" s="17" t="s">
        <v>349</v>
      </c>
      <c r="D140" s="1001">
        <v>1500</v>
      </c>
    </row>
    <row r="141" spans="1:4" ht="30" customHeight="1" thickTop="1" thickBot="1">
      <c r="A141" s="16" t="s">
        <v>356</v>
      </c>
      <c r="B141" s="14" t="s">
        <v>113</v>
      </c>
      <c r="C141" s="17" t="s">
        <v>357</v>
      </c>
      <c r="D141" s="1001">
        <v>53692.793898481788</v>
      </c>
    </row>
    <row r="142" spans="1:4" ht="30" customHeight="1" thickTop="1" thickBot="1">
      <c r="A142" s="16" t="s">
        <v>341</v>
      </c>
      <c r="B142" s="14" t="s">
        <v>339</v>
      </c>
      <c r="C142" s="17" t="s">
        <v>342</v>
      </c>
      <c r="D142" s="1001">
        <v>1500</v>
      </c>
    </row>
    <row r="143" spans="1:4" ht="30" customHeight="1" thickTop="1" thickBot="1">
      <c r="A143" s="16" t="s">
        <v>354</v>
      </c>
      <c r="B143" s="14" t="s">
        <v>113</v>
      </c>
      <c r="C143" s="17" t="s">
        <v>355</v>
      </c>
      <c r="D143" s="1001">
        <v>47424.562640347634</v>
      </c>
    </row>
    <row r="144" spans="1:4" ht="30" customHeight="1" thickTop="1" thickBot="1">
      <c r="A144" s="16" t="s">
        <v>359</v>
      </c>
      <c r="B144" s="14" t="s">
        <v>113</v>
      </c>
      <c r="C144" s="17" t="s">
        <v>360</v>
      </c>
      <c r="D144" s="1001">
        <v>150000</v>
      </c>
    </row>
    <row r="145" spans="1:4" ht="68.25" customHeight="1" thickTop="1" thickBot="1">
      <c r="A145" s="16" t="s">
        <v>358</v>
      </c>
      <c r="B145" s="14" t="s">
        <v>113</v>
      </c>
      <c r="C145" s="17" t="s">
        <v>2303</v>
      </c>
      <c r="D145" s="1001">
        <v>200000</v>
      </c>
    </row>
    <row r="146" spans="1:4" ht="30" customHeight="1" thickTop="1" thickBot="1">
      <c r="A146" s="16" t="s">
        <v>361</v>
      </c>
      <c r="B146" s="14" t="s">
        <v>113</v>
      </c>
      <c r="C146" s="17" t="s">
        <v>1995</v>
      </c>
      <c r="D146" s="1001">
        <v>350000</v>
      </c>
    </row>
    <row r="147" spans="1:4" ht="30" customHeight="1" thickTop="1" thickBot="1">
      <c r="A147" s="16" t="s">
        <v>362</v>
      </c>
      <c r="B147" s="14" t="s">
        <v>113</v>
      </c>
      <c r="C147" s="17" t="s">
        <v>1996</v>
      </c>
      <c r="D147" s="1001">
        <v>350000</v>
      </c>
    </row>
    <row r="148" spans="1:4" ht="30" customHeight="1" thickTop="1" thickBot="1">
      <c r="A148" s="16" t="s">
        <v>367</v>
      </c>
      <c r="B148" s="14" t="s">
        <v>113</v>
      </c>
      <c r="C148" s="17" t="s">
        <v>368</v>
      </c>
      <c r="D148" s="1001">
        <v>15000</v>
      </c>
    </row>
    <row r="149" spans="1:4" ht="30" customHeight="1" thickTop="1" thickBot="1">
      <c r="A149" s="16" t="s">
        <v>363</v>
      </c>
      <c r="B149" s="14" t="s">
        <v>113</v>
      </c>
      <c r="C149" s="17" t="s">
        <v>364</v>
      </c>
      <c r="D149" s="1001">
        <v>5260.1834496301935</v>
      </c>
    </row>
    <row r="150" spans="1:4" ht="30" customHeight="1" thickTop="1" thickBot="1">
      <c r="A150" s="16" t="s">
        <v>158</v>
      </c>
      <c r="B150" s="14" t="s">
        <v>113</v>
      </c>
      <c r="C150" s="17" t="s">
        <v>159</v>
      </c>
      <c r="D150" s="1001">
        <v>52051.740102171148</v>
      </c>
    </row>
    <row r="151" spans="1:4" ht="30" customHeight="1" thickTop="1" thickBot="1">
      <c r="A151" s="16" t="s">
        <v>369</v>
      </c>
      <c r="B151" s="14" t="s">
        <v>113</v>
      </c>
      <c r="C151" s="17" t="s">
        <v>370</v>
      </c>
      <c r="D151" s="1001">
        <v>100000</v>
      </c>
    </row>
    <row r="152" spans="1:4" ht="30" customHeight="1" thickTop="1" thickBot="1">
      <c r="A152" s="16" t="s">
        <v>371</v>
      </c>
      <c r="B152" s="14" t="s">
        <v>113</v>
      </c>
      <c r="C152" s="17" t="s">
        <v>372</v>
      </c>
      <c r="D152" s="1001">
        <v>100000</v>
      </c>
    </row>
    <row r="153" spans="1:4" ht="30" customHeight="1" thickTop="1" thickBot="1">
      <c r="A153" s="16" t="s">
        <v>365</v>
      </c>
      <c r="B153" s="14" t="s">
        <v>113</v>
      </c>
      <c r="C153" s="17" t="s">
        <v>366</v>
      </c>
      <c r="D153" s="1001">
        <v>100000</v>
      </c>
    </row>
    <row r="154" spans="1:4" ht="30" customHeight="1" thickTop="1" thickBot="1">
      <c r="A154" s="16" t="s">
        <v>373</v>
      </c>
      <c r="B154" s="14" t="s">
        <v>113</v>
      </c>
      <c r="C154" s="17" t="s">
        <v>374</v>
      </c>
      <c r="D154" s="1001">
        <v>69291.453810131978</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G10" sqref="G10"/>
    </sheetView>
  </sheetViews>
  <sheetFormatPr baseColWidth="10" defaultRowHeight="15"/>
  <cols>
    <col min="1" max="1" width="11.5703125" customWidth="1"/>
    <col min="2" max="2" width="9.140625"/>
    <col min="3" max="3" width="77.42578125" style="205" customWidth="1"/>
    <col min="4" max="4" width="17.140625" style="189" customWidth="1"/>
  </cols>
  <sheetData>
    <row r="1" spans="1:4" ht="81.75" customHeight="1" thickTop="1" thickBot="1">
      <c r="A1" s="680" t="s">
        <v>1934</v>
      </c>
      <c r="B1" s="681"/>
      <c r="C1" s="681"/>
      <c r="D1" s="682"/>
    </row>
    <row r="2" spans="1:4" ht="60.75" customHeight="1" thickTop="1" thickBot="1">
      <c r="A2" s="679" t="s">
        <v>375</v>
      </c>
      <c r="B2" s="679"/>
      <c r="C2" s="679"/>
      <c r="D2" s="679"/>
    </row>
    <row r="3" spans="1:4" ht="16.5" customHeight="1" thickTop="1" thickBot="1">
      <c r="A3" s="199"/>
      <c r="B3" s="199"/>
      <c r="C3" s="204"/>
      <c r="D3" s="200"/>
    </row>
    <row r="4" spans="1:4" ht="16.5" customHeight="1" thickTop="1" thickBot="1">
      <c r="A4" s="199"/>
      <c r="B4" s="199"/>
      <c r="C4" s="204" t="s">
        <v>375</v>
      </c>
      <c r="D4" s="200"/>
    </row>
    <row r="5" spans="1:4" ht="16.5" thickTop="1" thickBot="1">
      <c r="A5" s="199"/>
      <c r="B5" s="199"/>
      <c r="C5" s="204"/>
      <c r="D5" s="201" t="s">
        <v>1930</v>
      </c>
    </row>
    <row r="6" spans="1:4" ht="31.5" thickTop="1" thickBot="1">
      <c r="A6" s="199" t="s">
        <v>809</v>
      </c>
      <c r="B6" s="199" t="s">
        <v>377</v>
      </c>
      <c r="C6" s="204" t="s">
        <v>2028</v>
      </c>
      <c r="D6" s="1000">
        <v>2492.8695254900254</v>
      </c>
    </row>
    <row r="7" spans="1:4" ht="16.5" thickTop="1" thickBot="1">
      <c r="A7" s="199" t="s">
        <v>814</v>
      </c>
      <c r="B7" s="199" t="s">
        <v>377</v>
      </c>
      <c r="C7" s="204" t="s">
        <v>815</v>
      </c>
      <c r="D7" s="1000">
        <v>2827</v>
      </c>
    </row>
    <row r="8" spans="1:4" ht="16.5" thickTop="1" thickBot="1">
      <c r="A8" s="199" t="s">
        <v>810</v>
      </c>
      <c r="B8" s="199" t="s">
        <v>377</v>
      </c>
      <c r="C8" s="204" t="s">
        <v>811</v>
      </c>
      <c r="D8" s="1000">
        <v>2269.5608060225582</v>
      </c>
    </row>
    <row r="9" spans="1:4" ht="16.5" thickTop="1" thickBot="1">
      <c r="A9" s="199" t="s">
        <v>812</v>
      </c>
      <c r="B9" s="199" t="s">
        <v>377</v>
      </c>
      <c r="C9" s="204" t="s">
        <v>813</v>
      </c>
      <c r="D9" s="1000">
        <v>2750</v>
      </c>
    </row>
    <row r="10" spans="1:4" ht="16.5" thickTop="1" thickBot="1">
      <c r="A10" s="199" t="s">
        <v>1752</v>
      </c>
      <c r="B10" s="199" t="s">
        <v>377</v>
      </c>
      <c r="C10" s="204" t="s">
        <v>1751</v>
      </c>
      <c r="D10" s="1000">
        <v>3230</v>
      </c>
    </row>
    <row r="11" spans="1:4" ht="16.5" thickTop="1" thickBot="1">
      <c r="A11" s="199" t="s">
        <v>818</v>
      </c>
      <c r="B11" s="199" t="s">
        <v>377</v>
      </c>
      <c r="C11" s="204" t="s">
        <v>819</v>
      </c>
      <c r="D11" s="1000">
        <v>5605</v>
      </c>
    </row>
    <row r="12" spans="1:4" ht="16.5" thickTop="1" thickBot="1">
      <c r="A12" s="199" t="s">
        <v>816</v>
      </c>
      <c r="B12" s="199" t="s">
        <v>377</v>
      </c>
      <c r="C12" s="204" t="s">
        <v>817</v>
      </c>
      <c r="D12" s="1000">
        <v>4551</v>
      </c>
    </row>
    <row r="13" spans="1:4" ht="16.5" thickTop="1" thickBot="1">
      <c r="A13" s="199" t="s">
        <v>820</v>
      </c>
      <c r="B13" s="199" t="s">
        <v>92</v>
      </c>
      <c r="C13" s="204" t="s">
        <v>2029</v>
      </c>
      <c r="D13" s="1000">
        <v>845</v>
      </c>
    </row>
    <row r="14" spans="1:4" ht="16.5" thickTop="1" thickBot="1">
      <c r="A14" s="199" t="s">
        <v>822</v>
      </c>
      <c r="B14" s="199" t="s">
        <v>233</v>
      </c>
      <c r="C14" s="204" t="s">
        <v>2031</v>
      </c>
      <c r="D14" s="1000">
        <v>48790</v>
      </c>
    </row>
    <row r="15" spans="1:4" ht="16.5" thickTop="1" thickBot="1">
      <c r="A15" s="199" t="s">
        <v>823</v>
      </c>
      <c r="B15" s="199" t="s">
        <v>92</v>
      </c>
      <c r="C15" s="204" t="s">
        <v>2032</v>
      </c>
      <c r="D15" s="1000">
        <v>723.5</v>
      </c>
    </row>
    <row r="16" spans="1:4" ht="16.5" thickTop="1" thickBot="1">
      <c r="A16" s="199" t="s">
        <v>821</v>
      </c>
      <c r="B16" s="199" t="s">
        <v>233</v>
      </c>
      <c r="C16" s="204" t="s">
        <v>2030</v>
      </c>
      <c r="D16" s="1000">
        <v>57120</v>
      </c>
    </row>
    <row r="17" spans="1:4" ht="16.5" thickTop="1" thickBot="1">
      <c r="A17" s="199" t="s">
        <v>847</v>
      </c>
      <c r="B17" s="199" t="s">
        <v>425</v>
      </c>
      <c r="C17" s="204" t="s">
        <v>848</v>
      </c>
      <c r="D17" s="1000">
        <v>7919.7819051069928</v>
      </c>
    </row>
    <row r="18" spans="1:4" ht="16.5" thickTop="1" thickBot="1">
      <c r="A18" s="199" t="s">
        <v>824</v>
      </c>
      <c r="B18" s="199" t="s">
        <v>388</v>
      </c>
      <c r="C18" s="204" t="s">
        <v>2033</v>
      </c>
      <c r="D18" s="1000">
        <v>60000</v>
      </c>
    </row>
    <row r="19" spans="1:4" ht="31.5" thickTop="1" thickBot="1">
      <c r="A19" s="199" t="s">
        <v>825</v>
      </c>
      <c r="B19" s="199" t="s">
        <v>388</v>
      </c>
      <c r="C19" s="204" t="s">
        <v>826</v>
      </c>
      <c r="D19" s="1000">
        <v>75000</v>
      </c>
    </row>
    <row r="20" spans="1:4" ht="16.5" thickTop="1" thickBot="1">
      <c r="A20" s="199" t="s">
        <v>831</v>
      </c>
      <c r="B20" s="199" t="s">
        <v>388</v>
      </c>
      <c r="C20" s="204" t="s">
        <v>832</v>
      </c>
      <c r="D20" s="1000">
        <v>75000</v>
      </c>
    </row>
    <row r="21" spans="1:4" ht="31.5" thickTop="1" thickBot="1">
      <c r="A21" s="199" t="s">
        <v>827</v>
      </c>
      <c r="B21" s="199" t="s">
        <v>388</v>
      </c>
      <c r="C21" s="204" t="s">
        <v>828</v>
      </c>
      <c r="D21" s="1000">
        <v>75000</v>
      </c>
    </row>
    <row r="22" spans="1:4" ht="31.5" thickTop="1" thickBot="1">
      <c r="A22" s="199" t="s">
        <v>829</v>
      </c>
      <c r="B22" s="199" t="s">
        <v>388</v>
      </c>
      <c r="C22" s="204" t="s">
        <v>830</v>
      </c>
      <c r="D22" s="1000">
        <v>75000</v>
      </c>
    </row>
    <row r="23" spans="1:4" ht="16.5" thickTop="1" thickBot="1">
      <c r="A23" s="199" t="s">
        <v>833</v>
      </c>
      <c r="B23" s="199" t="s">
        <v>388</v>
      </c>
      <c r="C23" s="204" t="s">
        <v>834</v>
      </c>
      <c r="D23" s="1000">
        <v>70000</v>
      </c>
    </row>
    <row r="24" spans="1:4" ht="16.5" thickTop="1" thickBot="1">
      <c r="A24" s="199" t="s">
        <v>843</v>
      </c>
      <c r="B24" s="199" t="s">
        <v>388</v>
      </c>
      <c r="C24" s="204" t="s">
        <v>844</v>
      </c>
      <c r="D24" s="1000">
        <v>25000</v>
      </c>
    </row>
    <row r="25" spans="1:4" ht="16.5" thickTop="1" thickBot="1">
      <c r="A25" s="199" t="s">
        <v>835</v>
      </c>
      <c r="B25" s="199" t="s">
        <v>388</v>
      </c>
      <c r="C25" s="204" t="s">
        <v>836</v>
      </c>
      <c r="D25" s="1000">
        <v>75000</v>
      </c>
    </row>
    <row r="26" spans="1:4" ht="16.5" thickTop="1" thickBot="1">
      <c r="A26" s="199" t="s">
        <v>838</v>
      </c>
      <c r="B26" s="199" t="s">
        <v>388</v>
      </c>
      <c r="C26" s="204" t="s">
        <v>2108</v>
      </c>
      <c r="D26" s="1000">
        <v>38007.373742357602</v>
      </c>
    </row>
    <row r="27" spans="1:4" ht="16.5" thickTop="1" thickBot="1">
      <c r="A27" s="199" t="s">
        <v>837</v>
      </c>
      <c r="B27" s="199" t="s">
        <v>388</v>
      </c>
      <c r="C27" s="204" t="s">
        <v>2110</v>
      </c>
      <c r="D27" s="1000">
        <v>39486.506595557512</v>
      </c>
    </row>
    <row r="28" spans="1:4" ht="16.5" thickTop="1" thickBot="1">
      <c r="A28" s="199" t="s">
        <v>840</v>
      </c>
      <c r="B28" s="199" t="s">
        <v>388</v>
      </c>
      <c r="C28" s="204" t="s">
        <v>2109</v>
      </c>
      <c r="D28" s="1000">
        <v>39928.615174537968</v>
      </c>
    </row>
    <row r="29" spans="1:4" ht="16.5" thickTop="1" thickBot="1">
      <c r="A29" s="199" t="s">
        <v>839</v>
      </c>
      <c r="B29" s="199" t="s">
        <v>388</v>
      </c>
      <c r="C29" s="204" t="s">
        <v>2107</v>
      </c>
      <c r="D29" s="1000">
        <v>40832.814334572788</v>
      </c>
    </row>
    <row r="30" spans="1:4" ht="31.5" thickTop="1" thickBot="1">
      <c r="A30" s="199" t="s">
        <v>841</v>
      </c>
      <c r="B30" s="199" t="s">
        <v>388</v>
      </c>
      <c r="C30" s="204" t="s">
        <v>842</v>
      </c>
      <c r="D30" s="1000">
        <v>60000</v>
      </c>
    </row>
    <row r="31" spans="1:4" ht="16.5" thickTop="1" thickBot="1">
      <c r="A31" s="199" t="s">
        <v>845</v>
      </c>
      <c r="B31" s="199" t="s">
        <v>425</v>
      </c>
      <c r="C31" s="204" t="s">
        <v>846</v>
      </c>
      <c r="D31" s="1000">
        <v>42</v>
      </c>
    </row>
    <row r="32" spans="1:4" ht="16.5" thickTop="1" thickBot="1">
      <c r="A32" s="199" t="s">
        <v>850</v>
      </c>
      <c r="B32" s="199" t="s">
        <v>144</v>
      </c>
      <c r="C32" s="204" t="s">
        <v>2035</v>
      </c>
      <c r="D32" s="1000">
        <v>512</v>
      </c>
    </row>
    <row r="33" spans="1:4" ht="16.5" thickTop="1" thickBot="1">
      <c r="A33" s="199" t="s">
        <v>851</v>
      </c>
      <c r="B33" s="199" t="s">
        <v>377</v>
      </c>
      <c r="C33" s="204" t="s">
        <v>852</v>
      </c>
      <c r="D33" s="1000">
        <v>3932.9125031571411</v>
      </c>
    </row>
    <row r="34" spans="1:4" ht="16.5" thickTop="1" thickBot="1">
      <c r="A34" s="199" t="s">
        <v>857</v>
      </c>
      <c r="B34" s="199" t="s">
        <v>377</v>
      </c>
      <c r="C34" s="204" t="s">
        <v>858</v>
      </c>
      <c r="D34" s="1000">
        <v>3902.0006310481249</v>
      </c>
    </row>
    <row r="35" spans="1:4" ht="16.5" thickTop="1" thickBot="1">
      <c r="A35" s="199" t="s">
        <v>853</v>
      </c>
      <c r="B35" s="199" t="s">
        <v>377</v>
      </c>
      <c r="C35" s="204" t="s">
        <v>854</v>
      </c>
      <c r="D35" s="1000">
        <v>5355</v>
      </c>
    </row>
    <row r="36" spans="1:4" ht="16.5" thickTop="1" thickBot="1">
      <c r="A36" s="199" t="s">
        <v>855</v>
      </c>
      <c r="B36" s="199" t="s">
        <v>377</v>
      </c>
      <c r="C36" s="204" t="s">
        <v>856</v>
      </c>
      <c r="D36" s="1000">
        <v>4195.0960814801419</v>
      </c>
    </row>
    <row r="37" spans="1:4" ht="16.5" thickTop="1" thickBot="1">
      <c r="A37" s="199" t="s">
        <v>976</v>
      </c>
      <c r="B37" s="199" t="s">
        <v>377</v>
      </c>
      <c r="C37" s="204" t="s">
        <v>977</v>
      </c>
      <c r="D37" s="1000">
        <v>4800</v>
      </c>
    </row>
    <row r="38" spans="1:4" ht="16.5" thickTop="1" thickBot="1">
      <c r="A38" s="199" t="s">
        <v>859</v>
      </c>
      <c r="B38" s="199" t="s">
        <v>377</v>
      </c>
      <c r="C38" s="204" t="s">
        <v>860</v>
      </c>
      <c r="D38" s="1000">
        <v>5355</v>
      </c>
    </row>
    <row r="39" spans="1:4" ht="31.5" thickTop="1" thickBot="1">
      <c r="A39" s="199" t="s">
        <v>999</v>
      </c>
      <c r="B39" s="199" t="s">
        <v>92</v>
      </c>
      <c r="C39" s="204" t="s">
        <v>1000</v>
      </c>
      <c r="D39" s="1000">
        <v>351050</v>
      </c>
    </row>
    <row r="40" spans="1:4" ht="16.5" thickTop="1" thickBot="1">
      <c r="A40" s="199" t="s">
        <v>974</v>
      </c>
      <c r="B40" s="199" t="s">
        <v>92</v>
      </c>
      <c r="C40" s="204" t="s">
        <v>975</v>
      </c>
      <c r="D40" s="1000">
        <v>31296</v>
      </c>
    </row>
    <row r="41" spans="1:4" ht="16.5" thickTop="1" thickBot="1">
      <c r="A41" s="199" t="s">
        <v>899</v>
      </c>
      <c r="B41" s="199" t="s">
        <v>92</v>
      </c>
      <c r="C41" s="204" t="s">
        <v>900</v>
      </c>
      <c r="D41" s="1000">
        <v>420.60499728801295</v>
      </c>
    </row>
    <row r="42" spans="1:4" ht="16.5" thickTop="1" thickBot="1">
      <c r="A42" s="199" t="s">
        <v>437</v>
      </c>
      <c r="B42" s="199" t="s">
        <v>92</v>
      </c>
      <c r="C42" s="204" t="s">
        <v>438</v>
      </c>
      <c r="D42" s="1000">
        <v>10819.473107487427</v>
      </c>
    </row>
    <row r="43" spans="1:4" ht="16.5" thickTop="1" thickBot="1">
      <c r="A43" s="199" t="s">
        <v>376</v>
      </c>
      <c r="B43" s="199" t="s">
        <v>377</v>
      </c>
      <c r="C43" s="204" t="s">
        <v>378</v>
      </c>
      <c r="D43" s="1000">
        <v>6844.4</v>
      </c>
    </row>
    <row r="44" spans="1:4" ht="31.5" thickTop="1" thickBot="1">
      <c r="A44" s="199" t="s">
        <v>379</v>
      </c>
      <c r="B44" s="199" t="s">
        <v>144</v>
      </c>
      <c r="C44" s="204" t="s">
        <v>380</v>
      </c>
      <c r="D44" s="1000">
        <v>11829</v>
      </c>
    </row>
    <row r="45" spans="1:4" ht="16.5" thickTop="1" thickBot="1">
      <c r="A45" s="199" t="s">
        <v>849</v>
      </c>
      <c r="B45" s="199" t="s">
        <v>377</v>
      </c>
      <c r="C45" s="204" t="s">
        <v>2034</v>
      </c>
      <c r="D45" s="1000">
        <v>5254</v>
      </c>
    </row>
    <row r="46" spans="1:4" ht="16.5" thickTop="1" thickBot="1">
      <c r="A46" s="199" t="s">
        <v>995</v>
      </c>
      <c r="B46" s="199" t="s">
        <v>92</v>
      </c>
      <c r="C46" s="204" t="s">
        <v>2060</v>
      </c>
      <c r="D46" s="1000">
        <v>1500</v>
      </c>
    </row>
    <row r="47" spans="1:4" ht="16.5" thickTop="1" thickBot="1">
      <c r="A47" s="199" t="s">
        <v>996</v>
      </c>
      <c r="B47" s="199" t="s">
        <v>92</v>
      </c>
      <c r="C47" s="204" t="s">
        <v>2061</v>
      </c>
      <c r="D47" s="1000">
        <v>2000</v>
      </c>
    </row>
    <row r="48" spans="1:4" ht="16.5" thickTop="1" thickBot="1">
      <c r="A48" s="199" t="s">
        <v>868</v>
      </c>
      <c r="B48" s="199" t="s">
        <v>388</v>
      </c>
      <c r="C48" s="204" t="s">
        <v>869</v>
      </c>
      <c r="D48" s="1000">
        <v>40000</v>
      </c>
    </row>
    <row r="49" spans="1:4" ht="16.5" thickTop="1" thickBot="1">
      <c r="A49" s="199" t="s">
        <v>871</v>
      </c>
      <c r="B49" s="199" t="s">
        <v>388</v>
      </c>
      <c r="C49" s="204" t="s">
        <v>872</v>
      </c>
      <c r="D49" s="1000">
        <v>50000</v>
      </c>
    </row>
    <row r="50" spans="1:4" ht="16.5" thickTop="1" thickBot="1">
      <c r="A50" s="199" t="s">
        <v>870</v>
      </c>
      <c r="B50" s="199" t="s">
        <v>388</v>
      </c>
      <c r="C50" s="204" t="s">
        <v>2037</v>
      </c>
      <c r="D50" s="1000">
        <v>40000</v>
      </c>
    </row>
    <row r="51" spans="1:4" ht="16.5" thickTop="1" thickBot="1">
      <c r="A51" s="199" t="s">
        <v>867</v>
      </c>
      <c r="B51" s="199" t="s">
        <v>388</v>
      </c>
      <c r="C51" s="204" t="s">
        <v>2036</v>
      </c>
      <c r="D51" s="1000">
        <v>40000</v>
      </c>
    </row>
    <row r="52" spans="1:4" ht="16.5" thickTop="1" thickBot="1">
      <c r="A52" s="199" t="s">
        <v>873</v>
      </c>
      <c r="B52" s="199" t="s">
        <v>388</v>
      </c>
      <c r="C52" s="204" t="s">
        <v>874</v>
      </c>
      <c r="D52" s="1000">
        <v>45220</v>
      </c>
    </row>
    <row r="53" spans="1:4" ht="16.5" thickTop="1" thickBot="1">
      <c r="A53" s="199" t="s">
        <v>381</v>
      </c>
      <c r="B53" s="199" t="s">
        <v>144</v>
      </c>
      <c r="C53" s="204" t="s">
        <v>382</v>
      </c>
      <c r="D53" s="1000">
        <v>3102.4708529039158</v>
      </c>
    </row>
    <row r="54" spans="1:4" ht="16.5" thickTop="1" thickBot="1">
      <c r="A54" s="199" t="s">
        <v>865</v>
      </c>
      <c r="B54" s="199" t="s">
        <v>377</v>
      </c>
      <c r="C54" s="204" t="s">
        <v>866</v>
      </c>
      <c r="D54" s="1000">
        <v>4082.2587838245036</v>
      </c>
    </row>
    <row r="55" spans="1:4" ht="16.5" thickTop="1" thickBot="1">
      <c r="A55" s="199" t="s">
        <v>861</v>
      </c>
      <c r="B55" s="199" t="s">
        <v>425</v>
      </c>
      <c r="C55" s="204" t="s">
        <v>862</v>
      </c>
      <c r="D55" s="1000">
        <v>4457</v>
      </c>
    </row>
    <row r="56" spans="1:4" ht="16.5" thickTop="1" thickBot="1">
      <c r="A56" s="199" t="s">
        <v>863</v>
      </c>
      <c r="B56" s="199" t="s">
        <v>637</v>
      </c>
      <c r="C56" s="204" t="s">
        <v>864</v>
      </c>
      <c r="D56" s="1000">
        <v>5552.5873099503124</v>
      </c>
    </row>
    <row r="57" spans="1:4" ht="16.5" thickTop="1" thickBot="1">
      <c r="A57" s="199" t="s">
        <v>383</v>
      </c>
      <c r="B57" s="199" t="s">
        <v>377</v>
      </c>
      <c r="C57" s="204" t="s">
        <v>384</v>
      </c>
      <c r="D57" s="1000">
        <v>3380</v>
      </c>
    </row>
    <row r="58" spans="1:4" ht="16.5" thickTop="1" thickBot="1">
      <c r="A58" s="199" t="s">
        <v>385</v>
      </c>
      <c r="B58" s="199" t="s">
        <v>377</v>
      </c>
      <c r="C58" s="204" t="s">
        <v>386</v>
      </c>
      <c r="D58" s="1000">
        <v>3230</v>
      </c>
    </row>
    <row r="59" spans="1:4" ht="31.5" thickTop="1" thickBot="1">
      <c r="A59" s="199" t="s">
        <v>387</v>
      </c>
      <c r="B59" s="199" t="s">
        <v>388</v>
      </c>
      <c r="C59" s="204" t="s">
        <v>389</v>
      </c>
      <c r="D59" s="1000">
        <v>21838.478836629343</v>
      </c>
    </row>
    <row r="60" spans="1:4" ht="16.5" thickTop="1" thickBot="1">
      <c r="A60" s="199" t="s">
        <v>390</v>
      </c>
      <c r="B60" s="199" t="s">
        <v>377</v>
      </c>
      <c r="C60" s="204" t="s">
        <v>391</v>
      </c>
      <c r="D60" s="1000">
        <v>2666</v>
      </c>
    </row>
    <row r="61" spans="1:4" ht="16.5" thickTop="1" thickBot="1">
      <c r="A61" s="199" t="s">
        <v>392</v>
      </c>
      <c r="B61" s="199" t="s">
        <v>233</v>
      </c>
      <c r="C61" s="204" t="s">
        <v>393</v>
      </c>
      <c r="D61" s="1000">
        <v>68663.801667325068</v>
      </c>
    </row>
    <row r="62" spans="1:4" ht="16.5" thickTop="1" thickBot="1">
      <c r="A62" s="199" t="s">
        <v>400</v>
      </c>
      <c r="B62" s="199" t="s">
        <v>233</v>
      </c>
      <c r="C62" s="204" t="s">
        <v>401</v>
      </c>
      <c r="D62" s="1000">
        <v>5631.3028723220878</v>
      </c>
    </row>
    <row r="63" spans="1:4" ht="16.5" thickTop="1" thickBot="1">
      <c r="A63" s="199" t="s">
        <v>394</v>
      </c>
      <c r="B63" s="199" t="s">
        <v>388</v>
      </c>
      <c r="C63" s="204" t="s">
        <v>395</v>
      </c>
      <c r="D63" s="1000">
        <v>27691</v>
      </c>
    </row>
    <row r="64" spans="1:4" ht="16.5" thickTop="1" thickBot="1">
      <c r="A64" s="199" t="s">
        <v>402</v>
      </c>
      <c r="B64" s="199" t="s">
        <v>92</v>
      </c>
      <c r="C64" s="204" t="s">
        <v>403</v>
      </c>
      <c r="D64" s="1000">
        <v>41055</v>
      </c>
    </row>
    <row r="65" spans="1:4" ht="16.5" thickTop="1" thickBot="1">
      <c r="A65" s="199" t="s">
        <v>396</v>
      </c>
      <c r="B65" s="199" t="s">
        <v>92</v>
      </c>
      <c r="C65" s="204" t="s">
        <v>397</v>
      </c>
      <c r="D65" s="1000">
        <v>73185</v>
      </c>
    </row>
    <row r="66" spans="1:4" ht="16.5" thickTop="1" thickBot="1">
      <c r="A66" s="199" t="s">
        <v>398</v>
      </c>
      <c r="B66" s="199" t="s">
        <v>92</v>
      </c>
      <c r="C66" s="204" t="s">
        <v>399</v>
      </c>
      <c r="D66" s="1000">
        <v>41265</v>
      </c>
    </row>
    <row r="67" spans="1:4" ht="16.5" thickTop="1" thickBot="1">
      <c r="A67" s="199" t="s">
        <v>1001</v>
      </c>
      <c r="B67" s="199" t="s">
        <v>144</v>
      </c>
      <c r="C67" s="204" t="s">
        <v>1002</v>
      </c>
      <c r="D67" s="1000">
        <v>14132.180697128182</v>
      </c>
    </row>
    <row r="68" spans="1:4" ht="16.5" thickTop="1" thickBot="1">
      <c r="A68" s="199" t="s">
        <v>404</v>
      </c>
      <c r="B68" s="199" t="s">
        <v>377</v>
      </c>
      <c r="C68" s="204" t="s">
        <v>405</v>
      </c>
      <c r="D68" s="1000">
        <v>1297</v>
      </c>
    </row>
    <row r="69" spans="1:4" ht="16.5" thickTop="1" thickBot="1">
      <c r="A69" s="199" t="s">
        <v>406</v>
      </c>
      <c r="B69" s="199" t="s">
        <v>377</v>
      </c>
      <c r="C69" s="204" t="s">
        <v>407</v>
      </c>
      <c r="D69" s="1000">
        <v>6370.0090426672641</v>
      </c>
    </row>
    <row r="70" spans="1:4" ht="16.5" thickTop="1" thickBot="1">
      <c r="A70" s="199" t="s">
        <v>408</v>
      </c>
      <c r="B70" s="199" t="s">
        <v>144</v>
      </c>
      <c r="C70" s="204" t="s">
        <v>409</v>
      </c>
      <c r="D70" s="1000">
        <v>31595.271669351572</v>
      </c>
    </row>
    <row r="71" spans="1:4" ht="16.5" thickTop="1" thickBot="1">
      <c r="A71" s="199" t="s">
        <v>410</v>
      </c>
      <c r="B71" s="199" t="s">
        <v>92</v>
      </c>
      <c r="C71" s="204" t="s">
        <v>411</v>
      </c>
      <c r="D71" s="1000">
        <v>5950</v>
      </c>
    </row>
    <row r="72" spans="1:4" ht="16.5" thickTop="1" thickBot="1">
      <c r="A72" s="199" t="s">
        <v>412</v>
      </c>
      <c r="B72" s="199" t="s">
        <v>92</v>
      </c>
      <c r="C72" s="204" t="s">
        <v>413</v>
      </c>
      <c r="D72" s="1000">
        <v>12692656.827451054</v>
      </c>
    </row>
    <row r="73" spans="1:4" ht="16.5" thickTop="1" thickBot="1">
      <c r="A73" s="199" t="s">
        <v>882</v>
      </c>
      <c r="B73" s="199" t="s">
        <v>377</v>
      </c>
      <c r="C73" s="204" t="s">
        <v>883</v>
      </c>
      <c r="D73" s="1000">
        <v>2023.8701681047839</v>
      </c>
    </row>
    <row r="74" spans="1:4" ht="16.5" thickTop="1" thickBot="1">
      <c r="A74" s="199" t="s">
        <v>877</v>
      </c>
      <c r="B74" s="199" t="s">
        <v>377</v>
      </c>
      <c r="C74" s="204" t="s">
        <v>878</v>
      </c>
      <c r="D74" s="1000">
        <v>1500</v>
      </c>
    </row>
    <row r="75" spans="1:4" ht="16.5" thickTop="1" thickBot="1">
      <c r="A75" s="199" t="s">
        <v>880</v>
      </c>
      <c r="B75" s="199" t="s">
        <v>377</v>
      </c>
      <c r="C75" s="204" t="s">
        <v>881</v>
      </c>
      <c r="D75" s="1000">
        <v>1093.5729929488336</v>
      </c>
    </row>
    <row r="76" spans="1:4" ht="16.5" thickTop="1" thickBot="1">
      <c r="A76" s="199" t="s">
        <v>894</v>
      </c>
      <c r="B76" s="199" t="s">
        <v>377</v>
      </c>
      <c r="C76" s="204" t="s">
        <v>895</v>
      </c>
      <c r="D76" s="1000">
        <v>2491.1109463736202</v>
      </c>
    </row>
    <row r="77" spans="1:4" ht="16.5" thickTop="1" thickBot="1">
      <c r="A77" s="199" t="s">
        <v>879</v>
      </c>
      <c r="B77" s="199" t="s">
        <v>377</v>
      </c>
      <c r="C77" s="204" t="s">
        <v>2143</v>
      </c>
      <c r="D77" s="1000">
        <v>1500</v>
      </c>
    </row>
    <row r="78" spans="1:4" ht="16.5" thickTop="1" thickBot="1">
      <c r="A78" s="199" t="s">
        <v>889</v>
      </c>
      <c r="B78" s="199" t="s">
        <v>377</v>
      </c>
      <c r="C78" s="204" t="s">
        <v>890</v>
      </c>
      <c r="D78" s="1000">
        <v>1673.2822108620412</v>
      </c>
    </row>
    <row r="79" spans="1:4" ht="16.5" thickTop="1" thickBot="1">
      <c r="A79" s="199" t="s">
        <v>891</v>
      </c>
      <c r="B79" s="199" t="s">
        <v>377</v>
      </c>
      <c r="C79" s="204" t="s">
        <v>2129</v>
      </c>
      <c r="D79" s="1000">
        <v>1696.7310021048565</v>
      </c>
    </row>
    <row r="80" spans="1:4" ht="16.5" thickTop="1" thickBot="1">
      <c r="A80" s="199" t="s">
        <v>892</v>
      </c>
      <c r="B80" s="199" t="s">
        <v>377</v>
      </c>
      <c r="C80" s="204" t="s">
        <v>2130</v>
      </c>
      <c r="D80" s="1000">
        <v>1747.1954928150074</v>
      </c>
    </row>
    <row r="81" spans="1:4" ht="31.5" thickTop="1" thickBot="1">
      <c r="A81" s="199" t="s">
        <v>884</v>
      </c>
      <c r="B81" s="199" t="s">
        <v>377</v>
      </c>
      <c r="C81" s="204" t="s">
        <v>2038</v>
      </c>
      <c r="D81" s="1000">
        <v>2658.3987104495222</v>
      </c>
    </row>
    <row r="82" spans="1:4" ht="31.5" thickTop="1" thickBot="1">
      <c r="A82" s="199" t="s">
        <v>885</v>
      </c>
      <c r="B82" s="199" t="s">
        <v>377</v>
      </c>
      <c r="C82" s="204" t="s">
        <v>2039</v>
      </c>
      <c r="D82" s="1000">
        <v>2658.3987104495222</v>
      </c>
    </row>
    <row r="83" spans="1:4" ht="31.5" thickTop="1" thickBot="1">
      <c r="A83" s="199" t="s">
        <v>886</v>
      </c>
      <c r="B83" s="199" t="s">
        <v>377</v>
      </c>
      <c r="C83" s="204" t="s">
        <v>2040</v>
      </c>
      <c r="D83" s="1000">
        <v>2681.5727963438517</v>
      </c>
    </row>
    <row r="84" spans="1:4" ht="31.5" thickTop="1" thickBot="1">
      <c r="A84" s="199" t="s">
        <v>887</v>
      </c>
      <c r="B84" s="199" t="s">
        <v>377</v>
      </c>
      <c r="C84" s="204" t="s">
        <v>2041</v>
      </c>
      <c r="D84" s="1000">
        <v>2681.5727963438517</v>
      </c>
    </row>
    <row r="85" spans="1:4" ht="16.5" thickTop="1" thickBot="1">
      <c r="A85" s="199" t="s">
        <v>893</v>
      </c>
      <c r="B85" s="199" t="s">
        <v>377</v>
      </c>
      <c r="C85" s="204" t="s">
        <v>2043</v>
      </c>
      <c r="D85" s="1000">
        <v>2681.5727963438517</v>
      </c>
    </row>
    <row r="86" spans="1:4" ht="31.5" thickTop="1" thickBot="1">
      <c r="A86" s="199" t="s">
        <v>888</v>
      </c>
      <c r="B86" s="199" t="s">
        <v>377</v>
      </c>
      <c r="C86" s="204" t="s">
        <v>2042</v>
      </c>
      <c r="D86" s="1000">
        <v>2681.5727963438517</v>
      </c>
    </row>
    <row r="87" spans="1:4" ht="31.5" thickTop="1" thickBot="1">
      <c r="A87" s="199" t="s">
        <v>875</v>
      </c>
      <c r="B87" s="199" t="s">
        <v>377</v>
      </c>
      <c r="C87" s="204" t="s">
        <v>876</v>
      </c>
      <c r="D87" s="1000">
        <v>539</v>
      </c>
    </row>
    <row r="88" spans="1:4" ht="16.5" thickTop="1" thickBot="1">
      <c r="A88" s="199" t="s">
        <v>898</v>
      </c>
      <c r="B88" s="199" t="s">
        <v>377</v>
      </c>
      <c r="C88" s="204" t="s">
        <v>2044</v>
      </c>
      <c r="D88" s="1000">
        <v>514.98238418174583</v>
      </c>
    </row>
    <row r="89" spans="1:4" ht="16.5" thickTop="1" thickBot="1">
      <c r="A89" s="199" t="s">
        <v>896</v>
      </c>
      <c r="B89" s="199" t="s">
        <v>377</v>
      </c>
      <c r="C89" s="204" t="s">
        <v>897</v>
      </c>
      <c r="D89" s="1000">
        <v>448.007085066728</v>
      </c>
    </row>
    <row r="90" spans="1:4" ht="16.5" thickTop="1" thickBot="1">
      <c r="A90" s="199" t="s">
        <v>997</v>
      </c>
      <c r="B90" s="199" t="s">
        <v>233</v>
      </c>
      <c r="C90" s="204" t="s">
        <v>998</v>
      </c>
      <c r="D90" s="1000">
        <v>22000</v>
      </c>
    </row>
    <row r="91" spans="1:4" ht="31.5" thickTop="1" thickBot="1">
      <c r="A91" s="199" t="s">
        <v>414</v>
      </c>
      <c r="B91" s="199" t="s">
        <v>377</v>
      </c>
      <c r="C91" s="204" t="s">
        <v>415</v>
      </c>
      <c r="D91" s="1000">
        <v>9530.6465067109093</v>
      </c>
    </row>
    <row r="92" spans="1:4" ht="16.5" thickTop="1" thickBot="1">
      <c r="A92" s="199" t="s">
        <v>416</v>
      </c>
      <c r="B92" s="199" t="s">
        <v>144</v>
      </c>
      <c r="C92" s="204" t="s">
        <v>417</v>
      </c>
      <c r="D92" s="1000">
        <v>33938.800000000003</v>
      </c>
    </row>
    <row r="93" spans="1:4" ht="16.5" thickTop="1" thickBot="1">
      <c r="A93" s="199" t="s">
        <v>418</v>
      </c>
      <c r="B93" s="199" t="s">
        <v>144</v>
      </c>
      <c r="C93" s="204" t="s">
        <v>419</v>
      </c>
      <c r="D93" s="1000">
        <v>916</v>
      </c>
    </row>
    <row r="94" spans="1:4" ht="16.5" thickTop="1" thickBot="1">
      <c r="A94" s="199" t="s">
        <v>420</v>
      </c>
      <c r="B94" s="199" t="s">
        <v>144</v>
      </c>
      <c r="C94" s="204" t="s">
        <v>421</v>
      </c>
      <c r="D94" s="1000">
        <v>916</v>
      </c>
    </row>
    <row r="95" spans="1:4" ht="16.5" thickTop="1" thickBot="1">
      <c r="A95" s="199" t="s">
        <v>422</v>
      </c>
      <c r="B95" s="199" t="s">
        <v>377</v>
      </c>
      <c r="C95" s="204" t="s">
        <v>423</v>
      </c>
      <c r="D95" s="1000">
        <v>3448.4995670064686</v>
      </c>
    </row>
    <row r="96" spans="1:4" ht="16.5" thickTop="1" thickBot="1">
      <c r="A96" s="199" t="s">
        <v>441</v>
      </c>
      <c r="B96" s="199" t="s">
        <v>377</v>
      </c>
      <c r="C96" s="204" t="s">
        <v>442</v>
      </c>
      <c r="D96" s="1000">
        <v>2713.7096318030362</v>
      </c>
    </row>
    <row r="97" spans="1:4" ht="16.5" thickTop="1" thickBot="1">
      <c r="A97" s="199" t="s">
        <v>439</v>
      </c>
      <c r="B97" s="199" t="s">
        <v>377</v>
      </c>
      <c r="C97" s="204" t="s">
        <v>440</v>
      </c>
      <c r="D97" s="1000">
        <v>3441.8467720297731</v>
      </c>
    </row>
    <row r="98" spans="1:4" ht="16.5" thickTop="1" thickBot="1">
      <c r="A98" s="199" t="s">
        <v>424</v>
      </c>
      <c r="B98" s="199" t="s">
        <v>425</v>
      </c>
      <c r="C98" s="204" t="s">
        <v>426</v>
      </c>
      <c r="D98" s="1000">
        <v>2667.8607262609621</v>
      </c>
    </row>
    <row r="99" spans="1:4" ht="31.5" thickTop="1" thickBot="1">
      <c r="A99" s="199" t="s">
        <v>907</v>
      </c>
      <c r="B99" s="199" t="s">
        <v>388</v>
      </c>
      <c r="C99" s="204" t="s">
        <v>2045</v>
      </c>
      <c r="D99" s="1000">
        <v>268481.73847881012</v>
      </c>
    </row>
    <row r="100" spans="1:4" ht="31.5" thickTop="1" thickBot="1">
      <c r="A100" s="199" t="s">
        <v>908</v>
      </c>
      <c r="B100" s="199" t="s">
        <v>388</v>
      </c>
      <c r="C100" s="204" t="s">
        <v>2046</v>
      </c>
      <c r="D100" s="1000">
        <v>347489</v>
      </c>
    </row>
    <row r="101" spans="1:4" ht="31.5" thickTop="1" thickBot="1">
      <c r="A101" s="199" t="s">
        <v>909</v>
      </c>
      <c r="B101" s="199" t="s">
        <v>388</v>
      </c>
      <c r="C101" s="204" t="s">
        <v>2047</v>
      </c>
      <c r="D101" s="1000">
        <v>522548</v>
      </c>
    </row>
    <row r="102" spans="1:4" ht="31.5" thickTop="1" thickBot="1">
      <c r="A102" s="199" t="s">
        <v>910</v>
      </c>
      <c r="B102" s="199" t="s">
        <v>388</v>
      </c>
      <c r="C102" s="204" t="s">
        <v>2048</v>
      </c>
      <c r="D102" s="1000">
        <v>415924</v>
      </c>
    </row>
    <row r="103" spans="1:4" ht="31.5" thickTop="1" thickBot="1">
      <c r="A103" s="199" t="s">
        <v>911</v>
      </c>
      <c r="B103" s="199" t="s">
        <v>388</v>
      </c>
      <c r="C103" s="204" t="s">
        <v>2049</v>
      </c>
      <c r="D103" s="1000">
        <v>428723</v>
      </c>
    </row>
    <row r="104" spans="1:4" ht="16.5" thickTop="1" thickBot="1">
      <c r="A104" s="199" t="s">
        <v>905</v>
      </c>
      <c r="B104" s="199" t="s">
        <v>388</v>
      </c>
      <c r="C104" s="204" t="s">
        <v>2112</v>
      </c>
      <c r="D104" s="1000">
        <v>305668.15999999997</v>
      </c>
    </row>
    <row r="105" spans="1:4" ht="16.5" thickTop="1" thickBot="1">
      <c r="A105" s="199" t="s">
        <v>904</v>
      </c>
      <c r="B105" s="199" t="s">
        <v>388</v>
      </c>
      <c r="C105" s="204" t="s">
        <v>2113</v>
      </c>
      <c r="D105" s="1000">
        <v>331177</v>
      </c>
    </row>
    <row r="106" spans="1:4" ht="16.5" thickTop="1" thickBot="1">
      <c r="A106" s="199" t="s">
        <v>1745</v>
      </c>
      <c r="B106" s="199" t="s">
        <v>388</v>
      </c>
      <c r="C106" s="204" t="s">
        <v>2111</v>
      </c>
      <c r="D106" s="1000">
        <v>356904.8</v>
      </c>
    </row>
    <row r="107" spans="1:4" ht="16.5" thickTop="1" thickBot="1">
      <c r="A107" s="199" t="s">
        <v>901</v>
      </c>
      <c r="B107" s="199" t="s">
        <v>388</v>
      </c>
      <c r="C107" s="204" t="s">
        <v>2111</v>
      </c>
      <c r="D107" s="1000">
        <v>356904.8</v>
      </c>
    </row>
    <row r="108" spans="1:4" ht="16.5" thickTop="1" thickBot="1">
      <c r="A108" s="199" t="s">
        <v>903</v>
      </c>
      <c r="B108" s="199" t="s">
        <v>388</v>
      </c>
      <c r="C108" s="204" t="s">
        <v>2114</v>
      </c>
      <c r="D108" s="1000">
        <v>369713.95999999996</v>
      </c>
    </row>
    <row r="109" spans="1:4" ht="16.5" thickTop="1" thickBot="1">
      <c r="A109" s="199" t="s">
        <v>902</v>
      </c>
      <c r="B109" s="199" t="s">
        <v>388</v>
      </c>
      <c r="C109" s="204" t="s">
        <v>2115</v>
      </c>
      <c r="D109" s="1000">
        <v>382523.12</v>
      </c>
    </row>
    <row r="110" spans="1:4" ht="16.5" thickTop="1" thickBot="1">
      <c r="A110" s="199" t="s">
        <v>906</v>
      </c>
      <c r="B110" s="199" t="s">
        <v>388</v>
      </c>
      <c r="C110" s="204" t="s">
        <v>2116</v>
      </c>
      <c r="D110" s="1000">
        <v>355369.16220864217</v>
      </c>
    </row>
    <row r="111" spans="1:4" ht="16.5" thickTop="1" thickBot="1">
      <c r="A111" s="199" t="s">
        <v>427</v>
      </c>
      <c r="B111" s="199" t="s">
        <v>144</v>
      </c>
      <c r="C111" s="204" t="s">
        <v>428</v>
      </c>
      <c r="D111" s="1000">
        <v>1744</v>
      </c>
    </row>
    <row r="112" spans="1:4" ht="16.5" thickTop="1" thickBot="1">
      <c r="A112" s="199" t="s">
        <v>429</v>
      </c>
      <c r="B112" s="199" t="s">
        <v>233</v>
      </c>
      <c r="C112" s="204" t="s">
        <v>430</v>
      </c>
      <c r="D112" s="1000">
        <v>3489</v>
      </c>
    </row>
    <row r="113" spans="1:4" ht="31.5" thickTop="1" thickBot="1">
      <c r="A113" s="199" t="s">
        <v>431</v>
      </c>
      <c r="B113" s="199" t="s">
        <v>92</v>
      </c>
      <c r="C113" s="204" t="s">
        <v>432</v>
      </c>
      <c r="D113" s="1000">
        <v>4641</v>
      </c>
    </row>
    <row r="114" spans="1:4" ht="31.5" thickTop="1" thickBot="1">
      <c r="A114" s="199" t="s">
        <v>433</v>
      </c>
      <c r="B114" s="199" t="s">
        <v>144</v>
      </c>
      <c r="C114" s="204" t="s">
        <v>434</v>
      </c>
      <c r="D114" s="1000">
        <v>52417.575237174053</v>
      </c>
    </row>
    <row r="115" spans="1:4" ht="16.5" thickTop="1" thickBot="1">
      <c r="A115" s="199" t="s">
        <v>435</v>
      </c>
      <c r="B115" s="199" t="s">
        <v>92</v>
      </c>
      <c r="C115" s="654" t="s">
        <v>436</v>
      </c>
      <c r="D115" s="1000">
        <v>29197.5</v>
      </c>
    </row>
    <row r="116" spans="1:4" ht="16.5" thickTop="1" thickBot="1">
      <c r="A116" s="199" t="s">
        <v>443</v>
      </c>
      <c r="B116" s="199" t="s">
        <v>92</v>
      </c>
      <c r="C116" s="204" t="s">
        <v>1997</v>
      </c>
      <c r="D116" s="1000">
        <v>259420</v>
      </c>
    </row>
    <row r="117" spans="1:4" ht="16.5" thickTop="1" thickBot="1">
      <c r="A117" s="199" t="s">
        <v>446</v>
      </c>
      <c r="B117" s="199" t="s">
        <v>92</v>
      </c>
      <c r="C117" s="204" t="s">
        <v>447</v>
      </c>
      <c r="D117" s="1000">
        <v>32482.343728551965</v>
      </c>
    </row>
    <row r="118" spans="1:4" ht="31.5" thickTop="1" thickBot="1">
      <c r="A118" s="199" t="s">
        <v>444</v>
      </c>
      <c r="B118" s="199" t="s">
        <v>92</v>
      </c>
      <c r="C118" s="654" t="s">
        <v>445</v>
      </c>
      <c r="D118" s="1000">
        <v>32482.343728551965</v>
      </c>
    </row>
    <row r="119" spans="1:4" ht="31.5" thickTop="1" thickBot="1">
      <c r="A119" s="199" t="s">
        <v>449</v>
      </c>
      <c r="B119" s="199" t="s">
        <v>388</v>
      </c>
      <c r="C119" s="204" t="s">
        <v>450</v>
      </c>
      <c r="D119" s="1000">
        <v>3227.9046262524703</v>
      </c>
    </row>
    <row r="120" spans="1:4" ht="31.5" thickTop="1" thickBot="1">
      <c r="A120" s="199" t="s">
        <v>448</v>
      </c>
      <c r="B120" s="199" t="s">
        <v>388</v>
      </c>
      <c r="C120" s="204" t="s">
        <v>1998</v>
      </c>
      <c r="D120" s="1000">
        <v>3073.1952907574714</v>
      </c>
    </row>
    <row r="121" spans="1:4" ht="31.5" thickTop="1" thickBot="1">
      <c r="A121" s="199" t="s">
        <v>912</v>
      </c>
      <c r="B121" s="199" t="s">
        <v>637</v>
      </c>
      <c r="C121" s="204" t="s">
        <v>913</v>
      </c>
      <c r="D121" s="1000">
        <v>17000</v>
      </c>
    </row>
    <row r="122" spans="1:4" ht="16.5" thickTop="1" thickBot="1">
      <c r="A122" s="199" t="s">
        <v>914</v>
      </c>
      <c r="B122" s="199" t="s">
        <v>637</v>
      </c>
      <c r="C122" s="204" t="s">
        <v>2050</v>
      </c>
      <c r="D122" s="1000">
        <v>35000</v>
      </c>
    </row>
    <row r="123" spans="1:4" ht="16.5" thickTop="1" thickBot="1">
      <c r="A123" s="199" t="s">
        <v>451</v>
      </c>
      <c r="B123" s="199" t="s">
        <v>388</v>
      </c>
      <c r="C123" s="204" t="s">
        <v>1999</v>
      </c>
      <c r="D123" s="1000">
        <v>2176.9155965839032</v>
      </c>
    </row>
    <row r="124" spans="1:4" ht="16.5" thickTop="1" thickBot="1">
      <c r="A124" s="199" t="s">
        <v>452</v>
      </c>
      <c r="B124" s="199" t="s">
        <v>144</v>
      </c>
      <c r="C124" s="204" t="s">
        <v>453</v>
      </c>
      <c r="D124" s="1000">
        <v>10901.829089459095</v>
      </c>
    </row>
    <row r="125" spans="1:4" ht="16.5" thickTop="1" thickBot="1">
      <c r="A125" s="199" t="s">
        <v>939</v>
      </c>
      <c r="B125" s="199" t="s">
        <v>425</v>
      </c>
      <c r="C125" s="204" t="s">
        <v>2052</v>
      </c>
      <c r="D125" s="1000">
        <v>1475</v>
      </c>
    </row>
    <row r="126" spans="1:4" ht="16.5" thickTop="1" thickBot="1">
      <c r="A126" s="199" t="s">
        <v>940</v>
      </c>
      <c r="B126" s="199" t="s">
        <v>425</v>
      </c>
      <c r="C126" s="204" t="s">
        <v>2053</v>
      </c>
      <c r="D126" s="1000">
        <v>1967</v>
      </c>
    </row>
    <row r="127" spans="1:4" ht="31.5" thickTop="1" thickBot="1">
      <c r="A127" s="199" t="s">
        <v>938</v>
      </c>
      <c r="B127" s="199" t="s">
        <v>425</v>
      </c>
      <c r="C127" s="204" t="s">
        <v>2051</v>
      </c>
      <c r="D127" s="1000">
        <v>1967</v>
      </c>
    </row>
    <row r="128" spans="1:4" ht="16.5" thickTop="1" thickBot="1">
      <c r="A128" s="199" t="s">
        <v>920</v>
      </c>
      <c r="B128" s="199" t="s">
        <v>425</v>
      </c>
      <c r="C128" s="204" t="s">
        <v>921</v>
      </c>
      <c r="D128" s="1000">
        <v>1475.6</v>
      </c>
    </row>
    <row r="129" spans="1:4" ht="16.5" thickTop="1" thickBot="1">
      <c r="A129" s="199" t="s">
        <v>922</v>
      </c>
      <c r="B129" s="199" t="s">
        <v>425</v>
      </c>
      <c r="C129" s="204" t="s">
        <v>923</v>
      </c>
      <c r="D129" s="1000">
        <v>1201.8999999999999</v>
      </c>
    </row>
    <row r="130" spans="1:4" ht="16.5" thickTop="1" thickBot="1">
      <c r="A130" s="199" t="s">
        <v>924</v>
      </c>
      <c r="B130" s="199" t="s">
        <v>425</v>
      </c>
      <c r="C130" s="204" t="s">
        <v>925</v>
      </c>
      <c r="D130" s="1000">
        <v>1344.7</v>
      </c>
    </row>
    <row r="131" spans="1:4" ht="16.5" thickTop="1" thickBot="1">
      <c r="A131" s="199" t="s">
        <v>926</v>
      </c>
      <c r="B131" s="199" t="s">
        <v>425</v>
      </c>
      <c r="C131" s="204" t="s">
        <v>927</v>
      </c>
      <c r="D131" s="1000">
        <v>1733.83</v>
      </c>
    </row>
    <row r="132" spans="1:4" ht="16.5" thickTop="1" thickBot="1">
      <c r="A132" s="199" t="s">
        <v>928</v>
      </c>
      <c r="B132" s="199" t="s">
        <v>425</v>
      </c>
      <c r="C132" s="204" t="s">
        <v>929</v>
      </c>
      <c r="D132" s="1000">
        <v>1967.07</v>
      </c>
    </row>
    <row r="133" spans="1:4" ht="16.5" thickTop="1" thickBot="1">
      <c r="A133" s="199" t="s">
        <v>932</v>
      </c>
      <c r="B133" s="199" t="s">
        <v>425</v>
      </c>
      <c r="C133" s="204" t="s">
        <v>933</v>
      </c>
      <c r="D133" s="1000">
        <v>1159.06</v>
      </c>
    </row>
    <row r="134" spans="1:4" ht="16.5" thickTop="1" thickBot="1">
      <c r="A134" s="199" t="s">
        <v>930</v>
      </c>
      <c r="B134" s="199" t="s">
        <v>425</v>
      </c>
      <c r="C134" s="204" t="s">
        <v>931</v>
      </c>
      <c r="D134" s="1000">
        <v>1495.83</v>
      </c>
    </row>
    <row r="135" spans="1:4" ht="16.5" thickTop="1" thickBot="1">
      <c r="A135" s="199" t="s">
        <v>934</v>
      </c>
      <c r="B135" s="199" t="s">
        <v>425</v>
      </c>
      <c r="C135" s="204" t="s">
        <v>935</v>
      </c>
      <c r="D135" s="1000">
        <v>1245.9299999999998</v>
      </c>
    </row>
    <row r="136" spans="1:4" ht="16.5" thickTop="1" thickBot="1">
      <c r="A136" s="199" t="s">
        <v>936</v>
      </c>
      <c r="B136" s="199" t="s">
        <v>425</v>
      </c>
      <c r="C136" s="204" t="s">
        <v>937</v>
      </c>
      <c r="D136" s="1000">
        <v>1552.9499999999998</v>
      </c>
    </row>
    <row r="137" spans="1:4" ht="31.5" thickTop="1" thickBot="1">
      <c r="A137" s="199" t="s">
        <v>918</v>
      </c>
      <c r="B137" s="199" t="s">
        <v>377</v>
      </c>
      <c r="C137" s="204" t="s">
        <v>919</v>
      </c>
      <c r="D137" s="1000">
        <v>5248.2163956044724</v>
      </c>
    </row>
    <row r="138" spans="1:4" ht="31.5" thickTop="1" thickBot="1">
      <c r="A138" s="199" t="s">
        <v>915</v>
      </c>
      <c r="B138" s="199" t="s">
        <v>916</v>
      </c>
      <c r="C138" s="204" t="s">
        <v>917</v>
      </c>
      <c r="D138" s="1000">
        <v>2.1503109044873993E-2</v>
      </c>
    </row>
    <row r="139" spans="1:4" ht="16.5" thickTop="1" thickBot="1">
      <c r="A139" s="199" t="s">
        <v>454</v>
      </c>
      <c r="B139" s="199" t="s">
        <v>377</v>
      </c>
      <c r="C139" s="204" t="s">
        <v>455</v>
      </c>
      <c r="D139" s="1000">
        <v>5000</v>
      </c>
    </row>
    <row r="140" spans="1:4" ht="31.5" thickTop="1" thickBot="1">
      <c r="A140" s="199" t="s">
        <v>456</v>
      </c>
      <c r="B140" s="199" t="s">
        <v>457</v>
      </c>
      <c r="C140" s="204" t="s">
        <v>458</v>
      </c>
      <c r="D140" s="1000">
        <v>600</v>
      </c>
    </row>
    <row r="141" spans="1:4" ht="31.5" thickTop="1" thickBot="1">
      <c r="A141" s="199" t="s">
        <v>459</v>
      </c>
      <c r="B141" s="199" t="s">
        <v>144</v>
      </c>
      <c r="C141" s="204" t="s">
        <v>2000</v>
      </c>
      <c r="D141" s="1000">
        <v>3652.5295568934935</v>
      </c>
    </row>
    <row r="142" spans="1:4" ht="31.5" thickTop="1" thickBot="1">
      <c r="A142" s="199" t="s">
        <v>460</v>
      </c>
      <c r="B142" s="199" t="s">
        <v>92</v>
      </c>
      <c r="C142" s="204" t="s">
        <v>461</v>
      </c>
      <c r="D142" s="1000">
        <v>2142</v>
      </c>
    </row>
    <row r="143" spans="1:4" ht="16.5" thickTop="1" thickBot="1">
      <c r="A143" s="199" t="s">
        <v>462</v>
      </c>
      <c r="B143" s="199" t="s">
        <v>463</v>
      </c>
      <c r="C143" s="204" t="s">
        <v>464</v>
      </c>
      <c r="D143" s="1000">
        <v>16694.939999999999</v>
      </c>
    </row>
    <row r="144" spans="1:4" ht="16.5" thickTop="1" thickBot="1">
      <c r="A144" s="199" t="s">
        <v>465</v>
      </c>
      <c r="B144" s="199" t="s">
        <v>425</v>
      </c>
      <c r="C144" s="204" t="s">
        <v>466</v>
      </c>
      <c r="D144" s="1000">
        <v>17780.441468371293</v>
      </c>
    </row>
    <row r="145" spans="1:4" ht="16.5" thickTop="1" thickBot="1">
      <c r="A145" s="199" t="s">
        <v>951</v>
      </c>
      <c r="B145" s="199" t="s">
        <v>233</v>
      </c>
      <c r="C145" s="204" t="s">
        <v>953</v>
      </c>
      <c r="D145" s="1000">
        <v>10821.206208878857</v>
      </c>
    </row>
    <row r="146" spans="1:4" ht="46.5" thickTop="1" thickBot="1">
      <c r="A146" s="199" t="s">
        <v>941</v>
      </c>
      <c r="B146" s="199" t="s">
        <v>233</v>
      </c>
      <c r="C146" s="204" t="s">
        <v>942</v>
      </c>
      <c r="D146" s="1000">
        <v>4708.7709554835719</v>
      </c>
    </row>
    <row r="147" spans="1:4" ht="31.5" thickTop="1" thickBot="1">
      <c r="A147" s="199" t="s">
        <v>943</v>
      </c>
      <c r="B147" s="199" t="s">
        <v>233</v>
      </c>
      <c r="C147" s="204" t="s">
        <v>944</v>
      </c>
      <c r="D147" s="1000">
        <v>15551.558028002535</v>
      </c>
    </row>
    <row r="148" spans="1:4" ht="16.5" thickTop="1" thickBot="1">
      <c r="A148" s="199" t="s">
        <v>1775</v>
      </c>
      <c r="B148" s="199" t="s">
        <v>233</v>
      </c>
      <c r="C148" s="204" t="s">
        <v>2054</v>
      </c>
      <c r="D148" s="1000">
        <v>893</v>
      </c>
    </row>
    <row r="149" spans="1:4" ht="31.5" thickTop="1" thickBot="1">
      <c r="A149" s="199" t="s">
        <v>945</v>
      </c>
      <c r="B149" s="199" t="s">
        <v>144</v>
      </c>
      <c r="C149" s="204" t="s">
        <v>946</v>
      </c>
      <c r="D149" s="1000">
        <v>18708.669817479305</v>
      </c>
    </row>
    <row r="150" spans="1:4" ht="16.5" thickTop="1" thickBot="1">
      <c r="A150" s="199" t="s">
        <v>947</v>
      </c>
      <c r="B150" s="199" t="s">
        <v>233</v>
      </c>
      <c r="C150" s="204" t="s">
        <v>948</v>
      </c>
      <c r="D150" s="1000">
        <v>5737.3326090853989</v>
      </c>
    </row>
    <row r="151" spans="1:4" ht="31.5" thickTop="1" thickBot="1">
      <c r="A151" s="199" t="s">
        <v>949</v>
      </c>
      <c r="B151" s="199" t="s">
        <v>457</v>
      </c>
      <c r="C151" s="204" t="s">
        <v>950</v>
      </c>
      <c r="D151" s="1000">
        <v>121165.76893452332</v>
      </c>
    </row>
    <row r="152" spans="1:4" ht="16.5" thickTop="1" thickBot="1">
      <c r="A152" s="199" t="s">
        <v>467</v>
      </c>
      <c r="B152" s="199" t="s">
        <v>92</v>
      </c>
      <c r="C152" s="204" t="s">
        <v>468</v>
      </c>
      <c r="D152" s="1000">
        <v>1142</v>
      </c>
    </row>
    <row r="153" spans="1:4" ht="16.5" thickTop="1" thickBot="1">
      <c r="A153" s="199" t="s">
        <v>469</v>
      </c>
      <c r="B153" s="199" t="s">
        <v>377</v>
      </c>
      <c r="C153" s="204" t="s">
        <v>470</v>
      </c>
      <c r="D153" s="1000">
        <v>22687.694709618128</v>
      </c>
    </row>
    <row r="154" spans="1:4" ht="16.5" thickTop="1" thickBot="1">
      <c r="A154" s="199" t="s">
        <v>471</v>
      </c>
      <c r="B154" s="199" t="s">
        <v>377</v>
      </c>
      <c r="C154" s="204" t="s">
        <v>472</v>
      </c>
      <c r="D154" s="1000">
        <v>4066</v>
      </c>
    </row>
    <row r="155" spans="1:4" ht="31.5" thickTop="1" thickBot="1">
      <c r="A155" s="199" t="s">
        <v>987</v>
      </c>
      <c r="B155" s="199" t="s">
        <v>144</v>
      </c>
      <c r="C155" s="204" t="s">
        <v>988</v>
      </c>
      <c r="D155" s="1000">
        <v>62034.7</v>
      </c>
    </row>
    <row r="156" spans="1:4" ht="31.5" thickTop="1" thickBot="1">
      <c r="A156" s="199" t="s">
        <v>989</v>
      </c>
      <c r="B156" s="199" t="s">
        <v>144</v>
      </c>
      <c r="C156" s="204" t="s">
        <v>990</v>
      </c>
      <c r="D156" s="1000">
        <v>15237.95</v>
      </c>
    </row>
    <row r="157" spans="1:4" ht="31.5" thickTop="1" thickBot="1">
      <c r="A157" s="199" t="s">
        <v>991</v>
      </c>
      <c r="B157" s="199" t="s">
        <v>144</v>
      </c>
      <c r="C157" s="204" t="s">
        <v>992</v>
      </c>
      <c r="D157" s="1000">
        <v>29671.46</v>
      </c>
    </row>
    <row r="158" spans="1:4" ht="31.5" thickTop="1" thickBot="1">
      <c r="A158" s="199" t="s">
        <v>993</v>
      </c>
      <c r="B158" s="199" t="s">
        <v>144</v>
      </c>
      <c r="C158" s="204" t="s">
        <v>994</v>
      </c>
      <c r="D158" s="1000">
        <v>62034.7</v>
      </c>
    </row>
    <row r="159" spans="1:4" ht="16.5" thickTop="1" thickBot="1">
      <c r="A159" s="199" t="s">
        <v>475</v>
      </c>
      <c r="B159" s="199" t="s">
        <v>233</v>
      </c>
      <c r="C159" s="204" t="s">
        <v>476</v>
      </c>
      <c r="D159" s="1000">
        <v>7594.4790059417237</v>
      </c>
    </row>
    <row r="160" spans="1:4" ht="16.5" thickTop="1" thickBot="1">
      <c r="A160" s="199" t="s">
        <v>980</v>
      </c>
      <c r="B160" s="199" t="s">
        <v>233</v>
      </c>
      <c r="C160" s="204" t="s">
        <v>476</v>
      </c>
      <c r="D160" s="1000">
        <v>7594.4790059417237</v>
      </c>
    </row>
    <row r="161" spans="1:4" ht="16.5" thickTop="1" thickBot="1">
      <c r="A161" s="199" t="s">
        <v>477</v>
      </c>
      <c r="B161" s="199" t="s">
        <v>233</v>
      </c>
      <c r="C161" s="204" t="s">
        <v>478</v>
      </c>
      <c r="D161" s="1000">
        <v>9282</v>
      </c>
    </row>
    <row r="162" spans="1:4" ht="16.5" thickTop="1" thickBot="1">
      <c r="A162" s="199" t="s">
        <v>981</v>
      </c>
      <c r="B162" s="199" t="s">
        <v>233</v>
      </c>
      <c r="C162" s="204" t="s">
        <v>478</v>
      </c>
      <c r="D162" s="1000">
        <v>9282</v>
      </c>
    </row>
    <row r="163" spans="1:4" ht="16.5" thickTop="1" thickBot="1">
      <c r="A163" s="199" t="s">
        <v>972</v>
      </c>
      <c r="B163" s="199" t="s">
        <v>233</v>
      </c>
      <c r="C163" s="204" t="s">
        <v>973</v>
      </c>
      <c r="D163" s="1000">
        <v>5667</v>
      </c>
    </row>
    <row r="164" spans="1:4" ht="16.5" thickTop="1" thickBot="1">
      <c r="A164" s="199" t="s">
        <v>978</v>
      </c>
      <c r="B164" s="199" t="s">
        <v>233</v>
      </c>
      <c r="C164" s="204" t="s">
        <v>973</v>
      </c>
      <c r="D164" s="1000">
        <v>5667</v>
      </c>
    </row>
    <row r="165" spans="1:4" ht="16.5" thickTop="1" thickBot="1">
      <c r="A165" s="199" t="s">
        <v>985</v>
      </c>
      <c r="B165" s="199" t="s">
        <v>952</v>
      </c>
      <c r="C165" s="204" t="s">
        <v>986</v>
      </c>
      <c r="D165" s="1000">
        <v>14263</v>
      </c>
    </row>
    <row r="166" spans="1:4" ht="16.5" thickTop="1" thickBot="1">
      <c r="A166" s="199" t="s">
        <v>983</v>
      </c>
      <c r="B166" s="199" t="s">
        <v>233</v>
      </c>
      <c r="C166" s="204" t="s">
        <v>984</v>
      </c>
      <c r="D166" s="1000">
        <v>8554.91</v>
      </c>
    </row>
    <row r="167" spans="1:4" ht="16.5" thickTop="1" thickBot="1">
      <c r="A167" s="199" t="s">
        <v>479</v>
      </c>
      <c r="B167" s="199" t="s">
        <v>233</v>
      </c>
      <c r="C167" s="204" t="s">
        <v>480</v>
      </c>
      <c r="D167" s="1000">
        <v>9452.17</v>
      </c>
    </row>
    <row r="168" spans="1:4" ht="16.5" thickTop="1" thickBot="1">
      <c r="A168" s="199" t="s">
        <v>982</v>
      </c>
      <c r="B168" s="199" t="s">
        <v>233</v>
      </c>
      <c r="C168" s="204" t="s">
        <v>480</v>
      </c>
      <c r="D168" s="1000">
        <v>9452.17</v>
      </c>
    </row>
    <row r="169" spans="1:4" ht="16.5" thickTop="1" thickBot="1">
      <c r="A169" s="199" t="s">
        <v>473</v>
      </c>
      <c r="B169" s="199" t="s">
        <v>233</v>
      </c>
      <c r="C169" s="204" t="s">
        <v>474</v>
      </c>
      <c r="D169" s="1000">
        <v>8554.91</v>
      </c>
    </row>
    <row r="170" spans="1:4" ht="16.5" thickTop="1" thickBot="1">
      <c r="A170" s="199" t="s">
        <v>979</v>
      </c>
      <c r="B170" s="199" t="s">
        <v>233</v>
      </c>
      <c r="C170" s="204" t="s">
        <v>474</v>
      </c>
      <c r="D170" s="1000">
        <v>8554.91</v>
      </c>
    </row>
    <row r="171" spans="1:4" ht="16.5" thickTop="1" thickBot="1">
      <c r="A171" s="199" t="s">
        <v>955</v>
      </c>
      <c r="B171" s="199" t="s">
        <v>233</v>
      </c>
      <c r="C171" s="204" t="s">
        <v>956</v>
      </c>
      <c r="D171" s="1000">
        <v>10315.440378472849</v>
      </c>
    </row>
    <row r="172" spans="1:4" ht="16.5" thickTop="1" thickBot="1">
      <c r="A172" s="199" t="s">
        <v>968</v>
      </c>
      <c r="B172" s="199" t="s">
        <v>952</v>
      </c>
      <c r="C172" s="204" t="s">
        <v>969</v>
      </c>
      <c r="D172" s="1000">
        <v>22586</v>
      </c>
    </row>
    <row r="173" spans="1:4" ht="16.5" thickTop="1" thickBot="1">
      <c r="A173" s="199" t="s">
        <v>970</v>
      </c>
      <c r="B173" s="199" t="s">
        <v>952</v>
      </c>
      <c r="C173" s="204" t="s">
        <v>971</v>
      </c>
      <c r="D173" s="1000">
        <v>7101</v>
      </c>
    </row>
    <row r="174" spans="1:4" ht="16.5" thickTop="1" thickBot="1">
      <c r="A174" s="199" t="s">
        <v>957</v>
      </c>
      <c r="B174" s="199" t="s">
        <v>233</v>
      </c>
      <c r="C174" s="204" t="s">
        <v>958</v>
      </c>
      <c r="D174" s="1000">
        <v>6389</v>
      </c>
    </row>
    <row r="175" spans="1:4" ht="16.5" thickTop="1" thickBot="1">
      <c r="A175" s="199" t="s">
        <v>959</v>
      </c>
      <c r="B175" s="199" t="s">
        <v>233</v>
      </c>
      <c r="C175" s="204" t="s">
        <v>960</v>
      </c>
      <c r="D175" s="1000">
        <v>6389</v>
      </c>
    </row>
    <row r="176" spans="1:4" ht="31.5" thickTop="1" thickBot="1">
      <c r="A176" s="199" t="s">
        <v>965</v>
      </c>
      <c r="B176" s="199" t="s">
        <v>233</v>
      </c>
      <c r="C176" s="204" t="s">
        <v>2058</v>
      </c>
      <c r="D176" s="1000">
        <v>4889.71</v>
      </c>
    </row>
    <row r="177" spans="1:4" ht="31.5" thickTop="1" thickBot="1">
      <c r="A177" s="199" t="s">
        <v>961</v>
      </c>
      <c r="B177" s="199" t="s">
        <v>233</v>
      </c>
      <c r="C177" s="204" t="s">
        <v>2056</v>
      </c>
      <c r="D177" s="1000">
        <v>5460.91</v>
      </c>
    </row>
    <row r="178" spans="1:4" ht="31.5" thickTop="1" thickBot="1">
      <c r="A178" s="199" t="s">
        <v>962</v>
      </c>
      <c r="B178" s="199" t="s">
        <v>233</v>
      </c>
      <c r="C178" s="204" t="s">
        <v>2057</v>
      </c>
      <c r="D178" s="1000">
        <v>6389.11</v>
      </c>
    </row>
    <row r="179" spans="1:4" ht="31.5" thickTop="1" thickBot="1">
      <c r="A179" s="199" t="s">
        <v>967</v>
      </c>
      <c r="B179" s="199" t="s">
        <v>233</v>
      </c>
      <c r="C179" s="204" t="s">
        <v>2059</v>
      </c>
      <c r="D179" s="1000">
        <v>6110.65</v>
      </c>
    </row>
    <row r="180" spans="1:4" ht="31.5" thickTop="1" thickBot="1">
      <c r="A180" s="199" t="s">
        <v>954</v>
      </c>
      <c r="B180" s="199" t="s">
        <v>233</v>
      </c>
      <c r="C180" s="204" t="s">
        <v>2055</v>
      </c>
      <c r="D180" s="1000">
        <v>7100.73</v>
      </c>
    </row>
    <row r="181" spans="1:4" ht="16.5" thickTop="1" thickBot="1">
      <c r="A181" s="199" t="s">
        <v>963</v>
      </c>
      <c r="B181" s="199" t="s">
        <v>233</v>
      </c>
      <c r="C181" s="204" t="s">
        <v>964</v>
      </c>
      <c r="D181" s="1000">
        <v>4068.6099999999997</v>
      </c>
    </row>
    <row r="182" spans="1:4" ht="16.5" thickTop="1" thickBot="1">
      <c r="A182" s="199" t="s">
        <v>966</v>
      </c>
      <c r="B182" s="199" t="s">
        <v>233</v>
      </c>
      <c r="C182" s="204" t="s">
        <v>964</v>
      </c>
      <c r="D182" s="1000">
        <v>4068.6099999999997</v>
      </c>
    </row>
    <row r="183" spans="1:4" ht="16.5" thickTop="1" thickBot="1">
      <c r="A183" s="199" t="s">
        <v>481</v>
      </c>
      <c r="B183" s="199" t="s">
        <v>377</v>
      </c>
      <c r="C183" s="204" t="s">
        <v>482</v>
      </c>
      <c r="D183" s="1000">
        <v>7140</v>
      </c>
    </row>
    <row r="184" spans="1:4" ht="16.5" thickTop="1" thickBot="1">
      <c r="A184" s="199" t="s">
        <v>485</v>
      </c>
      <c r="B184" s="199" t="s">
        <v>92</v>
      </c>
      <c r="C184" s="204" t="s">
        <v>486</v>
      </c>
      <c r="D184" s="1000">
        <v>28000</v>
      </c>
    </row>
    <row r="185" spans="1:4" ht="16.5" thickTop="1" thickBot="1">
      <c r="A185" s="199" t="s">
        <v>483</v>
      </c>
      <c r="B185" s="199" t="s">
        <v>388</v>
      </c>
      <c r="C185" s="204" t="s">
        <v>484</v>
      </c>
      <c r="D185" s="1000">
        <v>70000</v>
      </c>
    </row>
    <row r="186" spans="1:4" ht="16.5" thickTop="1" thickBot="1">
      <c r="A186" s="199" t="s">
        <v>487</v>
      </c>
      <c r="B186" s="199" t="s">
        <v>144</v>
      </c>
      <c r="C186" s="204" t="s">
        <v>2001</v>
      </c>
      <c r="D186" s="1000">
        <v>1500</v>
      </c>
    </row>
    <row r="187" spans="1:4" ht="16.5" thickTop="1" thickBot="1">
      <c r="A187" s="199" t="s">
        <v>1539</v>
      </c>
      <c r="B187" s="199" t="s">
        <v>377</v>
      </c>
      <c r="C187" s="204" t="s">
        <v>1538</v>
      </c>
      <c r="D187" s="1000">
        <v>12583</v>
      </c>
    </row>
    <row r="188" spans="1:4" ht="16.5" thickTop="1" thickBot="1">
      <c r="A188" s="199" t="s">
        <v>1793</v>
      </c>
      <c r="B188" s="199" t="s">
        <v>377</v>
      </c>
      <c r="C188" s="204" t="s">
        <v>1792</v>
      </c>
      <c r="D188" s="1000">
        <v>12583</v>
      </c>
    </row>
    <row r="189" spans="1:4" ht="16.5" thickTop="1" thickBot="1">
      <c r="A189" s="199" t="s">
        <v>488</v>
      </c>
      <c r="B189" s="199" t="s">
        <v>377</v>
      </c>
      <c r="C189" s="204" t="s">
        <v>489</v>
      </c>
      <c r="D189" s="1000">
        <v>11940.9375</v>
      </c>
    </row>
    <row r="190" spans="1:4" ht="16.5" thickTop="1" thickBot="1">
      <c r="A190" s="199" t="s">
        <v>1750</v>
      </c>
      <c r="B190" s="199" t="s">
        <v>144</v>
      </c>
      <c r="C190" s="204" t="s">
        <v>1749</v>
      </c>
      <c r="D190" s="1000">
        <v>805705.89948337094</v>
      </c>
    </row>
    <row r="191" spans="1:4" ht="16.5" thickTop="1" thickBot="1">
      <c r="A191" s="199" t="s">
        <v>498</v>
      </c>
      <c r="B191" s="199" t="s">
        <v>92</v>
      </c>
      <c r="C191" s="204" t="s">
        <v>499</v>
      </c>
      <c r="D191" s="1000">
        <v>797772.01348110638</v>
      </c>
    </row>
    <row r="192" spans="1:4" ht="16.5" thickTop="1" thickBot="1">
      <c r="A192" s="199" t="s">
        <v>500</v>
      </c>
      <c r="B192" s="199" t="s">
        <v>92</v>
      </c>
      <c r="C192" s="204" t="s">
        <v>501</v>
      </c>
      <c r="D192" s="1000">
        <v>399031.11546461756</v>
      </c>
    </row>
    <row r="193" spans="1:4" ht="16.5" thickTop="1" thickBot="1">
      <c r="A193" s="199" t="s">
        <v>490</v>
      </c>
      <c r="B193" s="199" t="s">
        <v>233</v>
      </c>
      <c r="C193" s="204" t="s">
        <v>491</v>
      </c>
      <c r="D193" s="1000">
        <v>1676.2075642781992</v>
      </c>
    </row>
    <row r="194" spans="1:4" ht="16.5" thickTop="1" thickBot="1">
      <c r="A194" s="199" t="s">
        <v>502</v>
      </c>
      <c r="B194" s="199" t="s">
        <v>92</v>
      </c>
      <c r="C194" s="204" t="s">
        <v>503</v>
      </c>
      <c r="D194" s="1000">
        <v>759.33876320175864</v>
      </c>
    </row>
    <row r="195" spans="1:4" ht="31.5" thickTop="1" thickBot="1">
      <c r="A195" s="199" t="s">
        <v>492</v>
      </c>
      <c r="B195" s="199" t="s">
        <v>425</v>
      </c>
      <c r="C195" s="204" t="s">
        <v>493</v>
      </c>
      <c r="D195" s="1000">
        <v>777.32327560735212</v>
      </c>
    </row>
    <row r="196" spans="1:4" ht="16.5" thickTop="1" thickBot="1">
      <c r="A196" s="199" t="s">
        <v>494</v>
      </c>
      <c r="B196" s="199" t="s">
        <v>92</v>
      </c>
      <c r="C196" s="204" t="s">
        <v>495</v>
      </c>
      <c r="D196" s="1000">
        <v>33359.278301889361</v>
      </c>
    </row>
    <row r="197" spans="1:4" ht="16.5" thickTop="1" thickBot="1">
      <c r="A197" s="199" t="s">
        <v>496</v>
      </c>
      <c r="B197" s="199" t="s">
        <v>144</v>
      </c>
      <c r="C197" s="204" t="s">
        <v>497</v>
      </c>
      <c r="D197" s="1000">
        <v>900</v>
      </c>
    </row>
    <row r="198" spans="1:4" ht="16.5" thickTop="1" thickBot="1">
      <c r="A198" s="199" t="s">
        <v>504</v>
      </c>
      <c r="B198" s="199" t="s">
        <v>92</v>
      </c>
      <c r="C198" s="204" t="s">
        <v>505</v>
      </c>
      <c r="D198" s="1000">
        <v>18731</v>
      </c>
    </row>
    <row r="199" spans="1:4" ht="16.5" thickTop="1" thickBot="1">
      <c r="A199" s="199" t="s">
        <v>1009</v>
      </c>
      <c r="B199" s="199" t="s">
        <v>92</v>
      </c>
      <c r="C199" s="204" t="s">
        <v>1010</v>
      </c>
      <c r="D199" s="1000">
        <v>79857.116297595363</v>
      </c>
    </row>
    <row r="200" spans="1:4" ht="31.5" thickTop="1" thickBot="1">
      <c r="A200" s="199" t="s">
        <v>1013</v>
      </c>
      <c r="B200" s="199" t="s">
        <v>92</v>
      </c>
      <c r="C200" s="204" t="s">
        <v>1014</v>
      </c>
      <c r="D200" s="1000">
        <v>105607.35898847714</v>
      </c>
    </row>
    <row r="201" spans="1:4" ht="16.5" thickTop="1" thickBot="1">
      <c r="A201" s="199" t="s">
        <v>1011</v>
      </c>
      <c r="B201" s="199" t="s">
        <v>92</v>
      </c>
      <c r="C201" s="204" t="s">
        <v>1012</v>
      </c>
      <c r="D201" s="1000">
        <v>104039.73579727046</v>
      </c>
    </row>
    <row r="202" spans="1:4" ht="16.5" thickTop="1" thickBot="1">
      <c r="A202" s="199" t="s">
        <v>1015</v>
      </c>
      <c r="B202" s="199" t="s">
        <v>233</v>
      </c>
      <c r="C202" s="204" t="s">
        <v>1016</v>
      </c>
      <c r="D202" s="1000">
        <v>20218.635460992908</v>
      </c>
    </row>
    <row r="203" spans="1:4" ht="31.5" thickTop="1" thickBot="1">
      <c r="A203" s="199" t="s">
        <v>1003</v>
      </c>
      <c r="B203" s="199" t="s">
        <v>233</v>
      </c>
      <c r="C203" s="204" t="s">
        <v>1004</v>
      </c>
      <c r="D203" s="1000">
        <v>10833.333333333334</v>
      </c>
    </row>
    <row r="204" spans="1:4" ht="16.5" thickTop="1" thickBot="1">
      <c r="A204" s="199" t="s">
        <v>1007</v>
      </c>
      <c r="B204" s="199" t="s">
        <v>92</v>
      </c>
      <c r="C204" s="204" t="s">
        <v>1008</v>
      </c>
      <c r="D204" s="1000">
        <v>192721.20975736756</v>
      </c>
    </row>
    <row r="205" spans="1:4" ht="16.5" thickTop="1" thickBot="1">
      <c r="A205" s="199" t="s">
        <v>1005</v>
      </c>
      <c r="B205" s="199" t="s">
        <v>92</v>
      </c>
      <c r="C205" s="204" t="s">
        <v>1006</v>
      </c>
      <c r="D205" s="1000">
        <v>124950</v>
      </c>
    </row>
    <row r="206" spans="1:4" ht="16.5" thickTop="1" thickBot="1">
      <c r="A206" s="199" t="s">
        <v>506</v>
      </c>
      <c r="B206" s="199" t="s">
        <v>144</v>
      </c>
      <c r="C206" s="204" t="s">
        <v>2002</v>
      </c>
      <c r="D206" s="1000">
        <v>78514.776751183381</v>
      </c>
    </row>
    <row r="207" spans="1:4" ht="16.5" thickTop="1" thickBot="1">
      <c r="A207" s="199" t="s">
        <v>515</v>
      </c>
      <c r="B207" s="199" t="s">
        <v>144</v>
      </c>
      <c r="C207" s="204" t="s">
        <v>516</v>
      </c>
      <c r="D207" s="1000">
        <v>76584.33920745083</v>
      </c>
    </row>
    <row r="208" spans="1:4" ht="16.5" thickTop="1" thickBot="1">
      <c r="A208" s="199" t="s">
        <v>517</v>
      </c>
      <c r="B208" s="199" t="s">
        <v>144</v>
      </c>
      <c r="C208" s="204" t="s">
        <v>518</v>
      </c>
      <c r="D208" s="1000">
        <v>6611.1111111111113</v>
      </c>
    </row>
    <row r="209" spans="1:4" ht="16.5" thickTop="1" thickBot="1">
      <c r="A209" s="199" t="s">
        <v>519</v>
      </c>
      <c r="B209" s="199" t="s">
        <v>233</v>
      </c>
      <c r="C209" s="204" t="s">
        <v>520</v>
      </c>
      <c r="D209" s="1000">
        <v>12484.289999999999</v>
      </c>
    </row>
    <row r="210" spans="1:4" ht="16.5" thickTop="1" thickBot="1">
      <c r="A210" s="199" t="s">
        <v>522</v>
      </c>
      <c r="B210" s="199" t="s">
        <v>233</v>
      </c>
      <c r="C210" s="204" t="s">
        <v>2004</v>
      </c>
      <c r="D210" s="1000">
        <v>12484.289999999999</v>
      </c>
    </row>
    <row r="211" spans="1:4" ht="16.5" thickTop="1" thickBot="1">
      <c r="A211" s="199" t="s">
        <v>521</v>
      </c>
      <c r="B211" s="199" t="s">
        <v>233</v>
      </c>
      <c r="C211" s="204" t="s">
        <v>2003</v>
      </c>
      <c r="D211" s="1000">
        <v>5182.45</v>
      </c>
    </row>
    <row r="212" spans="1:4" ht="16.5" thickTop="1" thickBot="1">
      <c r="A212" s="199" t="s">
        <v>529</v>
      </c>
      <c r="B212" s="199" t="s">
        <v>388</v>
      </c>
      <c r="C212" s="204" t="s">
        <v>530</v>
      </c>
      <c r="D212" s="1000">
        <v>30000</v>
      </c>
    </row>
    <row r="213" spans="1:4" ht="16.5" thickTop="1" thickBot="1">
      <c r="A213" s="199" t="s">
        <v>525</v>
      </c>
      <c r="B213" s="199" t="s">
        <v>388</v>
      </c>
      <c r="C213" s="204" t="s">
        <v>526</v>
      </c>
      <c r="D213" s="1000">
        <v>38000</v>
      </c>
    </row>
    <row r="214" spans="1:4" ht="16.5" thickTop="1" thickBot="1">
      <c r="A214" s="199" t="s">
        <v>523</v>
      </c>
      <c r="B214" s="199" t="s">
        <v>388</v>
      </c>
      <c r="C214" s="204" t="s">
        <v>524</v>
      </c>
      <c r="D214" s="1000">
        <v>30000</v>
      </c>
    </row>
    <row r="215" spans="1:4" ht="16.5" thickTop="1" thickBot="1">
      <c r="A215" s="199" t="s">
        <v>531</v>
      </c>
      <c r="B215" s="199" t="s">
        <v>388</v>
      </c>
      <c r="C215" s="204" t="s">
        <v>532</v>
      </c>
      <c r="D215" s="1000">
        <v>40000</v>
      </c>
    </row>
    <row r="216" spans="1:4" ht="16.5" thickTop="1" thickBot="1">
      <c r="A216" s="199" t="s">
        <v>535</v>
      </c>
      <c r="B216" s="199" t="s">
        <v>388</v>
      </c>
      <c r="C216" s="204" t="s">
        <v>536</v>
      </c>
      <c r="D216" s="1000">
        <v>40000</v>
      </c>
    </row>
    <row r="217" spans="1:4" ht="16.5" thickTop="1" thickBot="1">
      <c r="A217" s="199" t="s">
        <v>537</v>
      </c>
      <c r="B217" s="199" t="s">
        <v>388</v>
      </c>
      <c r="C217" s="204" t="s">
        <v>538</v>
      </c>
      <c r="D217" s="1000">
        <v>40000</v>
      </c>
    </row>
    <row r="218" spans="1:4" ht="16.5" thickTop="1" thickBot="1">
      <c r="A218" s="199" t="s">
        <v>539</v>
      </c>
      <c r="B218" s="199" t="s">
        <v>388</v>
      </c>
      <c r="C218" s="204" t="s">
        <v>540</v>
      </c>
      <c r="D218" s="1000">
        <v>40000</v>
      </c>
    </row>
    <row r="219" spans="1:4" ht="16.5" thickTop="1" thickBot="1">
      <c r="A219" s="199" t="s">
        <v>541</v>
      </c>
      <c r="B219" s="199" t="s">
        <v>388</v>
      </c>
      <c r="C219" s="204" t="s">
        <v>542</v>
      </c>
      <c r="D219" s="1000">
        <v>40000</v>
      </c>
    </row>
    <row r="220" spans="1:4" ht="16.5" thickTop="1" thickBot="1">
      <c r="A220" s="199" t="s">
        <v>533</v>
      </c>
      <c r="B220" s="199" t="s">
        <v>388</v>
      </c>
      <c r="C220" s="204" t="s">
        <v>534</v>
      </c>
      <c r="D220" s="1000">
        <v>6618.5861097651423</v>
      </c>
    </row>
    <row r="221" spans="1:4" ht="16.5" thickTop="1" thickBot="1">
      <c r="A221" s="199" t="s">
        <v>543</v>
      </c>
      <c r="B221" s="199" t="s">
        <v>388</v>
      </c>
      <c r="C221" s="204" t="s">
        <v>544</v>
      </c>
      <c r="D221" s="1000">
        <v>20138.781535050421</v>
      </c>
    </row>
    <row r="222" spans="1:4" ht="16.5" thickTop="1" thickBot="1">
      <c r="A222" s="199" t="s">
        <v>554</v>
      </c>
      <c r="B222" s="199" t="s">
        <v>388</v>
      </c>
      <c r="C222" s="204" t="s">
        <v>555</v>
      </c>
      <c r="D222" s="1000">
        <v>25000</v>
      </c>
    </row>
    <row r="223" spans="1:4" ht="16.5" thickTop="1" thickBot="1">
      <c r="A223" s="199" t="s">
        <v>566</v>
      </c>
      <c r="B223" s="199" t="s">
        <v>388</v>
      </c>
      <c r="C223" s="204" t="s">
        <v>1940</v>
      </c>
      <c r="D223" s="1000">
        <v>4023.5546172153577</v>
      </c>
    </row>
    <row r="224" spans="1:4" ht="31.5" thickTop="1" thickBot="1">
      <c r="A224" s="199" t="s">
        <v>545</v>
      </c>
      <c r="B224" s="199" t="s">
        <v>388</v>
      </c>
      <c r="C224" s="204" t="s">
        <v>546</v>
      </c>
      <c r="D224" s="1000">
        <v>38000</v>
      </c>
    </row>
    <row r="225" spans="1:4" ht="31.5" thickTop="1" thickBot="1">
      <c r="A225" s="199" t="s">
        <v>547</v>
      </c>
      <c r="B225" s="199" t="s">
        <v>388</v>
      </c>
      <c r="C225" s="204" t="s">
        <v>548</v>
      </c>
      <c r="D225" s="1000">
        <v>30000</v>
      </c>
    </row>
    <row r="226" spans="1:4" ht="16.5" thickTop="1" thickBot="1">
      <c r="A226" s="199" t="s">
        <v>549</v>
      </c>
      <c r="B226" s="199" t="s">
        <v>388</v>
      </c>
      <c r="C226" s="204" t="s">
        <v>2005</v>
      </c>
      <c r="D226" s="1000">
        <v>40000</v>
      </c>
    </row>
    <row r="227" spans="1:4" ht="31.5" thickTop="1" thickBot="1">
      <c r="A227" s="199" t="s">
        <v>550</v>
      </c>
      <c r="B227" s="199" t="s">
        <v>388</v>
      </c>
      <c r="C227" s="204" t="s">
        <v>551</v>
      </c>
      <c r="D227" s="1000">
        <v>40000</v>
      </c>
    </row>
    <row r="228" spans="1:4" ht="31.5" thickTop="1" thickBot="1">
      <c r="A228" s="199" t="s">
        <v>552</v>
      </c>
      <c r="B228" s="199" t="s">
        <v>388</v>
      </c>
      <c r="C228" s="204" t="s">
        <v>553</v>
      </c>
      <c r="D228" s="1000">
        <v>39957.474742361228</v>
      </c>
    </row>
    <row r="229" spans="1:4" ht="16.5" thickTop="1" thickBot="1">
      <c r="A229" s="199" t="s">
        <v>556</v>
      </c>
      <c r="B229" s="199" t="s">
        <v>388</v>
      </c>
      <c r="C229" s="204" t="s">
        <v>557</v>
      </c>
      <c r="D229" s="1000">
        <v>50000</v>
      </c>
    </row>
    <row r="230" spans="1:4" ht="16.5" thickTop="1" thickBot="1">
      <c r="A230" s="199" t="s">
        <v>558</v>
      </c>
      <c r="B230" s="199" t="s">
        <v>388</v>
      </c>
      <c r="C230" s="204" t="s">
        <v>559</v>
      </c>
      <c r="D230" s="1000">
        <v>45000</v>
      </c>
    </row>
    <row r="231" spans="1:4" ht="16.5" thickTop="1" thickBot="1">
      <c r="A231" s="199" t="s">
        <v>527</v>
      </c>
      <c r="B231" s="199" t="s">
        <v>388</v>
      </c>
      <c r="C231" s="204" t="s">
        <v>528</v>
      </c>
      <c r="D231" s="1000">
        <v>38000</v>
      </c>
    </row>
    <row r="232" spans="1:4" ht="16.5" thickTop="1" thickBot="1">
      <c r="A232" s="199" t="s">
        <v>560</v>
      </c>
      <c r="B232" s="199" t="s">
        <v>388</v>
      </c>
      <c r="C232" s="204" t="s">
        <v>561</v>
      </c>
      <c r="D232" s="1000">
        <v>30000</v>
      </c>
    </row>
    <row r="233" spans="1:4" ht="16.5" thickTop="1" thickBot="1">
      <c r="A233" s="199" t="s">
        <v>562</v>
      </c>
      <c r="B233" s="199" t="s">
        <v>388</v>
      </c>
      <c r="C233" s="204" t="s">
        <v>563</v>
      </c>
      <c r="D233" s="1000">
        <v>35000</v>
      </c>
    </row>
    <row r="234" spans="1:4" ht="31.5" thickTop="1" thickBot="1">
      <c r="A234" s="199" t="s">
        <v>564</v>
      </c>
      <c r="B234" s="199" t="s">
        <v>388</v>
      </c>
      <c r="C234" s="204" t="s">
        <v>565</v>
      </c>
      <c r="D234" s="1000">
        <v>25000</v>
      </c>
    </row>
    <row r="235" spans="1:4" ht="16.5" thickTop="1" thickBot="1">
      <c r="A235" s="199" t="s">
        <v>567</v>
      </c>
      <c r="B235" s="199" t="s">
        <v>144</v>
      </c>
      <c r="C235" s="204" t="s">
        <v>568</v>
      </c>
      <c r="D235" s="1000">
        <v>1228</v>
      </c>
    </row>
    <row r="236" spans="1:4" ht="31.5" thickTop="1" thickBot="1">
      <c r="A236" s="199" t="s">
        <v>571</v>
      </c>
      <c r="B236" s="199" t="s">
        <v>388</v>
      </c>
      <c r="C236" s="204" t="s">
        <v>572</v>
      </c>
      <c r="D236" s="1000">
        <v>260941.49346777005</v>
      </c>
    </row>
    <row r="237" spans="1:4" ht="31.5" thickTop="1" thickBot="1">
      <c r="A237" s="199" t="s">
        <v>573</v>
      </c>
      <c r="B237" s="199" t="s">
        <v>388</v>
      </c>
      <c r="C237" s="204" t="s">
        <v>574</v>
      </c>
      <c r="D237" s="1000">
        <v>265397.56760480115</v>
      </c>
    </row>
    <row r="238" spans="1:4" ht="31.5" thickTop="1" thickBot="1">
      <c r="A238" s="199" t="s">
        <v>575</v>
      </c>
      <c r="B238" s="199" t="s">
        <v>388</v>
      </c>
      <c r="C238" s="204" t="s">
        <v>576</v>
      </c>
      <c r="D238" s="1000">
        <v>274741.86389920069</v>
      </c>
    </row>
    <row r="239" spans="1:4" ht="16.5" thickTop="1" thickBot="1">
      <c r="A239" s="199" t="s">
        <v>588</v>
      </c>
      <c r="B239" s="199" t="s">
        <v>589</v>
      </c>
      <c r="C239" s="204" t="s">
        <v>590</v>
      </c>
      <c r="D239" s="1000">
        <v>226520.15573989169</v>
      </c>
    </row>
    <row r="240" spans="1:4" ht="16.5" thickTop="1" thickBot="1">
      <c r="A240" s="199" t="s">
        <v>577</v>
      </c>
      <c r="B240" s="199" t="s">
        <v>388</v>
      </c>
      <c r="C240" s="204" t="s">
        <v>2006</v>
      </c>
      <c r="D240" s="1000">
        <v>230498.97468223283</v>
      </c>
    </row>
    <row r="241" spans="1:4" ht="16.5" thickTop="1" thickBot="1">
      <c r="A241" s="199" t="s">
        <v>578</v>
      </c>
      <c r="B241" s="199" t="s">
        <v>388</v>
      </c>
      <c r="C241" s="204" t="s">
        <v>2117</v>
      </c>
      <c r="D241" s="1000">
        <v>221321.25301788238</v>
      </c>
    </row>
    <row r="242" spans="1:4" ht="16.5" thickTop="1" thickBot="1">
      <c r="A242" s="208" t="s">
        <v>2119</v>
      </c>
      <c r="B242" s="199" t="s">
        <v>388</v>
      </c>
      <c r="C242" s="204" t="s">
        <v>2118</v>
      </c>
      <c r="D242" s="1000">
        <v>256770.92172205096</v>
      </c>
    </row>
    <row r="243" spans="1:4" ht="16.5" thickTop="1" thickBot="1">
      <c r="A243" s="199" t="s">
        <v>579</v>
      </c>
      <c r="B243" s="199" t="s">
        <v>388</v>
      </c>
      <c r="C243" s="204" t="s">
        <v>580</v>
      </c>
      <c r="D243" s="1000">
        <v>370000</v>
      </c>
    </row>
    <row r="244" spans="1:4" ht="16.5" thickTop="1" thickBot="1">
      <c r="A244" s="199" t="s">
        <v>581</v>
      </c>
      <c r="B244" s="199" t="s">
        <v>388</v>
      </c>
      <c r="C244" s="204" t="s">
        <v>582</v>
      </c>
      <c r="D244" s="1000">
        <v>350000</v>
      </c>
    </row>
    <row r="245" spans="1:4" ht="16.5" thickTop="1" thickBot="1">
      <c r="A245" s="199" t="s">
        <v>583</v>
      </c>
      <c r="B245" s="199" t="s">
        <v>388</v>
      </c>
      <c r="C245" s="204" t="s">
        <v>584</v>
      </c>
      <c r="D245" s="1000">
        <v>340000</v>
      </c>
    </row>
    <row r="246" spans="1:4" ht="16.5" thickTop="1" thickBot="1">
      <c r="A246" s="199" t="s">
        <v>585</v>
      </c>
      <c r="B246" s="199" t="s">
        <v>388</v>
      </c>
      <c r="C246" s="204" t="s">
        <v>2120</v>
      </c>
      <c r="D246" s="1000">
        <v>235559.71480593277</v>
      </c>
    </row>
    <row r="247" spans="1:4" ht="16.5" thickTop="1" thickBot="1">
      <c r="A247" s="199" t="s">
        <v>586</v>
      </c>
      <c r="B247" s="199" t="s">
        <v>388</v>
      </c>
      <c r="C247" s="204" t="s">
        <v>587</v>
      </c>
      <c r="D247" s="1000">
        <v>236480.92401643906</v>
      </c>
    </row>
    <row r="248" spans="1:4" ht="16.5" thickTop="1" thickBot="1">
      <c r="A248" s="199" t="s">
        <v>591</v>
      </c>
      <c r="B248" s="199" t="s">
        <v>388</v>
      </c>
      <c r="C248" s="204" t="s">
        <v>592</v>
      </c>
      <c r="D248" s="1000">
        <v>236895.35115546634</v>
      </c>
    </row>
    <row r="249" spans="1:4" ht="16.5" thickTop="1" thickBot="1">
      <c r="A249" s="199" t="s">
        <v>593</v>
      </c>
      <c r="B249" s="199" t="s">
        <v>388</v>
      </c>
      <c r="C249" s="204" t="s">
        <v>594</v>
      </c>
      <c r="D249" s="1000">
        <v>224400.45939923037</v>
      </c>
    </row>
    <row r="250" spans="1:4" ht="16.5" thickTop="1" thickBot="1">
      <c r="A250" s="199" t="s">
        <v>595</v>
      </c>
      <c r="B250" s="199" t="s">
        <v>388</v>
      </c>
      <c r="C250" s="204" t="s">
        <v>596</v>
      </c>
      <c r="D250" s="1000">
        <v>170762.53280355016</v>
      </c>
    </row>
    <row r="251" spans="1:4" ht="16.5" thickTop="1" thickBot="1">
      <c r="A251" s="199" t="s">
        <v>597</v>
      </c>
      <c r="B251" s="199" t="s">
        <v>388</v>
      </c>
      <c r="C251" s="204" t="s">
        <v>598</v>
      </c>
      <c r="D251" s="1000">
        <v>175511.10652351845</v>
      </c>
    </row>
    <row r="252" spans="1:4" ht="31.5" thickTop="1" thickBot="1">
      <c r="A252" s="199" t="s">
        <v>599</v>
      </c>
      <c r="B252" s="199" t="s">
        <v>388</v>
      </c>
      <c r="C252" s="204" t="s">
        <v>600</v>
      </c>
      <c r="D252" s="1000">
        <v>187324.9466256937</v>
      </c>
    </row>
    <row r="253" spans="1:4" ht="31.5" thickTop="1" thickBot="1">
      <c r="A253" s="199" t="s">
        <v>601</v>
      </c>
      <c r="B253" s="199" t="s">
        <v>388</v>
      </c>
      <c r="C253" s="204" t="s">
        <v>602</v>
      </c>
      <c r="D253" s="1000">
        <v>150146.22554209773</v>
      </c>
    </row>
    <row r="254" spans="1:4" ht="16.5" thickTop="1" thickBot="1">
      <c r="A254" s="199" t="s">
        <v>605</v>
      </c>
      <c r="B254" s="199" t="s">
        <v>233</v>
      </c>
      <c r="C254" s="204" t="s">
        <v>2007</v>
      </c>
      <c r="D254" s="1000">
        <v>12863.702237159128</v>
      </c>
    </row>
    <row r="255" spans="1:4" ht="31.5" thickTop="1" thickBot="1">
      <c r="A255" s="199" t="s">
        <v>603</v>
      </c>
      <c r="B255" s="199" t="s">
        <v>388</v>
      </c>
      <c r="C255" s="204" t="s">
        <v>604</v>
      </c>
      <c r="D255" s="1000">
        <v>242206.7136721499</v>
      </c>
    </row>
    <row r="256" spans="1:4" ht="16.5" thickTop="1" thickBot="1">
      <c r="A256" s="199" t="s">
        <v>569</v>
      </c>
      <c r="B256" s="199" t="s">
        <v>388</v>
      </c>
      <c r="C256" s="204" t="s">
        <v>570</v>
      </c>
      <c r="D256" s="1000">
        <v>240717.83992075807</v>
      </c>
    </row>
    <row r="257" spans="1:4" ht="16.5" thickTop="1" thickBot="1">
      <c r="A257" s="199" t="s">
        <v>606</v>
      </c>
      <c r="B257" s="199" t="s">
        <v>388</v>
      </c>
      <c r="C257" s="204" t="s">
        <v>607</v>
      </c>
      <c r="D257" s="1000">
        <v>356048</v>
      </c>
    </row>
    <row r="258" spans="1:4" ht="16.5" thickTop="1" thickBot="1">
      <c r="A258" s="199" t="s">
        <v>608</v>
      </c>
      <c r="B258" s="199" t="s">
        <v>388</v>
      </c>
      <c r="C258" s="204" t="s">
        <v>609</v>
      </c>
      <c r="D258" s="1000">
        <v>393057</v>
      </c>
    </row>
    <row r="259" spans="1:4" ht="16.5" thickTop="1" thickBot="1">
      <c r="A259" s="199" t="s">
        <v>507</v>
      </c>
      <c r="B259" s="199" t="s">
        <v>388</v>
      </c>
      <c r="C259" s="204" t="s">
        <v>508</v>
      </c>
      <c r="D259" s="1000">
        <v>393057</v>
      </c>
    </row>
    <row r="260" spans="1:4" ht="16.5" thickTop="1" thickBot="1">
      <c r="A260" s="199" t="s">
        <v>1753</v>
      </c>
      <c r="B260" s="199" t="s">
        <v>388</v>
      </c>
      <c r="C260" s="204" t="s">
        <v>1754</v>
      </c>
      <c r="D260" s="1000">
        <v>5937629.6296296297</v>
      </c>
    </row>
    <row r="261" spans="1:4" ht="16.5" thickTop="1" thickBot="1">
      <c r="A261" s="199" t="s">
        <v>509</v>
      </c>
      <c r="B261" s="199" t="s">
        <v>377</v>
      </c>
      <c r="C261" s="204" t="s">
        <v>510</v>
      </c>
      <c r="D261" s="1000">
        <v>2663.0920543703692</v>
      </c>
    </row>
    <row r="262" spans="1:4" ht="46.5" thickTop="1" thickBot="1">
      <c r="A262" s="199" t="s">
        <v>610</v>
      </c>
      <c r="B262" s="199" t="s">
        <v>377</v>
      </c>
      <c r="C262" s="204" t="s">
        <v>2008</v>
      </c>
      <c r="D262" s="1000">
        <v>2332.7682606530407</v>
      </c>
    </row>
    <row r="263" spans="1:4" ht="31.5" thickTop="1" thickBot="1">
      <c r="A263" s="199" t="s">
        <v>611</v>
      </c>
      <c r="B263" s="199" t="s">
        <v>233</v>
      </c>
      <c r="C263" s="204" t="s">
        <v>612</v>
      </c>
      <c r="D263" s="1000">
        <v>34332.028778353982</v>
      </c>
    </row>
    <row r="264" spans="1:4" ht="31.5" thickTop="1" thickBot="1">
      <c r="A264" s="199" t="s">
        <v>613</v>
      </c>
      <c r="B264" s="199" t="s">
        <v>377</v>
      </c>
      <c r="C264" s="204" t="s">
        <v>614</v>
      </c>
      <c r="D264" s="1000">
        <v>10097.897473076822</v>
      </c>
    </row>
    <row r="265" spans="1:4" ht="31.5" thickTop="1" thickBot="1">
      <c r="A265" s="199" t="s">
        <v>615</v>
      </c>
      <c r="B265" s="199" t="s">
        <v>144</v>
      </c>
      <c r="C265" s="204" t="s">
        <v>616</v>
      </c>
      <c r="D265" s="1000">
        <v>4760</v>
      </c>
    </row>
    <row r="266" spans="1:4" ht="31.5" thickTop="1" thickBot="1">
      <c r="A266" s="199" t="s">
        <v>617</v>
      </c>
      <c r="B266" s="199" t="s">
        <v>92</v>
      </c>
      <c r="C266" s="204" t="s">
        <v>618</v>
      </c>
      <c r="D266" s="1000">
        <v>29452.5</v>
      </c>
    </row>
    <row r="267" spans="1:4" ht="31.5" thickTop="1" thickBot="1">
      <c r="A267" s="199" t="s">
        <v>619</v>
      </c>
      <c r="B267" s="199" t="s">
        <v>92</v>
      </c>
      <c r="C267" s="204" t="s">
        <v>620</v>
      </c>
      <c r="D267" s="1000">
        <v>26287.812330500808</v>
      </c>
    </row>
    <row r="268" spans="1:4" ht="31.5" thickTop="1" thickBot="1">
      <c r="A268" s="199" t="s">
        <v>621</v>
      </c>
      <c r="B268" s="199" t="s">
        <v>92</v>
      </c>
      <c r="C268" s="204" t="s">
        <v>622</v>
      </c>
      <c r="D268" s="1000">
        <v>44141.115989199199</v>
      </c>
    </row>
    <row r="269" spans="1:4" ht="16.5" thickTop="1" thickBot="1">
      <c r="A269" s="199" t="s">
        <v>623</v>
      </c>
      <c r="B269" s="199" t="s">
        <v>377</v>
      </c>
      <c r="C269" s="204" t="s">
        <v>624</v>
      </c>
      <c r="D269" s="1000">
        <v>34497.928756894355</v>
      </c>
    </row>
    <row r="270" spans="1:4" ht="16.5" thickTop="1" thickBot="1">
      <c r="A270" s="199" t="s">
        <v>627</v>
      </c>
      <c r="B270" s="199" t="s">
        <v>144</v>
      </c>
      <c r="C270" s="204" t="s">
        <v>628</v>
      </c>
      <c r="D270" s="1000">
        <v>136496.74631809568</v>
      </c>
    </row>
    <row r="271" spans="1:4" ht="16.5" thickTop="1" thickBot="1">
      <c r="A271" s="199" t="s">
        <v>629</v>
      </c>
      <c r="B271" s="199" t="s">
        <v>388</v>
      </c>
      <c r="C271" s="204" t="s">
        <v>2009</v>
      </c>
      <c r="D271" s="1000">
        <v>30000</v>
      </c>
    </row>
    <row r="272" spans="1:4" ht="31.5" thickTop="1" thickBot="1">
      <c r="A272" s="199" t="s">
        <v>625</v>
      </c>
      <c r="B272" s="199" t="s">
        <v>388</v>
      </c>
      <c r="C272" s="204" t="s">
        <v>626</v>
      </c>
      <c r="D272" s="1000">
        <v>30000</v>
      </c>
    </row>
    <row r="273" spans="1:4" ht="31.5" thickTop="1" thickBot="1">
      <c r="A273" s="199" t="s">
        <v>630</v>
      </c>
      <c r="B273" s="199" t="s">
        <v>388</v>
      </c>
      <c r="C273" s="204" t="s">
        <v>631</v>
      </c>
      <c r="D273" s="1000">
        <v>35000</v>
      </c>
    </row>
    <row r="274" spans="1:4" ht="31.5" thickTop="1" thickBot="1">
      <c r="A274" s="199" t="s">
        <v>632</v>
      </c>
      <c r="B274" s="199" t="s">
        <v>144</v>
      </c>
      <c r="C274" s="204" t="s">
        <v>633</v>
      </c>
      <c r="D274" s="1000">
        <v>39259.635831560634</v>
      </c>
    </row>
    <row r="275" spans="1:4" ht="31.5" thickTop="1" thickBot="1">
      <c r="A275" s="199" t="s">
        <v>634</v>
      </c>
      <c r="B275" s="199" t="s">
        <v>144</v>
      </c>
      <c r="C275" s="204" t="s">
        <v>635</v>
      </c>
      <c r="D275" s="1000">
        <v>36737.631248983176</v>
      </c>
    </row>
    <row r="276" spans="1:4" ht="31.5" thickTop="1" thickBot="1">
      <c r="A276" s="199" t="s">
        <v>636</v>
      </c>
      <c r="B276" s="199" t="s">
        <v>637</v>
      </c>
      <c r="C276" s="204" t="s">
        <v>2010</v>
      </c>
      <c r="D276" s="1000">
        <v>62500</v>
      </c>
    </row>
    <row r="277" spans="1:4" ht="16.5" thickTop="1" thickBot="1">
      <c r="A277" s="199" t="s">
        <v>638</v>
      </c>
      <c r="B277" s="199" t="s">
        <v>637</v>
      </c>
      <c r="C277" s="204" t="s">
        <v>2011</v>
      </c>
      <c r="D277" s="1000">
        <v>62500</v>
      </c>
    </row>
    <row r="278" spans="1:4" ht="16.5" thickTop="1" thickBot="1">
      <c r="A278" s="199" t="s">
        <v>639</v>
      </c>
      <c r="B278" s="199" t="s">
        <v>637</v>
      </c>
      <c r="C278" s="204" t="s">
        <v>640</v>
      </c>
      <c r="D278" s="1000">
        <v>34900</v>
      </c>
    </row>
    <row r="279" spans="1:4" ht="16.5" thickTop="1" thickBot="1">
      <c r="A279" s="199" t="s">
        <v>511</v>
      </c>
      <c r="B279" s="199" t="s">
        <v>141</v>
      </c>
      <c r="C279" s="204" t="s">
        <v>512</v>
      </c>
      <c r="D279" s="1000">
        <v>93794.914395226879</v>
      </c>
    </row>
    <row r="280" spans="1:4" ht="16.5" thickTop="1" thickBot="1">
      <c r="A280" s="199" t="s">
        <v>513</v>
      </c>
      <c r="B280" s="199" t="s">
        <v>141</v>
      </c>
      <c r="C280" s="204" t="s">
        <v>514</v>
      </c>
      <c r="D280" s="1000">
        <v>85000</v>
      </c>
    </row>
    <row r="281" spans="1:4" ht="31.5" thickTop="1" thickBot="1">
      <c r="A281" s="199" t="s">
        <v>641</v>
      </c>
      <c r="B281" s="199" t="s">
        <v>92</v>
      </c>
      <c r="C281" s="204" t="s">
        <v>642</v>
      </c>
      <c r="D281" s="1000">
        <v>50995.325225542838</v>
      </c>
    </row>
    <row r="282" spans="1:4" ht="31.5" thickTop="1" thickBot="1">
      <c r="A282" s="199" t="s">
        <v>643</v>
      </c>
      <c r="B282" s="199" t="s">
        <v>377</v>
      </c>
      <c r="C282" s="204" t="s">
        <v>644</v>
      </c>
      <c r="D282" s="1000">
        <v>6231.3565217391306</v>
      </c>
    </row>
    <row r="283" spans="1:4" ht="31.5" thickTop="1" thickBot="1">
      <c r="A283" s="199" t="s">
        <v>645</v>
      </c>
      <c r="B283" s="199" t="s">
        <v>144</v>
      </c>
      <c r="C283" s="204" t="s">
        <v>646</v>
      </c>
      <c r="D283" s="1000">
        <v>4347.4666666666662</v>
      </c>
    </row>
    <row r="284" spans="1:4" ht="16.5" thickTop="1" thickBot="1">
      <c r="A284" s="199" t="s">
        <v>647</v>
      </c>
      <c r="B284" s="199" t="s">
        <v>92</v>
      </c>
      <c r="C284" s="204" t="s">
        <v>648</v>
      </c>
      <c r="D284" s="1000">
        <v>10515.124932200324</v>
      </c>
    </row>
    <row r="285" spans="1:4" ht="31.5" thickTop="1" thickBot="1">
      <c r="A285" s="199" t="s">
        <v>649</v>
      </c>
      <c r="B285" s="199" t="s">
        <v>92</v>
      </c>
      <c r="C285" s="204" t="s">
        <v>650</v>
      </c>
      <c r="D285" s="1000">
        <v>185000</v>
      </c>
    </row>
    <row r="286" spans="1:4" ht="16.5" thickTop="1" thickBot="1">
      <c r="A286" s="199" t="s">
        <v>651</v>
      </c>
      <c r="B286" s="199" t="s">
        <v>92</v>
      </c>
      <c r="C286" s="204" t="s">
        <v>652</v>
      </c>
      <c r="D286" s="1000">
        <v>77151.91</v>
      </c>
    </row>
    <row r="287" spans="1:4" ht="16.5" thickTop="1" thickBot="1">
      <c r="A287" s="199" t="s">
        <v>657</v>
      </c>
      <c r="B287" s="199" t="s">
        <v>92</v>
      </c>
      <c r="C287" s="204" t="s">
        <v>658</v>
      </c>
      <c r="D287" s="1000">
        <v>28000</v>
      </c>
    </row>
    <row r="288" spans="1:4" ht="31.5" thickTop="1" thickBot="1">
      <c r="A288" s="199" t="s">
        <v>653</v>
      </c>
      <c r="B288" s="199" t="s">
        <v>92</v>
      </c>
      <c r="C288" s="204" t="s">
        <v>654</v>
      </c>
      <c r="D288" s="1000">
        <v>28000</v>
      </c>
    </row>
    <row r="289" spans="1:4" ht="31.5" thickTop="1" thickBot="1">
      <c r="A289" s="199" t="s">
        <v>655</v>
      </c>
      <c r="B289" s="199" t="s">
        <v>92</v>
      </c>
      <c r="C289" s="204" t="s">
        <v>656</v>
      </c>
      <c r="D289" s="1000">
        <v>128913.89</v>
      </c>
    </row>
    <row r="290" spans="1:4" ht="16.5" thickTop="1" thickBot="1">
      <c r="A290" s="199" t="s">
        <v>659</v>
      </c>
      <c r="B290" s="199" t="s">
        <v>463</v>
      </c>
      <c r="C290" s="204" t="s">
        <v>660</v>
      </c>
      <c r="D290" s="1000">
        <v>2975</v>
      </c>
    </row>
    <row r="291" spans="1:4" ht="16.5" thickTop="1" thickBot="1">
      <c r="A291" s="199" t="s">
        <v>661</v>
      </c>
      <c r="B291" s="199" t="s">
        <v>425</v>
      </c>
      <c r="C291" s="204" t="s">
        <v>2012</v>
      </c>
      <c r="D291" s="1000">
        <v>46401.066859943334</v>
      </c>
    </row>
    <row r="292" spans="1:4" ht="31.5" thickTop="1" thickBot="1">
      <c r="A292" s="199" t="s">
        <v>662</v>
      </c>
      <c r="B292" s="199" t="s">
        <v>377</v>
      </c>
      <c r="C292" s="204" t="s">
        <v>663</v>
      </c>
      <c r="D292" s="1000">
        <v>3255.8399999999997</v>
      </c>
    </row>
    <row r="293" spans="1:4" ht="16.5" thickTop="1" thickBot="1">
      <c r="A293" s="199" t="s">
        <v>664</v>
      </c>
      <c r="B293" s="199" t="s">
        <v>377</v>
      </c>
      <c r="C293" s="204" t="s">
        <v>2013</v>
      </c>
      <c r="D293" s="1000">
        <v>20000</v>
      </c>
    </row>
    <row r="294" spans="1:4" ht="16.5" thickTop="1" thickBot="1">
      <c r="A294" s="199" t="s">
        <v>665</v>
      </c>
      <c r="B294" s="199" t="s">
        <v>92</v>
      </c>
      <c r="C294" s="204" t="s">
        <v>666</v>
      </c>
      <c r="D294" s="1000">
        <v>1892.7224877960582</v>
      </c>
    </row>
    <row r="295" spans="1:4" ht="16.5" thickTop="1" thickBot="1">
      <c r="A295" s="199" t="s">
        <v>671</v>
      </c>
      <c r="B295" s="199" t="s">
        <v>92</v>
      </c>
      <c r="C295" s="204" t="s">
        <v>2014</v>
      </c>
      <c r="D295" s="1000">
        <v>45000</v>
      </c>
    </row>
    <row r="296" spans="1:4" ht="16.5" thickTop="1" thickBot="1">
      <c r="A296" s="199" t="s">
        <v>667</v>
      </c>
      <c r="B296" s="199" t="s">
        <v>92</v>
      </c>
      <c r="C296" s="204" t="s">
        <v>668</v>
      </c>
      <c r="D296" s="1000">
        <v>55000</v>
      </c>
    </row>
    <row r="297" spans="1:4" ht="16.5" thickTop="1" thickBot="1">
      <c r="A297" s="199" t="s">
        <v>669</v>
      </c>
      <c r="B297" s="199" t="s">
        <v>92</v>
      </c>
      <c r="C297" s="204" t="s">
        <v>670</v>
      </c>
      <c r="D297" s="1000">
        <v>45000</v>
      </c>
    </row>
    <row r="298" spans="1:4" ht="16.5" thickTop="1" thickBot="1">
      <c r="A298" s="199" t="s">
        <v>684</v>
      </c>
      <c r="B298" s="199" t="s">
        <v>144</v>
      </c>
      <c r="C298" s="204" t="s">
        <v>685</v>
      </c>
      <c r="D298" s="1000">
        <v>5423.8396271728534</v>
      </c>
    </row>
    <row r="299" spans="1:4" ht="16.5" thickTop="1" thickBot="1">
      <c r="A299" s="199" t="s">
        <v>672</v>
      </c>
      <c r="B299" s="199" t="s">
        <v>377</v>
      </c>
      <c r="C299" s="204" t="s">
        <v>673</v>
      </c>
      <c r="D299" s="1000">
        <v>15000</v>
      </c>
    </row>
    <row r="300" spans="1:4" ht="16.5" thickTop="1" thickBot="1">
      <c r="A300" s="199" t="s">
        <v>688</v>
      </c>
      <c r="B300" s="199" t="s">
        <v>377</v>
      </c>
      <c r="C300" s="204" t="s">
        <v>689</v>
      </c>
      <c r="D300" s="1000">
        <v>30000</v>
      </c>
    </row>
    <row r="301" spans="1:4" ht="46.5" thickTop="1" thickBot="1">
      <c r="A301" s="199" t="s">
        <v>690</v>
      </c>
      <c r="B301" s="199" t="s">
        <v>92</v>
      </c>
      <c r="C301" s="204" t="s">
        <v>691</v>
      </c>
      <c r="D301" s="1000">
        <v>415200</v>
      </c>
    </row>
    <row r="302" spans="1:4" ht="46.5" thickTop="1" thickBot="1">
      <c r="A302" s="199" t="s">
        <v>692</v>
      </c>
      <c r="B302" s="199" t="s">
        <v>92</v>
      </c>
      <c r="C302" s="204" t="s">
        <v>693</v>
      </c>
      <c r="D302" s="1000">
        <v>367300</v>
      </c>
    </row>
    <row r="303" spans="1:4" ht="46.5" thickTop="1" thickBot="1">
      <c r="A303" s="199" t="s">
        <v>694</v>
      </c>
      <c r="B303" s="199" t="s">
        <v>92</v>
      </c>
      <c r="C303" s="204" t="s">
        <v>695</v>
      </c>
      <c r="D303" s="1000">
        <v>297024</v>
      </c>
    </row>
    <row r="304" spans="1:4" ht="46.5" thickTop="1" thickBot="1">
      <c r="A304" s="199" t="s">
        <v>696</v>
      </c>
      <c r="B304" s="199" t="s">
        <v>92</v>
      </c>
      <c r="C304" s="204" t="s">
        <v>697</v>
      </c>
      <c r="D304" s="1000">
        <v>445536</v>
      </c>
    </row>
    <row r="305" spans="1:4" ht="46.5" thickTop="1" thickBot="1">
      <c r="A305" s="199" t="s">
        <v>698</v>
      </c>
      <c r="B305" s="199" t="s">
        <v>92</v>
      </c>
      <c r="C305" s="204" t="s">
        <v>699</v>
      </c>
      <c r="D305" s="1000">
        <v>412930</v>
      </c>
    </row>
    <row r="306" spans="1:4" ht="46.5" thickTop="1" thickBot="1">
      <c r="A306" s="199" t="s">
        <v>700</v>
      </c>
      <c r="B306" s="199" t="s">
        <v>233</v>
      </c>
      <c r="C306" s="204" t="s">
        <v>701</v>
      </c>
      <c r="D306" s="1000">
        <v>629319.6</v>
      </c>
    </row>
    <row r="307" spans="1:4" ht="16.5" thickTop="1" thickBot="1">
      <c r="A307" s="199" t="s">
        <v>702</v>
      </c>
      <c r="B307" s="199" t="s">
        <v>92</v>
      </c>
      <c r="C307" s="204" t="s">
        <v>703</v>
      </c>
      <c r="D307" s="1000">
        <v>285000</v>
      </c>
    </row>
    <row r="308" spans="1:4" ht="16.5" thickTop="1" thickBot="1">
      <c r="A308" s="199" t="s">
        <v>674</v>
      </c>
      <c r="B308" s="199" t="s">
        <v>377</v>
      </c>
      <c r="C308" s="204" t="s">
        <v>675</v>
      </c>
      <c r="D308" s="1000">
        <v>44059.36363636364</v>
      </c>
    </row>
    <row r="309" spans="1:4" ht="16.5" thickTop="1" thickBot="1">
      <c r="A309" s="199" t="s">
        <v>680</v>
      </c>
      <c r="B309" s="199" t="s">
        <v>377</v>
      </c>
      <c r="C309" s="204" t="s">
        <v>681</v>
      </c>
      <c r="D309" s="1000">
        <v>6654.1</v>
      </c>
    </row>
    <row r="310" spans="1:4" ht="16.5" thickTop="1" thickBot="1">
      <c r="A310" s="199" t="s">
        <v>678</v>
      </c>
      <c r="B310" s="199" t="s">
        <v>377</v>
      </c>
      <c r="C310" s="204" t="s">
        <v>679</v>
      </c>
      <c r="D310" s="1000">
        <v>17112.25</v>
      </c>
    </row>
    <row r="311" spans="1:4" ht="16.5" thickTop="1" thickBot="1">
      <c r="A311" s="199" t="s">
        <v>676</v>
      </c>
      <c r="B311" s="199" t="s">
        <v>377</v>
      </c>
      <c r="C311" s="204" t="s">
        <v>677</v>
      </c>
      <c r="D311" s="1000">
        <v>77393.666666666672</v>
      </c>
    </row>
    <row r="312" spans="1:4" ht="16.5" thickTop="1" thickBot="1">
      <c r="A312" s="199" t="s">
        <v>682</v>
      </c>
      <c r="B312" s="199" t="s">
        <v>377</v>
      </c>
      <c r="C312" s="204" t="s">
        <v>683</v>
      </c>
      <c r="D312" s="1000">
        <v>13539.36</v>
      </c>
    </row>
    <row r="313" spans="1:4" ht="16.5" thickTop="1" thickBot="1">
      <c r="A313" s="199" t="s">
        <v>704</v>
      </c>
      <c r="B313" s="199" t="s">
        <v>377</v>
      </c>
      <c r="C313" s="204" t="s">
        <v>705</v>
      </c>
      <c r="D313" s="1000">
        <v>7045.1337045742175</v>
      </c>
    </row>
    <row r="314" spans="1:4" ht="16.5" thickTop="1" thickBot="1">
      <c r="A314" s="199" t="s">
        <v>706</v>
      </c>
      <c r="B314" s="199" t="s">
        <v>377</v>
      </c>
      <c r="C314" s="204" t="s">
        <v>707</v>
      </c>
      <c r="D314" s="1000">
        <v>7886.3436991502431</v>
      </c>
    </row>
    <row r="315" spans="1:4" ht="46.5" thickTop="1" thickBot="1">
      <c r="A315" s="199" t="s">
        <v>712</v>
      </c>
      <c r="B315" s="199" t="s">
        <v>377</v>
      </c>
      <c r="C315" s="204" t="s">
        <v>713</v>
      </c>
      <c r="D315" s="1000">
        <v>7594.2700536980547</v>
      </c>
    </row>
    <row r="316" spans="1:4" ht="31.5" thickTop="1" thickBot="1">
      <c r="A316" s="199" t="s">
        <v>708</v>
      </c>
      <c r="B316" s="199" t="s">
        <v>92</v>
      </c>
      <c r="C316" s="204" t="s">
        <v>709</v>
      </c>
      <c r="D316" s="1000">
        <v>41943.781842053875</v>
      </c>
    </row>
    <row r="317" spans="1:4" ht="16.5" thickTop="1" thickBot="1">
      <c r="A317" s="199" t="s">
        <v>710</v>
      </c>
      <c r="B317" s="199" t="s">
        <v>377</v>
      </c>
      <c r="C317" s="204" t="s">
        <v>711</v>
      </c>
      <c r="D317" s="1000">
        <v>0</v>
      </c>
    </row>
    <row r="318" spans="1:4" ht="31.5" thickTop="1" thickBot="1">
      <c r="A318" s="199" t="s">
        <v>714</v>
      </c>
      <c r="B318" s="199" t="s">
        <v>637</v>
      </c>
      <c r="C318" s="204" t="s">
        <v>715</v>
      </c>
      <c r="D318" s="1000">
        <v>12073.11189</v>
      </c>
    </row>
    <row r="319" spans="1:4" ht="31.5" thickTop="1" thickBot="1">
      <c r="A319" s="199" t="s">
        <v>716</v>
      </c>
      <c r="B319" s="199" t="s">
        <v>92</v>
      </c>
      <c r="C319" s="204" t="s">
        <v>717</v>
      </c>
      <c r="D319" s="1000">
        <v>7500</v>
      </c>
    </row>
    <row r="320" spans="1:4" ht="46.5" thickTop="1" thickBot="1">
      <c r="A320" s="199" t="s">
        <v>724</v>
      </c>
      <c r="B320" s="199" t="s">
        <v>92</v>
      </c>
      <c r="C320" s="204" t="s">
        <v>725</v>
      </c>
      <c r="D320" s="1000">
        <v>64600</v>
      </c>
    </row>
    <row r="321" spans="1:4" ht="46.5" thickTop="1" thickBot="1">
      <c r="A321" s="199" t="s">
        <v>726</v>
      </c>
      <c r="B321" s="199" t="s">
        <v>92</v>
      </c>
      <c r="C321" s="204" t="s">
        <v>727</v>
      </c>
      <c r="D321" s="1000">
        <v>189400</v>
      </c>
    </row>
    <row r="322" spans="1:4" ht="46.5" thickTop="1" thickBot="1">
      <c r="A322" s="199" t="s">
        <v>722</v>
      </c>
      <c r="B322" s="199" t="s">
        <v>92</v>
      </c>
      <c r="C322" s="204" t="s">
        <v>723</v>
      </c>
      <c r="D322" s="1000">
        <v>162000</v>
      </c>
    </row>
    <row r="323" spans="1:4" ht="61.5" thickTop="1" thickBot="1">
      <c r="A323" s="199" t="s">
        <v>720</v>
      </c>
      <c r="B323" s="199" t="s">
        <v>92</v>
      </c>
      <c r="C323" s="204" t="s">
        <v>721</v>
      </c>
      <c r="D323" s="1000">
        <v>367300</v>
      </c>
    </row>
    <row r="324" spans="1:4" ht="16.5" thickTop="1" thickBot="1">
      <c r="A324" s="199" t="s">
        <v>728</v>
      </c>
      <c r="B324" s="199" t="s">
        <v>92</v>
      </c>
      <c r="C324" s="204" t="s">
        <v>729</v>
      </c>
      <c r="D324" s="1000">
        <v>158840</v>
      </c>
    </row>
    <row r="325" spans="1:4" ht="16.5" thickTop="1" thickBot="1">
      <c r="A325" s="199" t="s">
        <v>732</v>
      </c>
      <c r="B325" s="199" t="s">
        <v>92</v>
      </c>
      <c r="C325" s="204" t="s">
        <v>733</v>
      </c>
      <c r="D325" s="1000">
        <v>8500</v>
      </c>
    </row>
    <row r="326" spans="1:4" ht="31.5" thickTop="1" thickBot="1">
      <c r="A326" s="199" t="s">
        <v>718</v>
      </c>
      <c r="B326" s="199" t="s">
        <v>92</v>
      </c>
      <c r="C326" s="204" t="s">
        <v>719</v>
      </c>
      <c r="D326" s="1000">
        <v>15500</v>
      </c>
    </row>
    <row r="327" spans="1:4" ht="31.5" thickTop="1" thickBot="1">
      <c r="A327" s="199" t="s">
        <v>730</v>
      </c>
      <c r="B327" s="199" t="s">
        <v>92</v>
      </c>
      <c r="C327" s="204" t="s">
        <v>731</v>
      </c>
      <c r="D327" s="1000">
        <v>8500</v>
      </c>
    </row>
    <row r="328" spans="1:4" ht="31.5" thickTop="1" thickBot="1">
      <c r="A328" s="199" t="s">
        <v>734</v>
      </c>
      <c r="B328" s="199" t="s">
        <v>92</v>
      </c>
      <c r="C328" s="204" t="s">
        <v>735</v>
      </c>
      <c r="D328" s="1000">
        <v>63075.496953321999</v>
      </c>
    </row>
    <row r="329" spans="1:4" ht="16.5" thickTop="1" thickBot="1">
      <c r="A329" s="199" t="s">
        <v>736</v>
      </c>
      <c r="B329" s="199" t="s">
        <v>92</v>
      </c>
      <c r="C329" s="204" t="s">
        <v>737</v>
      </c>
      <c r="D329" s="1000">
        <v>4165</v>
      </c>
    </row>
    <row r="330" spans="1:4" ht="31.5" thickTop="1" thickBot="1">
      <c r="A330" s="199" t="s">
        <v>738</v>
      </c>
      <c r="B330" s="199" t="s">
        <v>92</v>
      </c>
      <c r="C330" s="204" t="s">
        <v>739</v>
      </c>
      <c r="D330" s="1000">
        <v>4000</v>
      </c>
    </row>
    <row r="331" spans="1:4" ht="31.5" thickTop="1" thickBot="1">
      <c r="A331" s="199" t="s">
        <v>740</v>
      </c>
      <c r="B331" s="199" t="s">
        <v>92</v>
      </c>
      <c r="C331" s="204" t="s">
        <v>741</v>
      </c>
      <c r="D331" s="1000">
        <v>1026</v>
      </c>
    </row>
    <row r="332" spans="1:4" ht="16.5" thickTop="1" thickBot="1">
      <c r="A332" s="199" t="s">
        <v>743</v>
      </c>
      <c r="B332" s="199" t="s">
        <v>388</v>
      </c>
      <c r="C332" s="204" t="s">
        <v>744</v>
      </c>
      <c r="D332" s="1000">
        <v>32000</v>
      </c>
    </row>
    <row r="333" spans="1:4" ht="31.5" thickTop="1" thickBot="1">
      <c r="A333" s="199" t="s">
        <v>742</v>
      </c>
      <c r="B333" s="199" t="s">
        <v>388</v>
      </c>
      <c r="C333" s="204" t="s">
        <v>2017</v>
      </c>
      <c r="D333" s="1000">
        <v>2000</v>
      </c>
    </row>
    <row r="334" spans="1:4" ht="16.5" thickTop="1" thickBot="1">
      <c r="A334" s="199" t="s">
        <v>747</v>
      </c>
      <c r="B334" s="199" t="s">
        <v>92</v>
      </c>
      <c r="C334" s="204" t="s">
        <v>2018</v>
      </c>
      <c r="D334" s="1000">
        <v>578.58000000000004</v>
      </c>
    </row>
    <row r="335" spans="1:4" ht="16.5" thickTop="1" thickBot="1">
      <c r="A335" s="199" t="s">
        <v>745</v>
      </c>
      <c r="B335" s="199" t="s">
        <v>92</v>
      </c>
      <c r="C335" s="204" t="s">
        <v>746</v>
      </c>
      <c r="D335" s="1000">
        <v>4024.1803720527928</v>
      </c>
    </row>
    <row r="336" spans="1:4" ht="16.5" thickTop="1" thickBot="1">
      <c r="A336" s="199" t="s">
        <v>748</v>
      </c>
      <c r="B336" s="199" t="s">
        <v>377</v>
      </c>
      <c r="C336" s="204" t="s">
        <v>749</v>
      </c>
      <c r="D336" s="1000">
        <v>4223.7429717470332</v>
      </c>
    </row>
    <row r="337" spans="1:4" ht="16.5" thickTop="1" thickBot="1">
      <c r="A337" s="199" t="s">
        <v>753</v>
      </c>
      <c r="B337" s="199" t="s">
        <v>92</v>
      </c>
      <c r="C337" s="204" t="s">
        <v>754</v>
      </c>
      <c r="D337" s="1000">
        <v>390800</v>
      </c>
    </row>
    <row r="338" spans="1:4" ht="16.5" thickTop="1" thickBot="1">
      <c r="A338" s="199" t="s">
        <v>751</v>
      </c>
      <c r="B338" s="199" t="s">
        <v>92</v>
      </c>
      <c r="C338" s="204" t="s">
        <v>752</v>
      </c>
      <c r="D338" s="1000">
        <v>55000</v>
      </c>
    </row>
    <row r="339" spans="1:4" ht="31.5" thickTop="1" thickBot="1">
      <c r="A339" s="199" t="s">
        <v>750</v>
      </c>
      <c r="B339" s="199" t="s">
        <v>144</v>
      </c>
      <c r="C339" s="204" t="s">
        <v>2019</v>
      </c>
      <c r="D339" s="1000">
        <v>390800</v>
      </c>
    </row>
    <row r="340" spans="1:4" ht="31.5" thickTop="1" thickBot="1">
      <c r="A340" s="199" t="s">
        <v>686</v>
      </c>
      <c r="B340" s="199" t="s">
        <v>92</v>
      </c>
      <c r="C340" s="204" t="s">
        <v>2015</v>
      </c>
      <c r="D340" s="1000">
        <v>1231965.8743776644</v>
      </c>
    </row>
    <row r="341" spans="1:4" ht="31.5" thickTop="1" thickBot="1">
      <c r="A341" s="199" t="s">
        <v>755</v>
      </c>
      <c r="B341" s="199" t="s">
        <v>92</v>
      </c>
      <c r="C341" s="204" t="s">
        <v>756</v>
      </c>
      <c r="D341" s="1000">
        <v>1255025.6553844095</v>
      </c>
    </row>
    <row r="342" spans="1:4" ht="31.5" thickTop="1" thickBot="1">
      <c r="A342" s="199" t="s">
        <v>687</v>
      </c>
      <c r="B342" s="199" t="s">
        <v>92</v>
      </c>
      <c r="C342" s="204" t="s">
        <v>2016</v>
      </c>
      <c r="D342" s="1000">
        <v>799699.12214720994</v>
      </c>
    </row>
    <row r="343" spans="1:4" ht="31.5" thickTop="1" thickBot="1">
      <c r="A343" s="199" t="s">
        <v>757</v>
      </c>
      <c r="B343" s="199" t="s">
        <v>92</v>
      </c>
      <c r="C343" s="204" t="s">
        <v>758</v>
      </c>
      <c r="D343" s="1000">
        <v>769640.27299287682</v>
      </c>
    </row>
    <row r="344" spans="1:4" ht="31.5" thickTop="1" thickBot="1">
      <c r="A344" s="199" t="s">
        <v>802</v>
      </c>
      <c r="B344" s="199" t="s">
        <v>388</v>
      </c>
      <c r="C344" s="204" t="s">
        <v>803</v>
      </c>
      <c r="D344" s="1000">
        <v>70000</v>
      </c>
    </row>
    <row r="345" spans="1:4" ht="31.5" thickTop="1" thickBot="1">
      <c r="A345" s="199" t="s">
        <v>759</v>
      </c>
      <c r="B345" s="199" t="s">
        <v>377</v>
      </c>
      <c r="C345" s="204" t="s">
        <v>760</v>
      </c>
      <c r="D345" s="1000">
        <v>48435.518303796831</v>
      </c>
    </row>
    <row r="346" spans="1:4" ht="31.5" thickTop="1" thickBot="1">
      <c r="A346" s="199" t="s">
        <v>761</v>
      </c>
      <c r="B346" s="199" t="s">
        <v>144</v>
      </c>
      <c r="C346" s="204" t="s">
        <v>762</v>
      </c>
      <c r="D346" s="1000">
        <v>32702.411268943753</v>
      </c>
    </row>
    <row r="347" spans="1:4" ht="31.5" thickTop="1" thickBot="1">
      <c r="A347" s="199" t="s">
        <v>768</v>
      </c>
      <c r="B347" s="199" t="s">
        <v>92</v>
      </c>
      <c r="C347" s="204" t="s">
        <v>2023</v>
      </c>
      <c r="D347" s="1000">
        <v>56165.510554914283</v>
      </c>
    </row>
    <row r="348" spans="1:4" ht="16.5" thickTop="1" thickBot="1">
      <c r="A348" s="199" t="s">
        <v>773</v>
      </c>
      <c r="B348" s="199" t="s">
        <v>144</v>
      </c>
      <c r="C348" s="204" t="s">
        <v>2024</v>
      </c>
      <c r="D348" s="1000">
        <v>13442.5</v>
      </c>
    </row>
    <row r="349" spans="1:4" ht="31.5" thickTop="1" thickBot="1">
      <c r="A349" s="199" t="s">
        <v>763</v>
      </c>
      <c r="B349" s="199" t="s">
        <v>144</v>
      </c>
      <c r="C349" s="204" t="s">
        <v>764</v>
      </c>
      <c r="D349" s="1000">
        <v>39742.787248717701</v>
      </c>
    </row>
    <row r="350" spans="1:4" ht="31.5" thickTop="1" thickBot="1">
      <c r="A350" s="199" t="s">
        <v>765</v>
      </c>
      <c r="B350" s="199" t="s">
        <v>144</v>
      </c>
      <c r="C350" s="204" t="s">
        <v>2020</v>
      </c>
      <c r="D350" s="1000">
        <v>7833.7680744892405</v>
      </c>
    </row>
    <row r="351" spans="1:4" ht="16.5" thickTop="1" thickBot="1">
      <c r="A351" s="199" t="s">
        <v>801</v>
      </c>
      <c r="B351" s="199" t="s">
        <v>144</v>
      </c>
      <c r="C351" s="204" t="s">
        <v>2026</v>
      </c>
      <c r="D351" s="1000">
        <v>109720.58661976985</v>
      </c>
    </row>
    <row r="352" spans="1:4" ht="16.5" thickTop="1" thickBot="1">
      <c r="A352" s="199" t="s">
        <v>769</v>
      </c>
      <c r="B352" s="199" t="s">
        <v>144</v>
      </c>
      <c r="C352" s="204" t="s">
        <v>770</v>
      </c>
      <c r="D352" s="1000">
        <v>360678.76923076925</v>
      </c>
    </row>
    <row r="353" spans="1:4" ht="16.5" thickTop="1" thickBot="1">
      <c r="A353" s="199" t="s">
        <v>771</v>
      </c>
      <c r="B353" s="199" t="s">
        <v>144</v>
      </c>
      <c r="C353" s="204" t="s">
        <v>772</v>
      </c>
      <c r="D353" s="1000">
        <v>1000319.5384615385</v>
      </c>
    </row>
    <row r="354" spans="1:4" ht="31.5" thickTop="1" thickBot="1">
      <c r="A354" s="199" t="s">
        <v>767</v>
      </c>
      <c r="B354" s="199" t="s">
        <v>144</v>
      </c>
      <c r="C354" s="204" t="s">
        <v>2022</v>
      </c>
      <c r="D354" s="1000">
        <v>4084.8333333333335</v>
      </c>
    </row>
    <row r="355" spans="1:4" ht="16.5" thickTop="1" thickBot="1">
      <c r="A355" s="199" t="s">
        <v>766</v>
      </c>
      <c r="B355" s="199" t="s">
        <v>144</v>
      </c>
      <c r="C355" s="204" t="s">
        <v>2021</v>
      </c>
      <c r="D355" s="1000">
        <v>4085</v>
      </c>
    </row>
    <row r="356" spans="1:4" ht="16.5" thickTop="1" thickBot="1">
      <c r="A356" s="199" t="s">
        <v>778</v>
      </c>
      <c r="B356" s="199" t="s">
        <v>144</v>
      </c>
      <c r="C356" s="204" t="s">
        <v>779</v>
      </c>
      <c r="D356" s="1000">
        <v>24184.787344060747</v>
      </c>
    </row>
    <row r="357" spans="1:4" ht="31.5" thickTop="1" thickBot="1">
      <c r="A357" s="199" t="s">
        <v>774</v>
      </c>
      <c r="B357" s="199" t="s">
        <v>144</v>
      </c>
      <c r="C357" s="204" t="s">
        <v>775</v>
      </c>
      <c r="D357" s="1000">
        <v>345100</v>
      </c>
    </row>
    <row r="358" spans="1:4" ht="31.5" thickTop="1" thickBot="1">
      <c r="A358" s="199" t="s">
        <v>776</v>
      </c>
      <c r="B358" s="199" t="s">
        <v>144</v>
      </c>
      <c r="C358" s="204" t="s">
        <v>777</v>
      </c>
      <c r="D358" s="1000">
        <v>333200</v>
      </c>
    </row>
    <row r="359" spans="1:4" ht="16.5" thickTop="1" thickBot="1">
      <c r="A359" s="199" t="s">
        <v>780</v>
      </c>
      <c r="B359" s="199" t="s">
        <v>144</v>
      </c>
      <c r="C359" s="204" t="s">
        <v>781</v>
      </c>
      <c r="D359" s="1000">
        <v>98770.476190476184</v>
      </c>
    </row>
    <row r="360" spans="1:4" ht="16.5" thickTop="1" thickBot="1">
      <c r="A360" s="199" t="s">
        <v>782</v>
      </c>
      <c r="B360" s="199" t="s">
        <v>144</v>
      </c>
      <c r="C360" s="204" t="s">
        <v>783</v>
      </c>
      <c r="D360" s="1000">
        <v>118999.99999999999</v>
      </c>
    </row>
    <row r="361" spans="1:4" ht="16.5" thickTop="1" thickBot="1">
      <c r="A361" s="199" t="s">
        <v>784</v>
      </c>
      <c r="B361" s="199" t="s">
        <v>144</v>
      </c>
      <c r="C361" s="204" t="s">
        <v>785</v>
      </c>
      <c r="D361" s="1000">
        <v>154700</v>
      </c>
    </row>
    <row r="362" spans="1:4" ht="16.5" thickTop="1" thickBot="1">
      <c r="A362" s="199" t="s">
        <v>786</v>
      </c>
      <c r="B362" s="199" t="s">
        <v>144</v>
      </c>
      <c r="C362" s="204" t="s">
        <v>787</v>
      </c>
      <c r="D362" s="1000">
        <v>220150</v>
      </c>
    </row>
    <row r="363" spans="1:4" ht="31.5" thickTop="1" thickBot="1">
      <c r="A363" s="199" t="s">
        <v>788</v>
      </c>
      <c r="B363" s="199" t="s">
        <v>144</v>
      </c>
      <c r="C363" s="204" t="s">
        <v>789</v>
      </c>
      <c r="D363" s="1000">
        <v>122198.50610249591</v>
      </c>
    </row>
    <row r="364" spans="1:4" ht="31.5" thickTop="1" thickBot="1">
      <c r="A364" s="199" t="s">
        <v>804</v>
      </c>
      <c r="B364" s="199" t="s">
        <v>144</v>
      </c>
      <c r="C364" s="204" t="s">
        <v>805</v>
      </c>
      <c r="D364" s="1000">
        <v>112098.54892877332</v>
      </c>
    </row>
    <row r="365" spans="1:4" ht="16.5" thickTop="1" thickBot="1">
      <c r="A365" s="199" t="s">
        <v>790</v>
      </c>
      <c r="B365" s="199" t="s">
        <v>144</v>
      </c>
      <c r="C365" s="204" t="s">
        <v>791</v>
      </c>
      <c r="D365" s="1000">
        <v>51569.913168741179</v>
      </c>
    </row>
    <row r="366" spans="1:4" ht="16.5" thickTop="1" thickBot="1">
      <c r="A366" s="199" t="s">
        <v>792</v>
      </c>
      <c r="B366" s="199" t="s">
        <v>144</v>
      </c>
      <c r="C366" s="204" t="s">
        <v>2025</v>
      </c>
      <c r="D366" s="1000">
        <v>49871.771567515556</v>
      </c>
    </row>
    <row r="367" spans="1:4" ht="31.5" thickTop="1" thickBot="1">
      <c r="A367" s="199" t="s">
        <v>793</v>
      </c>
      <c r="B367" s="199" t="s">
        <v>92</v>
      </c>
      <c r="C367" s="204" t="s">
        <v>794</v>
      </c>
      <c r="D367" s="1000">
        <v>58072</v>
      </c>
    </row>
    <row r="368" spans="1:4" ht="16.5" thickTop="1" thickBot="1">
      <c r="A368" s="199" t="s">
        <v>797</v>
      </c>
      <c r="B368" s="199" t="s">
        <v>92</v>
      </c>
      <c r="C368" s="204" t="s">
        <v>798</v>
      </c>
      <c r="D368" s="1000">
        <v>3625</v>
      </c>
    </row>
    <row r="369" spans="1:4" ht="31.5" thickTop="1" thickBot="1">
      <c r="A369" s="199" t="s">
        <v>795</v>
      </c>
      <c r="B369" s="199" t="s">
        <v>92</v>
      </c>
      <c r="C369" s="204" t="s">
        <v>796</v>
      </c>
      <c r="D369" s="1000">
        <v>884</v>
      </c>
    </row>
    <row r="370" spans="1:4" ht="16.5" thickTop="1" thickBot="1">
      <c r="A370" s="199" t="s">
        <v>799</v>
      </c>
      <c r="B370" s="199" t="s">
        <v>92</v>
      </c>
      <c r="C370" s="204" t="s">
        <v>800</v>
      </c>
      <c r="D370" s="1000">
        <v>31982.440635907984</v>
      </c>
    </row>
    <row r="371" spans="1:4" ht="16.5" thickTop="1" thickBot="1">
      <c r="A371" s="199" t="s">
        <v>808</v>
      </c>
      <c r="B371" s="199" t="s">
        <v>92</v>
      </c>
      <c r="C371" s="204" t="s">
        <v>2027</v>
      </c>
      <c r="D371" s="1000">
        <v>29591.242786737948</v>
      </c>
    </row>
    <row r="372" spans="1:4" ht="16.5" thickTop="1" thickBot="1">
      <c r="A372" s="199" t="s">
        <v>806</v>
      </c>
      <c r="B372" s="199" t="s">
        <v>377</v>
      </c>
      <c r="C372" s="204" t="s">
        <v>807</v>
      </c>
      <c r="D372" s="1000">
        <v>2741.9354838709678</v>
      </c>
    </row>
    <row r="373" spans="1:4" ht="16.5" thickTop="1" thickBot="1">
      <c r="A373" s="199"/>
      <c r="B373" s="199"/>
      <c r="C373" s="204"/>
      <c r="D373" s="655"/>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20"/>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F12" sqref="F12"/>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0" t="s">
        <v>1934</v>
      </c>
      <c r="B1" s="681"/>
      <c r="C1" s="681"/>
      <c r="D1" s="682"/>
    </row>
    <row r="2" spans="1:5" ht="16.5" thickTop="1" thickBot="1">
      <c r="A2" s="679" t="s">
        <v>1493</v>
      </c>
      <c r="B2" s="679"/>
      <c r="C2" s="679"/>
      <c r="D2" s="679"/>
    </row>
    <row r="3" spans="1:5" ht="16.5" thickTop="1" thickBot="1">
      <c r="A3" s="683"/>
      <c r="B3" s="683"/>
      <c r="C3" s="683"/>
      <c r="D3" s="683"/>
    </row>
    <row r="4" spans="1:5" ht="16.5" thickTop="1" thickBot="1">
      <c r="A4" s="684"/>
      <c r="B4" s="684"/>
      <c r="C4" s="684"/>
      <c r="D4" s="684"/>
    </row>
    <row r="5" spans="1:5" ht="30" customHeight="1" thickTop="1" thickBot="1">
      <c r="A5" s="206"/>
      <c r="B5" s="106"/>
      <c r="C5" s="107"/>
      <c r="D5" s="656"/>
    </row>
    <row r="6" spans="1:5" ht="30" customHeight="1" thickTop="1" thickBot="1">
      <c r="A6" s="207" t="s">
        <v>1350</v>
      </c>
      <c r="B6" s="106" t="s">
        <v>339</v>
      </c>
      <c r="C6" s="108" t="s">
        <v>2132</v>
      </c>
      <c r="D6" s="1002">
        <v>747.74472626698719</v>
      </c>
    </row>
    <row r="7" spans="1:5" ht="30" customHeight="1" thickTop="1" thickBot="1">
      <c r="A7" s="207" t="s">
        <v>1436</v>
      </c>
      <c r="B7" s="106" t="s">
        <v>339</v>
      </c>
      <c r="C7" s="108" t="s">
        <v>2131</v>
      </c>
      <c r="D7" s="1002">
        <v>747.74472626698719</v>
      </c>
      <c r="E7" s="109"/>
    </row>
    <row r="8" spans="1:5" ht="30" customHeight="1" thickTop="1" thickBot="1">
      <c r="A8" s="207" t="s">
        <v>1448</v>
      </c>
      <c r="B8" s="106" t="s">
        <v>339</v>
      </c>
      <c r="C8" s="108" t="s">
        <v>2133</v>
      </c>
      <c r="D8" s="1002">
        <v>747.74472626698719</v>
      </c>
    </row>
    <row r="9" spans="1:5" ht="30" customHeight="1" thickTop="1" thickBot="1">
      <c r="A9" s="207" t="s">
        <v>1309</v>
      </c>
      <c r="B9" s="106" t="s">
        <v>1307</v>
      </c>
      <c r="C9" s="108" t="s">
        <v>1310</v>
      </c>
      <c r="D9" s="1002">
        <v>800</v>
      </c>
    </row>
    <row r="10" spans="1:5" ht="30" customHeight="1" thickTop="1" thickBot="1">
      <c r="A10" s="207" t="s">
        <v>1472</v>
      </c>
      <c r="B10" s="106" t="s">
        <v>339</v>
      </c>
      <c r="C10" s="108" t="s">
        <v>1473</v>
      </c>
      <c r="D10" s="1002">
        <v>800</v>
      </c>
    </row>
    <row r="11" spans="1:5" ht="30" customHeight="1" thickTop="1" thickBot="1">
      <c r="A11" s="207" t="s">
        <v>1413</v>
      </c>
      <c r="B11" s="106" t="s">
        <v>339</v>
      </c>
      <c r="C11" s="108" t="s">
        <v>1414</v>
      </c>
      <c r="D11" s="1002">
        <v>747.74472626698719</v>
      </c>
    </row>
    <row r="12" spans="1:5" ht="30" customHeight="1" thickTop="1" thickBot="1">
      <c r="A12" s="207" t="s">
        <v>1415</v>
      </c>
      <c r="B12" s="106" t="s">
        <v>339</v>
      </c>
      <c r="C12" s="108" t="s">
        <v>1416</v>
      </c>
      <c r="D12" s="1002">
        <v>747.74472626698719</v>
      </c>
    </row>
    <row r="13" spans="1:5" ht="30" customHeight="1" thickTop="1" thickBot="1">
      <c r="A13" s="207" t="s">
        <v>1417</v>
      </c>
      <c r="B13" s="106" t="s">
        <v>339</v>
      </c>
      <c r="C13" s="108" t="s">
        <v>1418</v>
      </c>
      <c r="D13" s="1002">
        <v>747.74472626698719</v>
      </c>
    </row>
    <row r="14" spans="1:5" ht="30" customHeight="1" thickTop="1" thickBot="1">
      <c r="A14" s="207" t="s">
        <v>1419</v>
      </c>
      <c r="B14" s="106" t="s">
        <v>339</v>
      </c>
      <c r="C14" s="108" t="s">
        <v>1420</v>
      </c>
      <c r="D14" s="1002">
        <v>747.74472626698719</v>
      </c>
    </row>
    <row r="15" spans="1:5" ht="30" customHeight="1" thickTop="1" thickBot="1">
      <c r="A15" s="207" t="s">
        <v>1401</v>
      </c>
      <c r="B15" s="106" t="s">
        <v>339</v>
      </c>
      <c r="C15" s="108" t="s">
        <v>1944</v>
      </c>
      <c r="D15" s="1002">
        <v>800</v>
      </c>
    </row>
    <row r="16" spans="1:5" ht="30" customHeight="1" thickTop="1" thickBot="1">
      <c r="A16" s="207" t="s">
        <v>1311</v>
      </c>
      <c r="B16" s="106" t="s">
        <v>339</v>
      </c>
      <c r="C16" s="108" t="s">
        <v>1312</v>
      </c>
      <c r="D16" s="1002">
        <v>800</v>
      </c>
    </row>
    <row r="17" spans="1:4" ht="30" customHeight="1" thickTop="1" thickBot="1">
      <c r="A17" s="207" t="s">
        <v>1313</v>
      </c>
      <c r="B17" s="106" t="s">
        <v>339</v>
      </c>
      <c r="C17" s="108" t="s">
        <v>1314</v>
      </c>
      <c r="D17" s="1002">
        <v>800</v>
      </c>
    </row>
    <row r="18" spans="1:4" ht="30" customHeight="1" thickTop="1" thickBot="1">
      <c r="A18" s="207" t="s">
        <v>1315</v>
      </c>
      <c r="B18" s="106" t="s">
        <v>339</v>
      </c>
      <c r="C18" s="108" t="s">
        <v>1316</v>
      </c>
      <c r="D18" s="1002">
        <v>800</v>
      </c>
    </row>
    <row r="19" spans="1:4" ht="30" customHeight="1" thickTop="1" thickBot="1">
      <c r="A19" s="207" t="s">
        <v>1319</v>
      </c>
      <c r="B19" s="106" t="s">
        <v>339</v>
      </c>
      <c r="C19" s="108" t="s">
        <v>1320</v>
      </c>
      <c r="D19" s="1002">
        <v>800</v>
      </c>
    </row>
    <row r="20" spans="1:4" ht="30" customHeight="1" thickTop="1" thickBot="1">
      <c r="A20" s="207" t="s">
        <v>1491</v>
      </c>
      <c r="B20" s="106" t="s">
        <v>339</v>
      </c>
      <c r="C20" s="108" t="s">
        <v>1953</v>
      </c>
      <c r="D20" s="1002">
        <v>747.74472626698719</v>
      </c>
    </row>
    <row r="21" spans="1:4" ht="30" customHeight="1" thickTop="1" thickBot="1">
      <c r="A21" s="207" t="s">
        <v>1323</v>
      </c>
      <c r="B21" s="106" t="s">
        <v>339</v>
      </c>
      <c r="C21" s="108" t="s">
        <v>1324</v>
      </c>
      <c r="D21" s="1002">
        <v>1556.3872561429632</v>
      </c>
    </row>
    <row r="22" spans="1:4" ht="30" customHeight="1" thickTop="1" thickBot="1">
      <c r="A22" s="207" t="s">
        <v>1474</v>
      </c>
      <c r="B22" s="106" t="s">
        <v>339</v>
      </c>
      <c r="C22" s="108" t="s">
        <v>1475</v>
      </c>
      <c r="D22" s="1002">
        <v>1556.3872561429632</v>
      </c>
    </row>
    <row r="23" spans="1:4" ht="30" customHeight="1" thickTop="1" thickBot="1">
      <c r="A23" s="207" t="s">
        <v>1331</v>
      </c>
      <c r="B23" s="106" t="s">
        <v>339</v>
      </c>
      <c r="C23" s="108" t="s">
        <v>1332</v>
      </c>
      <c r="D23" s="1002">
        <v>800</v>
      </c>
    </row>
    <row r="24" spans="1:4" ht="30" customHeight="1" thickTop="1" thickBot="1">
      <c r="A24" s="207" t="s">
        <v>1353</v>
      </c>
      <c r="B24" s="106" t="s">
        <v>339</v>
      </c>
      <c r="C24" s="108" t="s">
        <v>1354</v>
      </c>
      <c r="D24" s="1002">
        <v>800</v>
      </c>
    </row>
    <row r="25" spans="1:4" ht="30" customHeight="1" thickTop="1" thickBot="1">
      <c r="A25" s="207" t="s">
        <v>1325</v>
      </c>
      <c r="B25" s="106" t="s">
        <v>339</v>
      </c>
      <c r="C25" s="108" t="s">
        <v>1326</v>
      </c>
      <c r="D25" s="1002">
        <v>800</v>
      </c>
    </row>
    <row r="26" spans="1:4" ht="30" customHeight="1" thickTop="1" thickBot="1">
      <c r="A26" s="207" t="s">
        <v>1330</v>
      </c>
      <c r="B26" s="106" t="s">
        <v>339</v>
      </c>
      <c r="C26" s="108" t="s">
        <v>1326</v>
      </c>
      <c r="D26" s="1002">
        <v>800</v>
      </c>
    </row>
    <row r="27" spans="1:4" ht="30" customHeight="1" thickTop="1" thickBot="1">
      <c r="A27" s="207" t="s">
        <v>1387</v>
      </c>
      <c r="B27" s="106" t="s">
        <v>339</v>
      </c>
      <c r="C27" s="108" t="s">
        <v>1388</v>
      </c>
      <c r="D27" s="1002">
        <v>800</v>
      </c>
    </row>
    <row r="28" spans="1:4" ht="30" customHeight="1" thickTop="1" thickBot="1">
      <c r="A28" s="207" t="s">
        <v>1333</v>
      </c>
      <c r="B28" s="106" t="s">
        <v>339</v>
      </c>
      <c r="C28" s="108" t="s">
        <v>1334</v>
      </c>
      <c r="D28" s="1002">
        <v>800</v>
      </c>
    </row>
    <row r="29" spans="1:4" ht="30" customHeight="1" thickTop="1" thickBot="1">
      <c r="A29" s="207" t="s">
        <v>1338</v>
      </c>
      <c r="B29" s="106" t="s">
        <v>339</v>
      </c>
      <c r="C29" s="108" t="s">
        <v>1339</v>
      </c>
      <c r="D29" s="1002">
        <v>800</v>
      </c>
    </row>
    <row r="30" spans="1:4" ht="30" customHeight="1" thickTop="1" thickBot="1">
      <c r="A30" s="207" t="s">
        <v>1336</v>
      </c>
      <c r="B30" s="106" t="s">
        <v>339</v>
      </c>
      <c r="C30" s="108" t="s">
        <v>1337</v>
      </c>
      <c r="D30" s="1002">
        <v>800</v>
      </c>
    </row>
    <row r="31" spans="1:4" ht="30" customHeight="1" thickTop="1" thickBot="1">
      <c r="A31" s="207" t="s">
        <v>1351</v>
      </c>
      <c r="B31" s="106" t="s">
        <v>339</v>
      </c>
      <c r="C31" s="108" t="s">
        <v>1352</v>
      </c>
      <c r="D31" s="1002">
        <v>800</v>
      </c>
    </row>
    <row r="32" spans="1:4" ht="30" customHeight="1" thickTop="1" thickBot="1">
      <c r="A32" s="207" t="s">
        <v>1340</v>
      </c>
      <c r="B32" s="106" t="s">
        <v>339</v>
      </c>
      <c r="C32" s="108" t="s">
        <v>1341</v>
      </c>
      <c r="D32" s="1002">
        <v>800</v>
      </c>
    </row>
    <row r="33" spans="1:4" ht="30" customHeight="1" thickTop="1" thickBot="1">
      <c r="A33" s="207" t="s">
        <v>1356</v>
      </c>
      <c r="B33" s="106" t="s">
        <v>339</v>
      </c>
      <c r="C33" s="108" t="s">
        <v>1341</v>
      </c>
      <c r="D33" s="1002">
        <v>800</v>
      </c>
    </row>
    <row r="34" spans="1:4" ht="30" customHeight="1" thickTop="1" thickBot="1">
      <c r="A34" s="207" t="s">
        <v>1357</v>
      </c>
      <c r="B34" s="106" t="s">
        <v>339</v>
      </c>
      <c r="C34" s="108" t="s">
        <v>1358</v>
      </c>
      <c r="D34" s="1002">
        <v>800</v>
      </c>
    </row>
    <row r="35" spans="1:4" ht="30" customHeight="1" thickTop="1" thickBot="1">
      <c r="A35" s="207" t="s">
        <v>1407</v>
      </c>
      <c r="B35" s="106" t="s">
        <v>339</v>
      </c>
      <c r="C35" s="108" t="s">
        <v>1948</v>
      </c>
      <c r="D35" s="1002">
        <v>800</v>
      </c>
    </row>
    <row r="36" spans="1:4" ht="30" customHeight="1" thickTop="1" thickBot="1">
      <c r="A36" s="207" t="s">
        <v>1488</v>
      </c>
      <c r="B36" s="106" t="s">
        <v>339</v>
      </c>
      <c r="C36" s="108" t="s">
        <v>1489</v>
      </c>
      <c r="D36" s="1002">
        <v>800</v>
      </c>
    </row>
    <row r="37" spans="1:4" ht="30" customHeight="1" thickTop="1" thickBot="1">
      <c r="A37" s="207" t="s">
        <v>1469</v>
      </c>
      <c r="B37" s="106" t="s">
        <v>339</v>
      </c>
      <c r="C37" s="108" t="s">
        <v>1470</v>
      </c>
      <c r="D37" s="1002">
        <v>800</v>
      </c>
    </row>
    <row r="38" spans="1:4" ht="30" customHeight="1" thickTop="1" thickBot="1">
      <c r="A38" s="207" t="s">
        <v>1348</v>
      </c>
      <c r="B38" s="106" t="s">
        <v>339</v>
      </c>
      <c r="C38" s="108" t="s">
        <v>1349</v>
      </c>
      <c r="D38" s="1002">
        <v>800</v>
      </c>
    </row>
    <row r="39" spans="1:4" ht="30" customHeight="1" thickTop="1" thickBot="1">
      <c r="A39" s="207" t="s">
        <v>1305</v>
      </c>
      <c r="B39" s="106" t="s">
        <v>1307</v>
      </c>
      <c r="C39" s="108" t="s">
        <v>1364</v>
      </c>
      <c r="D39" s="1002">
        <v>800</v>
      </c>
    </row>
    <row r="40" spans="1:4" ht="30" customHeight="1" thickTop="1" thickBot="1">
      <c r="A40" s="207" t="s">
        <v>1345</v>
      </c>
      <c r="B40" s="106" t="s">
        <v>339</v>
      </c>
      <c r="C40" s="108" t="s">
        <v>1346</v>
      </c>
      <c r="D40" s="1002">
        <v>800</v>
      </c>
    </row>
    <row r="41" spans="1:4" ht="30" customHeight="1" thickTop="1" thickBot="1">
      <c r="A41" s="207" t="s">
        <v>1343</v>
      </c>
      <c r="B41" s="106" t="s">
        <v>339</v>
      </c>
      <c r="C41" s="108" t="s">
        <v>1344</v>
      </c>
      <c r="D41" s="1002">
        <v>800</v>
      </c>
    </row>
    <row r="42" spans="1:4" ht="30" customHeight="1" thickTop="1" thickBot="1">
      <c r="A42" s="207" t="s">
        <v>1476</v>
      </c>
      <c r="B42" s="106" t="s">
        <v>339</v>
      </c>
      <c r="C42" s="108" t="s">
        <v>1344</v>
      </c>
      <c r="D42" s="1002">
        <v>800</v>
      </c>
    </row>
    <row r="43" spans="1:4" ht="30" customHeight="1" thickTop="1" thickBot="1">
      <c r="A43" s="207" t="s">
        <v>1317</v>
      </c>
      <c r="B43" s="106" t="s">
        <v>339</v>
      </c>
      <c r="C43" s="108" t="s">
        <v>1318</v>
      </c>
      <c r="D43" s="1002">
        <v>800</v>
      </c>
    </row>
    <row r="44" spans="1:4" ht="30" customHeight="1" thickTop="1" thickBot="1">
      <c r="A44" s="207" t="s">
        <v>1471</v>
      </c>
      <c r="B44" s="106" t="s">
        <v>339</v>
      </c>
      <c r="C44" s="108" t="s">
        <v>1318</v>
      </c>
      <c r="D44" s="1002">
        <v>800</v>
      </c>
    </row>
    <row r="45" spans="1:4" ht="30" customHeight="1" thickTop="1" thickBot="1">
      <c r="A45" s="207" t="s">
        <v>1362</v>
      </c>
      <c r="B45" s="106" t="s">
        <v>339</v>
      </c>
      <c r="C45" s="108" t="s">
        <v>1363</v>
      </c>
      <c r="D45" s="1002">
        <v>800</v>
      </c>
    </row>
    <row r="46" spans="1:4" ht="30" customHeight="1" thickTop="1" thickBot="1">
      <c r="A46" s="207" t="s">
        <v>1371</v>
      </c>
      <c r="B46" s="106" t="s">
        <v>339</v>
      </c>
      <c r="C46" s="108" t="s">
        <v>1372</v>
      </c>
      <c r="D46" s="1002">
        <v>800</v>
      </c>
    </row>
    <row r="47" spans="1:4" ht="30" customHeight="1" thickTop="1" thickBot="1">
      <c r="A47" s="207" t="s">
        <v>1375</v>
      </c>
      <c r="B47" s="106" t="s">
        <v>339</v>
      </c>
      <c r="C47" s="108" t="s">
        <v>1376</v>
      </c>
      <c r="D47" s="1002">
        <v>800</v>
      </c>
    </row>
    <row r="48" spans="1:4" ht="30" customHeight="1" thickTop="1" thickBot="1">
      <c r="A48" s="207" t="s">
        <v>1367</v>
      </c>
      <c r="B48" s="106" t="s">
        <v>1307</v>
      </c>
      <c r="C48" s="108" t="s">
        <v>1368</v>
      </c>
      <c r="D48" s="1002">
        <v>747.74472626698719</v>
      </c>
    </row>
    <row r="49" spans="1:4" ht="30" customHeight="1" thickTop="1" thickBot="1">
      <c r="A49" s="207" t="s">
        <v>1365</v>
      </c>
      <c r="B49" s="106" t="s">
        <v>339</v>
      </c>
      <c r="C49" s="108" t="s">
        <v>1366</v>
      </c>
      <c r="D49" s="1002">
        <v>800</v>
      </c>
    </row>
    <row r="50" spans="1:4" ht="30" customHeight="1" thickTop="1" thickBot="1">
      <c r="A50" s="207" t="s">
        <v>1369</v>
      </c>
      <c r="B50" s="106" t="s">
        <v>339</v>
      </c>
      <c r="C50" s="108" t="s">
        <v>1370</v>
      </c>
      <c r="D50" s="1002">
        <v>800</v>
      </c>
    </row>
    <row r="51" spans="1:4" ht="30" customHeight="1" thickTop="1" thickBot="1">
      <c r="A51" s="207" t="s">
        <v>1398</v>
      </c>
      <c r="B51" s="106" t="s">
        <v>1390</v>
      </c>
      <c r="C51" s="108" t="s">
        <v>1399</v>
      </c>
      <c r="D51" s="1002">
        <v>800</v>
      </c>
    </row>
    <row r="52" spans="1:4" ht="30" customHeight="1" thickTop="1" thickBot="1">
      <c r="A52" s="207" t="s">
        <v>1400</v>
      </c>
      <c r="B52" s="106" t="s">
        <v>1390</v>
      </c>
      <c r="C52" s="108" t="s">
        <v>1399</v>
      </c>
      <c r="D52" s="1002">
        <v>800</v>
      </c>
    </row>
    <row r="53" spans="1:4" ht="30" customHeight="1" thickTop="1" thickBot="1">
      <c r="A53" s="207" t="s">
        <v>1373</v>
      </c>
      <c r="B53" s="106" t="s">
        <v>339</v>
      </c>
      <c r="C53" s="108" t="s">
        <v>1374</v>
      </c>
      <c r="D53" s="1002">
        <v>800</v>
      </c>
    </row>
    <row r="54" spans="1:4" ht="30" customHeight="1" thickTop="1" thickBot="1">
      <c r="A54" s="207" t="s">
        <v>1377</v>
      </c>
      <c r="B54" s="106" t="s">
        <v>339</v>
      </c>
      <c r="C54" s="108" t="s">
        <v>1378</v>
      </c>
      <c r="D54" s="1002">
        <v>1245.1098049143707</v>
      </c>
    </row>
    <row r="55" spans="1:4" ht="30" customHeight="1" thickTop="1" thickBot="1">
      <c r="A55" s="207" t="s">
        <v>1462</v>
      </c>
      <c r="B55" s="106" t="s">
        <v>339</v>
      </c>
      <c r="C55" s="108" t="s">
        <v>2135</v>
      </c>
      <c r="D55" s="1002">
        <v>1245.1098049143707</v>
      </c>
    </row>
    <row r="56" spans="1:4" ht="30" customHeight="1" thickTop="1" thickBot="1">
      <c r="A56" s="207" t="s">
        <v>1463</v>
      </c>
      <c r="B56" s="106" t="s">
        <v>339</v>
      </c>
      <c r="C56" s="108" t="s">
        <v>2136</v>
      </c>
      <c r="D56" s="1002">
        <v>1245.1098049143707</v>
      </c>
    </row>
    <row r="57" spans="1:4" ht="30" customHeight="1" thickTop="1" thickBot="1">
      <c r="A57" s="207" t="s">
        <v>1464</v>
      </c>
      <c r="B57" s="106" t="s">
        <v>339</v>
      </c>
      <c r="C57" s="108" t="s">
        <v>2137</v>
      </c>
      <c r="D57" s="1002">
        <v>1245.1098049143707</v>
      </c>
    </row>
    <row r="58" spans="1:4" ht="30" customHeight="1" thickTop="1" thickBot="1">
      <c r="A58" s="207" t="s">
        <v>1441</v>
      </c>
      <c r="B58" s="106" t="s">
        <v>339</v>
      </c>
      <c r="C58" s="108" t="s">
        <v>1951</v>
      </c>
      <c r="D58" s="1002">
        <v>1245.1098049143707</v>
      </c>
    </row>
    <row r="59" spans="1:4" ht="30" customHeight="1" thickTop="1" thickBot="1">
      <c r="A59" s="207" t="s">
        <v>1379</v>
      </c>
      <c r="B59" s="106" t="s">
        <v>339</v>
      </c>
      <c r="C59" s="108" t="s">
        <v>1380</v>
      </c>
      <c r="D59" s="1002">
        <v>747.74472626698719</v>
      </c>
    </row>
    <row r="60" spans="1:4" ht="30" customHeight="1" thickTop="1" thickBot="1">
      <c r="A60" s="207" t="s">
        <v>1460</v>
      </c>
      <c r="B60" s="106" t="s">
        <v>339</v>
      </c>
      <c r="C60" s="108" t="s">
        <v>1461</v>
      </c>
      <c r="D60" s="1002">
        <v>747.74472626698719</v>
      </c>
    </row>
    <row r="61" spans="1:4" ht="30" customHeight="1" thickTop="1" thickBot="1">
      <c r="A61" s="207" t="s">
        <v>1446</v>
      </c>
      <c r="B61" s="106" t="s">
        <v>339</v>
      </c>
      <c r="C61" s="108" t="s">
        <v>1447</v>
      </c>
      <c r="D61" s="1002">
        <v>747.74472626698719</v>
      </c>
    </row>
    <row r="62" spans="1:4" ht="30" customHeight="1" thickTop="1" thickBot="1">
      <c r="A62" s="207" t="s">
        <v>1453</v>
      </c>
      <c r="B62" s="106" t="s">
        <v>339</v>
      </c>
      <c r="C62" s="108" t="s">
        <v>1454</v>
      </c>
      <c r="D62" s="1002">
        <v>747.74472626698719</v>
      </c>
    </row>
    <row r="63" spans="1:4" ht="30" customHeight="1" thickTop="1" thickBot="1">
      <c r="A63" s="207" t="s">
        <v>1457</v>
      </c>
      <c r="B63" s="106" t="s">
        <v>339</v>
      </c>
      <c r="C63" s="108" t="s">
        <v>1458</v>
      </c>
      <c r="D63" s="1002">
        <v>747.74472626698719</v>
      </c>
    </row>
    <row r="64" spans="1:4" ht="30" customHeight="1" thickTop="1" thickBot="1">
      <c r="A64" s="207" t="s">
        <v>1444</v>
      </c>
      <c r="B64" s="106" t="s">
        <v>339</v>
      </c>
      <c r="C64" s="108" t="s">
        <v>1445</v>
      </c>
      <c r="D64" s="1002">
        <v>747.74472626698719</v>
      </c>
    </row>
    <row r="65" spans="1:4" ht="30" customHeight="1" thickTop="1" thickBot="1">
      <c r="A65" s="207" t="s">
        <v>1381</v>
      </c>
      <c r="B65" s="106" t="s">
        <v>339</v>
      </c>
      <c r="C65" s="108" t="s">
        <v>1382</v>
      </c>
      <c r="D65" s="1002">
        <v>747.74472626698719</v>
      </c>
    </row>
    <row r="66" spans="1:4" ht="30" customHeight="1" thickTop="1" thickBot="1">
      <c r="A66" s="207" t="s">
        <v>1451</v>
      </c>
      <c r="B66" s="106" t="s">
        <v>339</v>
      </c>
      <c r="C66" s="108" t="s">
        <v>1452</v>
      </c>
      <c r="D66" s="1002">
        <v>747.74472626698719</v>
      </c>
    </row>
    <row r="67" spans="1:4" ht="30" customHeight="1" thickTop="1" thickBot="1">
      <c r="A67" s="207" t="s">
        <v>1455</v>
      </c>
      <c r="B67" s="106" t="s">
        <v>339</v>
      </c>
      <c r="C67" s="108" t="s">
        <v>1456</v>
      </c>
      <c r="D67" s="1002">
        <v>747.74472626698719</v>
      </c>
    </row>
    <row r="68" spans="1:4" ht="30" customHeight="1" thickTop="1" thickBot="1">
      <c r="A68" s="207" t="s">
        <v>1427</v>
      </c>
      <c r="B68" s="106" t="s">
        <v>339</v>
      </c>
      <c r="C68" s="108" t="s">
        <v>1428</v>
      </c>
      <c r="D68" s="1002">
        <v>747.74472626698719</v>
      </c>
    </row>
    <row r="69" spans="1:4" ht="30" customHeight="1" thickTop="1" thickBot="1">
      <c r="A69" s="207" t="s">
        <v>1467</v>
      </c>
      <c r="B69" s="106" t="s">
        <v>339</v>
      </c>
      <c r="C69" s="108" t="s">
        <v>2139</v>
      </c>
      <c r="D69" s="1002">
        <v>747.74472626698719</v>
      </c>
    </row>
    <row r="70" spans="1:4" ht="30" customHeight="1" thickTop="1" thickBot="1">
      <c r="A70" s="207" t="s">
        <v>1468</v>
      </c>
      <c r="B70" s="106" t="s">
        <v>339</v>
      </c>
      <c r="C70" s="108" t="s">
        <v>2140</v>
      </c>
      <c r="D70" s="1002">
        <v>747.74472626698719</v>
      </c>
    </row>
    <row r="71" spans="1:4" ht="30" customHeight="1" thickTop="1" thickBot="1">
      <c r="A71" s="207" t="s">
        <v>1465</v>
      </c>
      <c r="B71" s="106" t="s">
        <v>339</v>
      </c>
      <c r="C71" s="108" t="s">
        <v>2141</v>
      </c>
      <c r="D71" s="1002">
        <v>747.74472626698719</v>
      </c>
    </row>
    <row r="72" spans="1:4" ht="30" customHeight="1" thickTop="1" thickBot="1">
      <c r="A72" s="207" t="s">
        <v>1466</v>
      </c>
      <c r="B72" s="106" t="s">
        <v>339</v>
      </c>
      <c r="C72" s="108" t="s">
        <v>2142</v>
      </c>
      <c r="D72" s="1002">
        <v>747.74472626698719</v>
      </c>
    </row>
    <row r="73" spans="1:4" ht="30" customHeight="1" thickTop="1" thickBot="1">
      <c r="A73" s="207" t="s">
        <v>1434</v>
      </c>
      <c r="B73" s="106" t="s">
        <v>339</v>
      </c>
      <c r="C73" s="108" t="s">
        <v>1435</v>
      </c>
      <c r="D73" s="1002">
        <v>747.74472626698719</v>
      </c>
    </row>
    <row r="74" spans="1:4" ht="30" customHeight="1" thickTop="1" thickBot="1">
      <c r="A74" s="207" t="s">
        <v>1433</v>
      </c>
      <c r="B74" s="106" t="s">
        <v>339</v>
      </c>
      <c r="C74" s="108" t="s">
        <v>1950</v>
      </c>
      <c r="D74" s="1002">
        <v>747.74472626698719</v>
      </c>
    </row>
    <row r="75" spans="1:4" ht="30" customHeight="1" thickTop="1" thickBot="1">
      <c r="A75" s="207" t="s">
        <v>1431</v>
      </c>
      <c r="B75" s="106" t="s">
        <v>339</v>
      </c>
      <c r="C75" s="108" t="s">
        <v>1432</v>
      </c>
      <c r="D75" s="1002">
        <v>747.74472626698719</v>
      </c>
    </row>
    <row r="76" spans="1:4" ht="30" customHeight="1" thickTop="1" thickBot="1">
      <c r="A76" s="207" t="s">
        <v>1459</v>
      </c>
      <c r="B76" s="106" t="s">
        <v>339</v>
      </c>
      <c r="C76" s="108" t="s">
        <v>2134</v>
      </c>
      <c r="D76" s="1002">
        <v>747.74472626698719</v>
      </c>
    </row>
    <row r="77" spans="1:4" ht="30" customHeight="1" thickTop="1" thickBot="1">
      <c r="A77" s="207" t="s">
        <v>1437</v>
      </c>
      <c r="B77" s="106" t="s">
        <v>339</v>
      </c>
      <c r="C77" s="108" t="s">
        <v>1438</v>
      </c>
      <c r="D77" s="1002">
        <v>747.74472626698719</v>
      </c>
    </row>
    <row r="78" spans="1:4" ht="30" customHeight="1" thickTop="1" thickBot="1">
      <c r="A78" s="207" t="s">
        <v>1439</v>
      </c>
      <c r="B78" s="106" t="s">
        <v>339</v>
      </c>
      <c r="C78" s="108" t="s">
        <v>1440</v>
      </c>
      <c r="D78" s="1002">
        <v>747.74472626698719</v>
      </c>
    </row>
    <row r="79" spans="1:4" ht="30" customHeight="1" thickTop="1" thickBot="1">
      <c r="A79" s="207" t="s">
        <v>1442</v>
      </c>
      <c r="B79" s="106" t="s">
        <v>339</v>
      </c>
      <c r="C79" s="108" t="s">
        <v>1443</v>
      </c>
      <c r="D79" s="1002">
        <v>747.74472626698719</v>
      </c>
    </row>
    <row r="80" spans="1:4" ht="30" customHeight="1" thickTop="1" thickBot="1">
      <c r="A80" s="207" t="s">
        <v>1421</v>
      </c>
      <c r="B80" s="106" t="s">
        <v>339</v>
      </c>
      <c r="C80" s="108" t="s">
        <v>1422</v>
      </c>
      <c r="D80" s="1002">
        <v>747.74472626698719</v>
      </c>
    </row>
    <row r="81" spans="1:4" ht="30" customHeight="1" thickTop="1" thickBot="1">
      <c r="A81" s="207" t="s">
        <v>1425</v>
      </c>
      <c r="B81" s="106" t="s">
        <v>339</v>
      </c>
      <c r="C81" s="108" t="s">
        <v>1426</v>
      </c>
      <c r="D81" s="1002">
        <v>747.74472626698719</v>
      </c>
    </row>
    <row r="82" spans="1:4" ht="30" customHeight="1" thickTop="1" thickBot="1">
      <c r="A82" s="207" t="s">
        <v>1429</v>
      </c>
      <c r="B82" s="106" t="s">
        <v>339</v>
      </c>
      <c r="C82" s="108" t="s">
        <v>1430</v>
      </c>
      <c r="D82" s="1002">
        <v>747.74472626698719</v>
      </c>
    </row>
    <row r="83" spans="1:4" ht="30" customHeight="1" thickTop="1" thickBot="1">
      <c r="A83" s="207" t="s">
        <v>1423</v>
      </c>
      <c r="B83" s="106" t="s">
        <v>339</v>
      </c>
      <c r="C83" s="108" t="s">
        <v>1424</v>
      </c>
      <c r="D83" s="1002">
        <v>747.74472626698719</v>
      </c>
    </row>
    <row r="84" spans="1:4" ht="30" customHeight="1" thickTop="1" thickBot="1">
      <c r="A84" s="207" t="s">
        <v>1389</v>
      </c>
      <c r="B84" s="106" t="s">
        <v>339</v>
      </c>
      <c r="C84" s="108" t="s">
        <v>1391</v>
      </c>
      <c r="D84" s="1002">
        <v>800</v>
      </c>
    </row>
    <row r="85" spans="1:4" ht="30" customHeight="1" thickTop="1" thickBot="1">
      <c r="A85" s="207" t="s">
        <v>1392</v>
      </c>
      <c r="B85" s="106" t="s">
        <v>339</v>
      </c>
      <c r="C85" s="108" t="s">
        <v>1943</v>
      </c>
      <c r="D85" s="1002">
        <v>800</v>
      </c>
    </row>
    <row r="86" spans="1:4" ht="30" customHeight="1" thickTop="1" thickBot="1">
      <c r="A86" s="207" t="s">
        <v>1393</v>
      </c>
      <c r="B86" s="106" t="s">
        <v>1390</v>
      </c>
      <c r="C86" s="108" t="s">
        <v>1394</v>
      </c>
      <c r="D86" s="1002">
        <v>800</v>
      </c>
    </row>
    <row r="87" spans="1:4" ht="30" customHeight="1" thickTop="1" thickBot="1">
      <c r="A87" s="207" t="s">
        <v>1395</v>
      </c>
      <c r="B87" s="106" t="s">
        <v>339</v>
      </c>
      <c r="C87" s="108" t="s">
        <v>1396</v>
      </c>
      <c r="D87" s="1002">
        <v>800</v>
      </c>
    </row>
    <row r="88" spans="1:4" ht="30" customHeight="1" thickTop="1" thickBot="1">
      <c r="A88" s="207" t="s">
        <v>1397</v>
      </c>
      <c r="B88" s="106" t="s">
        <v>339</v>
      </c>
      <c r="C88" s="108" t="s">
        <v>1396</v>
      </c>
      <c r="D88" s="1002">
        <v>800</v>
      </c>
    </row>
    <row r="89" spans="1:4" ht="30" customHeight="1" thickTop="1" thickBot="1">
      <c r="A89" s="207" t="s">
        <v>1327</v>
      </c>
      <c r="B89" s="106" t="s">
        <v>339</v>
      </c>
      <c r="C89" s="108" t="s">
        <v>1936</v>
      </c>
      <c r="D89" s="1002">
        <v>747.74472626698719</v>
      </c>
    </row>
    <row r="90" spans="1:4" ht="30" customHeight="1" thickTop="1" thickBot="1">
      <c r="A90" s="207" t="s">
        <v>1449</v>
      </c>
      <c r="B90" s="106" t="s">
        <v>339</v>
      </c>
      <c r="C90" s="108" t="s">
        <v>1450</v>
      </c>
      <c r="D90" s="1002">
        <v>800</v>
      </c>
    </row>
    <row r="91" spans="1:4" ht="30" customHeight="1" thickTop="1" thickBot="1">
      <c r="A91" s="207" t="s">
        <v>1328</v>
      </c>
      <c r="B91" s="106" t="s">
        <v>339</v>
      </c>
      <c r="C91" s="108" t="s">
        <v>1329</v>
      </c>
      <c r="D91" s="1002">
        <v>800</v>
      </c>
    </row>
    <row r="92" spans="1:4" ht="30" customHeight="1" thickTop="1" thickBot="1">
      <c r="A92" s="207" t="s">
        <v>1361</v>
      </c>
      <c r="B92" s="106" t="s">
        <v>339</v>
      </c>
      <c r="C92" s="108" t="s">
        <v>1942</v>
      </c>
      <c r="D92" s="1002">
        <v>747.74472626698719</v>
      </c>
    </row>
    <row r="93" spans="1:4" ht="30" customHeight="1" thickTop="1" thickBot="1">
      <c r="A93" s="207" t="s">
        <v>1492</v>
      </c>
      <c r="B93" s="106" t="s">
        <v>1490</v>
      </c>
      <c r="C93" s="108" t="s">
        <v>1954</v>
      </c>
      <c r="D93" s="1002">
        <v>40.302216266116723</v>
      </c>
    </row>
    <row r="94" spans="1:4" ht="30" customHeight="1" thickTop="1" thickBot="1">
      <c r="A94" s="207" t="s">
        <v>1483</v>
      </c>
      <c r="B94" s="106" t="s">
        <v>92</v>
      </c>
      <c r="C94" s="108" t="s">
        <v>1952</v>
      </c>
      <c r="D94" s="1002">
        <v>257857.02530221254</v>
      </c>
    </row>
    <row r="95" spans="1:4" ht="30" customHeight="1" thickTop="1" thickBot="1">
      <c r="A95" s="207" t="s">
        <v>1306</v>
      </c>
      <c r="B95" s="106" t="s">
        <v>1307</v>
      </c>
      <c r="C95" s="108" t="s">
        <v>1308</v>
      </c>
      <c r="D95" s="1002">
        <v>0.44618448731573401</v>
      </c>
    </row>
    <row r="96" spans="1:4" ht="30" customHeight="1" thickTop="1" thickBot="1">
      <c r="A96" s="207" t="s">
        <v>1715</v>
      </c>
      <c r="B96" s="106" t="s">
        <v>339</v>
      </c>
      <c r="C96" s="108" t="s">
        <v>1935</v>
      </c>
      <c r="D96" s="1002">
        <v>1472.5482274955166</v>
      </c>
    </row>
    <row r="97" spans="1:4" ht="30" customHeight="1" thickTop="1" thickBot="1">
      <c r="A97" s="207" t="s">
        <v>1496</v>
      </c>
      <c r="B97" s="106" t="s">
        <v>339</v>
      </c>
      <c r="C97" s="108" t="s">
        <v>1495</v>
      </c>
      <c r="D97" s="1002">
        <v>780.03709201501601</v>
      </c>
    </row>
    <row r="98" spans="1:4" ht="30" customHeight="1" thickTop="1" thickBot="1">
      <c r="A98" s="207" t="s">
        <v>1321</v>
      </c>
      <c r="B98" s="106" t="s">
        <v>92</v>
      </c>
      <c r="C98" s="108" t="s">
        <v>1322</v>
      </c>
      <c r="D98" s="1002">
        <v>21972.762154368538</v>
      </c>
    </row>
    <row r="99" spans="1:4" ht="30" customHeight="1" thickTop="1" thickBot="1">
      <c r="A99" s="207" t="s">
        <v>1335</v>
      </c>
      <c r="B99" s="106" t="s">
        <v>339</v>
      </c>
      <c r="C99" s="108" t="s">
        <v>1937</v>
      </c>
      <c r="D99" s="1002">
        <v>1472.5482274955166</v>
      </c>
    </row>
    <row r="100" spans="1:4" ht="30" customHeight="1" thickTop="1" thickBot="1">
      <c r="A100" s="207" t="s">
        <v>1404</v>
      </c>
      <c r="B100" s="106" t="s">
        <v>1390</v>
      </c>
      <c r="C100" s="108" t="s">
        <v>1947</v>
      </c>
      <c r="D100" s="1002">
        <v>1577.7302437451965</v>
      </c>
    </row>
    <row r="101" spans="1:4" ht="30" customHeight="1" thickTop="1" thickBot="1">
      <c r="A101" s="207" t="s">
        <v>1477</v>
      </c>
      <c r="B101" s="106" t="s">
        <v>339</v>
      </c>
      <c r="C101" s="108" t="s">
        <v>1478</v>
      </c>
      <c r="D101" s="1002">
        <v>5258.0488871184343</v>
      </c>
    </row>
    <row r="102" spans="1:4" ht="30" customHeight="1" thickTop="1" thickBot="1">
      <c r="A102" s="207" t="s">
        <v>1479</v>
      </c>
      <c r="B102" s="106" t="s">
        <v>141</v>
      </c>
      <c r="C102" s="108" t="s">
        <v>1480</v>
      </c>
      <c r="D102" s="1002">
        <v>128637.43386667551</v>
      </c>
    </row>
    <row r="103" spans="1:4" ht="30" customHeight="1" thickTop="1" thickBot="1">
      <c r="A103" s="207" t="s">
        <v>1411</v>
      </c>
      <c r="B103" s="106" t="s">
        <v>344</v>
      </c>
      <c r="C103" s="108" t="s">
        <v>1412</v>
      </c>
      <c r="D103" s="1002">
        <v>0.47121543279856531</v>
      </c>
    </row>
    <row r="104" spans="1:4" ht="30" customHeight="1" thickTop="1" thickBot="1">
      <c r="A104" s="207" t="s">
        <v>1409</v>
      </c>
      <c r="B104" s="106" t="s">
        <v>344</v>
      </c>
      <c r="C104" s="108" t="s">
        <v>1410</v>
      </c>
      <c r="D104" s="1002">
        <v>0.44618448731573401</v>
      </c>
    </row>
    <row r="105" spans="1:4" ht="30" customHeight="1" thickTop="1" thickBot="1">
      <c r="A105" s="207" t="s">
        <v>1359</v>
      </c>
      <c r="B105" s="106" t="s">
        <v>339</v>
      </c>
      <c r="C105" s="108" t="s">
        <v>1360</v>
      </c>
      <c r="D105" s="1002">
        <v>2275.0573869902296</v>
      </c>
    </row>
    <row r="106" spans="1:4" ht="30" customHeight="1" thickTop="1" thickBot="1">
      <c r="A106" s="207" t="s">
        <v>1486</v>
      </c>
      <c r="B106" s="106" t="s">
        <v>92</v>
      </c>
      <c r="C106" s="108" t="s">
        <v>1487</v>
      </c>
      <c r="D106" s="1002">
        <v>123102.6829046544</v>
      </c>
    </row>
    <row r="107" spans="1:4" ht="30" customHeight="1" thickTop="1" thickBot="1">
      <c r="A107" s="207" t="s">
        <v>1385</v>
      </c>
      <c r="B107" s="106" t="s">
        <v>339</v>
      </c>
      <c r="C107" s="108" t="s">
        <v>1386</v>
      </c>
      <c r="D107" s="1002">
        <v>942.52512981671043</v>
      </c>
    </row>
    <row r="108" spans="1:4" ht="30" customHeight="1" thickTop="1" thickBot="1">
      <c r="A108" s="207" t="s">
        <v>1347</v>
      </c>
      <c r="B108" s="106" t="s">
        <v>339</v>
      </c>
      <c r="C108" s="108" t="s">
        <v>1939</v>
      </c>
      <c r="D108" s="1002">
        <v>1367.3662112458369</v>
      </c>
    </row>
    <row r="109" spans="1:4" ht="30" customHeight="1" thickTop="1" thickBot="1">
      <c r="A109" s="207" t="s">
        <v>1342</v>
      </c>
      <c r="B109" s="106" t="s">
        <v>339</v>
      </c>
      <c r="C109" s="108" t="s">
        <v>1938</v>
      </c>
      <c r="D109" s="1002">
        <v>1122.4097214071608</v>
      </c>
    </row>
    <row r="110" spans="1:4" ht="30" customHeight="1" thickTop="1" thickBot="1">
      <c r="A110" s="207" t="s">
        <v>1481</v>
      </c>
      <c r="B110" s="106" t="s">
        <v>339</v>
      </c>
      <c r="C110" s="108" t="s">
        <v>1482</v>
      </c>
      <c r="D110" s="1002">
        <v>1472.5482274955166</v>
      </c>
    </row>
    <row r="111" spans="1:4" ht="30" customHeight="1" thickTop="1" thickBot="1">
      <c r="A111" s="207" t="s">
        <v>1402</v>
      </c>
      <c r="B111" s="106" t="s">
        <v>1390</v>
      </c>
      <c r="C111" s="108" t="s">
        <v>1945</v>
      </c>
      <c r="D111" s="1002">
        <v>827.83413770300706</v>
      </c>
    </row>
    <row r="112" spans="1:4" ht="30" customHeight="1" thickTop="1" thickBot="1">
      <c r="A112" s="207" t="s">
        <v>1403</v>
      </c>
      <c r="B112" s="106" t="s">
        <v>344</v>
      </c>
      <c r="C112" s="108" t="s">
        <v>1946</v>
      </c>
      <c r="D112" s="1002">
        <v>3.0148619788583737</v>
      </c>
    </row>
    <row r="113" spans="1:4" ht="30" customHeight="1" thickTop="1" thickBot="1">
      <c r="A113" s="207" t="s">
        <v>1408</v>
      </c>
      <c r="B113" s="106" t="s">
        <v>1390</v>
      </c>
      <c r="C113" s="108" t="s">
        <v>1949</v>
      </c>
      <c r="D113" s="1002">
        <v>650.98996047939511</v>
      </c>
    </row>
    <row r="114" spans="1:4" ht="30" customHeight="1" thickTop="1" thickBot="1">
      <c r="A114" s="207" t="s">
        <v>1484</v>
      </c>
      <c r="B114" s="106" t="s">
        <v>92</v>
      </c>
      <c r="C114" s="108" t="s">
        <v>1485</v>
      </c>
      <c r="D114" s="1002">
        <v>1064664.9546872149</v>
      </c>
    </row>
    <row r="115" spans="1:4" ht="30" customHeight="1" thickTop="1" thickBot="1">
      <c r="A115" s="207" t="s">
        <v>1405</v>
      </c>
      <c r="B115" s="106" t="s">
        <v>92</v>
      </c>
      <c r="C115" s="108" t="s">
        <v>1406</v>
      </c>
      <c r="D115" s="1002">
        <v>878.11784647244622</v>
      </c>
    </row>
    <row r="116" spans="1:4" ht="30" customHeight="1" thickTop="1" thickBot="1">
      <c r="A116" s="207" t="s">
        <v>1355</v>
      </c>
      <c r="B116" s="106" t="s">
        <v>339</v>
      </c>
      <c r="C116" s="108" t="s">
        <v>1941</v>
      </c>
      <c r="D116" s="1002">
        <v>20.930956955595146</v>
      </c>
    </row>
    <row r="117" spans="1:4" ht="30" customHeight="1" thickTop="1" thickBot="1">
      <c r="A117" s="207" t="s">
        <v>1383</v>
      </c>
      <c r="B117" s="106" t="s">
        <v>92</v>
      </c>
      <c r="C117" s="108" t="s">
        <v>1384</v>
      </c>
      <c r="D117" s="1002">
        <v>500666.3973484757</v>
      </c>
    </row>
    <row r="118" spans="1:4" ht="16.5" thickTop="1" thickBot="1">
      <c r="D118" s="658"/>
    </row>
    <row r="119" spans="1:4" ht="16.5" thickTop="1" thickBot="1">
      <c r="D119" s="658"/>
    </row>
    <row r="120"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689"/>
      <c r="B1" s="692"/>
      <c r="C1" s="693"/>
      <c r="D1" s="693"/>
      <c r="E1" s="693"/>
      <c r="F1" s="693"/>
      <c r="G1" s="693"/>
      <c r="H1" s="693"/>
      <c r="I1" s="694"/>
      <c r="J1" s="701" t="s">
        <v>1017</v>
      </c>
      <c r="K1" s="708" t="s">
        <v>2304</v>
      </c>
      <c r="L1" s="709"/>
      <c r="M1" s="710"/>
    </row>
    <row r="2" spans="1:13" s="497" customFormat="1">
      <c r="A2" s="690"/>
      <c r="B2" s="714" t="s">
        <v>1018</v>
      </c>
      <c r="C2" s="715"/>
      <c r="D2" s="715"/>
      <c r="E2" s="715"/>
      <c r="F2" s="715"/>
      <c r="G2" s="715"/>
      <c r="H2" s="715"/>
      <c r="I2" s="716"/>
      <c r="J2" s="702"/>
      <c r="K2" s="711"/>
      <c r="L2" s="712"/>
      <c r="M2" s="713"/>
    </row>
    <row r="3" spans="1:13" s="497" customFormat="1">
      <c r="A3" s="690"/>
      <c r="B3" s="695" t="s">
        <v>2305</v>
      </c>
      <c r="C3" s="696"/>
      <c r="D3" s="696"/>
      <c r="E3" s="696"/>
      <c r="F3" s="696"/>
      <c r="G3" s="696"/>
      <c r="H3" s="696"/>
      <c r="I3" s="697"/>
      <c r="J3" s="706" t="s">
        <v>1019</v>
      </c>
      <c r="K3" s="718">
        <v>1</v>
      </c>
      <c r="L3" s="719"/>
      <c r="M3" s="720"/>
    </row>
    <row r="4" spans="1:13" s="497" customFormat="1">
      <c r="A4" s="690"/>
      <c r="B4" s="695" t="s">
        <v>2306</v>
      </c>
      <c r="C4" s="696"/>
      <c r="D4" s="696"/>
      <c r="E4" s="696"/>
      <c r="F4" s="696"/>
      <c r="G4" s="696"/>
      <c r="H4" s="696"/>
      <c r="I4" s="697"/>
      <c r="J4" s="717"/>
      <c r="K4" s="721"/>
      <c r="L4" s="722"/>
      <c r="M4" s="723"/>
    </row>
    <row r="5" spans="1:13" s="497" customFormat="1">
      <c r="A5" s="690"/>
      <c r="B5" s="703" t="s">
        <v>2307</v>
      </c>
      <c r="C5" s="704"/>
      <c r="D5" s="704"/>
      <c r="E5" s="704"/>
      <c r="F5" s="704"/>
      <c r="G5" s="704"/>
      <c r="H5" s="704"/>
      <c r="I5" s="705"/>
      <c r="J5" s="706" t="s">
        <v>1020</v>
      </c>
      <c r="K5" s="724"/>
      <c r="L5" s="724" t="s">
        <v>1021</v>
      </c>
      <c r="M5" s="726"/>
    </row>
    <row r="6" spans="1:13" s="497" customFormat="1" ht="13.5" customHeight="1" thickBot="1">
      <c r="A6" s="691"/>
      <c r="B6" s="698"/>
      <c r="C6" s="699"/>
      <c r="D6" s="699"/>
      <c r="E6" s="699"/>
      <c r="F6" s="699"/>
      <c r="G6" s="699"/>
      <c r="H6" s="699"/>
      <c r="I6" s="700"/>
      <c r="J6" s="707"/>
      <c r="K6" s="725"/>
      <c r="L6" s="725"/>
      <c r="M6" s="727"/>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686" t="s">
        <v>2311</v>
      </c>
      <c r="B10" s="687"/>
      <c r="C10" s="687"/>
      <c r="D10" s="687"/>
      <c r="E10" s="516" t="s">
        <v>2312</v>
      </c>
      <c r="F10" s="517"/>
      <c r="H10" s="688" t="s">
        <v>2313</v>
      </c>
      <c r="I10" s="688"/>
      <c r="J10" s="518" t="s">
        <v>2312</v>
      </c>
      <c r="K10" s="519"/>
      <c r="L10" s="519"/>
      <c r="M10" s="520"/>
    </row>
    <row r="11" spans="1:13" s="497" customFormat="1" ht="24" customHeight="1">
      <c r="A11" s="521" t="s">
        <v>1023</v>
      </c>
      <c r="B11" s="522"/>
      <c r="C11" s="685"/>
      <c r="D11" s="685"/>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28"/>
      <c r="L12" s="728"/>
      <c r="M12" s="729"/>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30" t="s">
        <v>2308</v>
      </c>
      <c r="F25" s="730"/>
      <c r="G25" s="730"/>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31" t="s">
        <v>1026</v>
      </c>
      <c r="B27" s="732"/>
      <c r="C27" s="732"/>
      <c r="D27" s="732"/>
      <c r="E27" s="732"/>
      <c r="F27" s="732"/>
      <c r="G27" s="732"/>
      <c r="H27" s="732"/>
      <c r="I27" s="732"/>
      <c r="J27" s="732"/>
      <c r="K27" s="732"/>
      <c r="L27" s="732"/>
      <c r="M27" s="733"/>
    </row>
    <row r="28" spans="1:13" ht="13.5" thickBot="1">
      <c r="A28" s="563"/>
      <c r="B28" s="564"/>
      <c r="C28" s="564"/>
      <c r="D28" s="564"/>
      <c r="E28" s="564"/>
      <c r="F28" s="564"/>
      <c r="G28" s="564"/>
      <c r="H28" s="564"/>
      <c r="I28" s="564"/>
      <c r="J28" s="564"/>
      <c r="K28" s="564"/>
      <c r="L28" s="564"/>
      <c r="M28" s="565"/>
    </row>
    <row r="29" spans="1:13" ht="25.5">
      <c r="A29" s="566" t="s">
        <v>1027</v>
      </c>
      <c r="B29" s="734" t="s">
        <v>1028</v>
      </c>
      <c r="C29" s="735"/>
      <c r="D29" s="735"/>
      <c r="E29" s="735"/>
      <c r="F29" s="735"/>
      <c r="G29" s="735"/>
      <c r="H29" s="735"/>
      <c r="I29" s="736"/>
      <c r="J29" s="567" t="s">
        <v>2321</v>
      </c>
      <c r="K29" s="737" t="s">
        <v>1029</v>
      </c>
      <c r="L29" s="738"/>
      <c r="M29" s="566" t="s">
        <v>1030</v>
      </c>
    </row>
    <row r="30" spans="1:13" ht="13.5" thickBot="1">
      <c r="A30" s="568"/>
      <c r="B30" s="569"/>
      <c r="C30" s="570"/>
      <c r="D30" s="570"/>
      <c r="E30" s="570"/>
      <c r="F30" s="570"/>
      <c r="G30" s="570"/>
      <c r="H30" s="570"/>
      <c r="I30" s="570"/>
      <c r="J30" s="571"/>
      <c r="K30" s="739"/>
      <c r="L30" s="740"/>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41" t="s">
        <v>1028</v>
      </c>
      <c r="B34" s="742"/>
      <c r="C34" s="742"/>
      <c r="D34" s="742"/>
      <c r="E34" s="742"/>
      <c r="F34" s="742"/>
      <c r="G34" s="743"/>
      <c r="H34" s="744" t="s">
        <v>1032</v>
      </c>
      <c r="I34" s="745"/>
      <c r="J34" s="579" t="s">
        <v>1033</v>
      </c>
      <c r="K34" s="746" t="s">
        <v>1034</v>
      </c>
      <c r="L34" s="743"/>
      <c r="M34" s="580" t="s">
        <v>1035</v>
      </c>
    </row>
    <row r="35" spans="1:13" s="581" customFormat="1" ht="12">
      <c r="A35" s="747"/>
      <c r="B35" s="748"/>
      <c r="C35" s="748"/>
      <c r="D35" s="748"/>
      <c r="E35" s="748"/>
      <c r="F35" s="748"/>
      <c r="G35" s="749"/>
      <c r="H35" s="750"/>
      <c r="I35" s="751"/>
      <c r="J35" s="582"/>
      <c r="K35" s="752"/>
      <c r="L35" s="749"/>
      <c r="M35" s="583"/>
    </row>
    <row r="36" spans="1:13" s="581" customFormat="1" thickBot="1">
      <c r="A36" s="753"/>
      <c r="B36" s="754"/>
      <c r="C36" s="754"/>
      <c r="D36" s="754"/>
      <c r="E36" s="754"/>
      <c r="F36" s="754"/>
      <c r="G36" s="755"/>
      <c r="H36" s="756"/>
      <c r="I36" s="757"/>
      <c r="J36" s="584"/>
      <c r="K36" s="758"/>
      <c r="L36" s="755"/>
      <c r="M36" s="585"/>
    </row>
    <row r="37" spans="1:13" s="581" customFormat="1" thickBot="1">
      <c r="A37" s="759" t="s">
        <v>1037</v>
      </c>
      <c r="B37" s="760"/>
      <c r="C37" s="760"/>
      <c r="D37" s="760"/>
      <c r="E37" s="760"/>
      <c r="F37" s="760"/>
      <c r="G37" s="760"/>
      <c r="H37" s="760"/>
      <c r="I37" s="760"/>
      <c r="J37" s="760"/>
      <c r="K37" s="760"/>
      <c r="L37" s="761"/>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41" t="s">
        <v>1028</v>
      </c>
      <c r="B41" s="742"/>
      <c r="C41" s="742"/>
      <c r="D41" s="742"/>
      <c r="E41" s="742"/>
      <c r="F41" s="742"/>
      <c r="G41" s="742"/>
      <c r="H41" s="743"/>
      <c r="I41" s="595" t="s">
        <v>1029</v>
      </c>
      <c r="J41" s="579" t="s">
        <v>1030</v>
      </c>
      <c r="K41" s="746" t="s">
        <v>1039</v>
      </c>
      <c r="L41" s="743"/>
      <c r="M41" s="580" t="s">
        <v>1035</v>
      </c>
    </row>
    <row r="42" spans="1:13" s="581" customFormat="1" ht="12">
      <c r="A42" s="762"/>
      <c r="B42" s="763"/>
      <c r="C42" s="763"/>
      <c r="D42" s="763"/>
      <c r="E42" s="763"/>
      <c r="F42" s="763"/>
      <c r="G42" s="763"/>
      <c r="H42" s="751"/>
      <c r="I42" s="596"/>
      <c r="J42" s="582"/>
      <c r="K42" s="752"/>
      <c r="L42" s="749"/>
      <c r="M42" s="583"/>
    </row>
    <row r="43" spans="1:13" s="581" customFormat="1" thickBot="1">
      <c r="A43" s="764"/>
      <c r="B43" s="765"/>
      <c r="C43" s="765"/>
      <c r="D43" s="765"/>
      <c r="E43" s="765"/>
      <c r="F43" s="765"/>
      <c r="G43" s="765"/>
      <c r="H43" s="757"/>
      <c r="I43" s="597"/>
      <c r="J43" s="598"/>
      <c r="K43" s="758"/>
      <c r="L43" s="755"/>
      <c r="M43" s="599"/>
    </row>
    <row r="44" spans="1:13" s="581" customFormat="1" thickBot="1">
      <c r="A44" s="759" t="s">
        <v>1037</v>
      </c>
      <c r="B44" s="760"/>
      <c r="C44" s="760"/>
      <c r="D44" s="760"/>
      <c r="E44" s="760"/>
      <c r="F44" s="760"/>
      <c r="G44" s="760"/>
      <c r="H44" s="760"/>
      <c r="I44" s="760"/>
      <c r="J44" s="760"/>
      <c r="K44" s="760"/>
      <c r="L44" s="761"/>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66" t="s">
        <v>1041</v>
      </c>
      <c r="B48" s="767"/>
      <c r="C48" s="767"/>
      <c r="D48" s="767"/>
      <c r="E48" s="768"/>
      <c r="F48" s="602"/>
      <c r="G48" s="603" t="s">
        <v>1029</v>
      </c>
      <c r="H48" s="604" t="s">
        <v>1042</v>
      </c>
      <c r="I48" s="605" t="s">
        <v>2339</v>
      </c>
      <c r="J48" s="604" t="s">
        <v>2340</v>
      </c>
      <c r="K48" s="769" t="s">
        <v>1045</v>
      </c>
      <c r="L48" s="768"/>
      <c r="M48" s="606" t="s">
        <v>1035</v>
      </c>
    </row>
    <row r="49" spans="1:13" s="581" customFormat="1" ht="12">
      <c r="A49" s="607"/>
      <c r="B49" s="608"/>
      <c r="C49" s="608"/>
      <c r="D49" s="608"/>
      <c r="E49" s="608"/>
      <c r="F49" s="608"/>
      <c r="G49" s="609"/>
      <c r="H49" s="582"/>
      <c r="I49" s="596"/>
      <c r="J49" s="582"/>
      <c r="K49" s="752"/>
      <c r="L49" s="749"/>
      <c r="M49" s="583"/>
    </row>
    <row r="50" spans="1:13" s="581" customFormat="1" thickBot="1">
      <c r="A50" s="610"/>
      <c r="B50" s="611"/>
      <c r="C50" s="611"/>
      <c r="D50" s="611"/>
      <c r="E50" s="611"/>
      <c r="F50" s="611"/>
      <c r="G50" s="612"/>
      <c r="H50" s="584"/>
      <c r="I50" s="594"/>
      <c r="J50" s="584"/>
      <c r="K50" s="758"/>
      <c r="L50" s="755"/>
      <c r="M50" s="585"/>
    </row>
    <row r="51" spans="1:13" s="581" customFormat="1" thickBot="1">
      <c r="A51" s="770" t="s">
        <v>1037</v>
      </c>
      <c r="B51" s="771"/>
      <c r="C51" s="771"/>
      <c r="D51" s="771"/>
      <c r="E51" s="771"/>
      <c r="F51" s="771"/>
      <c r="G51" s="771"/>
      <c r="H51" s="771"/>
      <c r="I51" s="771"/>
      <c r="J51" s="771"/>
      <c r="K51" s="771"/>
      <c r="L51" s="772"/>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66" t="s">
        <v>1028</v>
      </c>
      <c r="B55" s="767"/>
      <c r="C55" s="767"/>
      <c r="D55" s="767"/>
      <c r="E55" s="767"/>
      <c r="F55" s="767"/>
      <c r="G55" s="768"/>
      <c r="H55" s="603" t="s">
        <v>1048</v>
      </c>
      <c r="I55" s="605" t="s">
        <v>1049</v>
      </c>
      <c r="J55" s="604" t="s">
        <v>1050</v>
      </c>
      <c r="K55" s="773" t="s">
        <v>1034</v>
      </c>
      <c r="L55" s="774"/>
      <c r="M55" s="614" t="s">
        <v>1035</v>
      </c>
    </row>
    <row r="56" spans="1:13" s="581" customFormat="1" ht="12">
      <c r="A56" s="762"/>
      <c r="B56" s="763"/>
      <c r="C56" s="763"/>
      <c r="D56" s="763"/>
      <c r="E56" s="763"/>
      <c r="F56" s="763"/>
      <c r="G56" s="763"/>
      <c r="H56" s="582"/>
      <c r="I56" s="596"/>
      <c r="J56" s="582"/>
      <c r="K56" s="752"/>
      <c r="L56" s="749"/>
      <c r="M56" s="583"/>
    </row>
    <row r="57" spans="1:13" s="581" customFormat="1" thickBot="1">
      <c r="A57" s="764"/>
      <c r="B57" s="765"/>
      <c r="C57" s="765"/>
      <c r="D57" s="765"/>
      <c r="E57" s="765"/>
      <c r="F57" s="765"/>
      <c r="G57" s="765"/>
      <c r="H57" s="584"/>
      <c r="I57" s="594"/>
      <c r="J57" s="584"/>
      <c r="K57" s="758"/>
      <c r="L57" s="755"/>
      <c r="M57" s="585"/>
    </row>
    <row r="58" spans="1:13" s="581" customFormat="1" thickBot="1">
      <c r="A58" s="759" t="s">
        <v>1037</v>
      </c>
      <c r="B58" s="760"/>
      <c r="C58" s="760"/>
      <c r="D58" s="760"/>
      <c r="E58" s="760"/>
      <c r="F58" s="760"/>
      <c r="G58" s="760"/>
      <c r="H58" s="760"/>
      <c r="I58" s="760"/>
      <c r="J58" s="760"/>
      <c r="K58" s="760"/>
      <c r="L58" s="761"/>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759" t="s">
        <v>1051</v>
      </c>
      <c r="B60" s="760"/>
      <c r="C60" s="760"/>
      <c r="D60" s="760"/>
      <c r="E60" s="760"/>
      <c r="F60" s="760"/>
      <c r="G60" s="760"/>
      <c r="H60" s="760"/>
      <c r="I60" s="760"/>
      <c r="J60" s="760"/>
      <c r="K60" s="760"/>
      <c r="L60" s="761"/>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41" t="s">
        <v>1028</v>
      </c>
      <c r="B64" s="742"/>
      <c r="C64" s="742"/>
      <c r="D64" s="742"/>
      <c r="E64" s="742"/>
      <c r="F64" s="742"/>
      <c r="G64" s="742"/>
      <c r="H64" s="615"/>
      <c r="I64" s="616"/>
      <c r="J64" s="617" t="s">
        <v>1054</v>
      </c>
      <c r="K64" s="775" t="s">
        <v>1055</v>
      </c>
      <c r="L64" s="776"/>
      <c r="M64" s="618"/>
    </row>
    <row r="65" spans="1:13" s="581" customFormat="1" ht="12">
      <c r="A65" s="762" t="s">
        <v>2341</v>
      </c>
      <c r="B65" s="763"/>
      <c r="C65" s="763"/>
      <c r="D65" s="763"/>
      <c r="E65" s="763"/>
      <c r="F65" s="763"/>
      <c r="G65" s="763"/>
      <c r="H65" s="619"/>
      <c r="I65" s="620"/>
      <c r="J65" s="621"/>
      <c r="K65" s="787"/>
      <c r="L65" s="788"/>
      <c r="M65" s="622"/>
    </row>
    <row r="66" spans="1:13" s="581" customFormat="1" ht="12">
      <c r="A66" s="623" t="s">
        <v>1057</v>
      </c>
      <c r="B66" s="624"/>
      <c r="C66" s="624"/>
      <c r="D66" s="624"/>
      <c r="E66" s="624"/>
      <c r="F66" s="624"/>
      <c r="G66" s="624"/>
      <c r="H66" s="619"/>
      <c r="I66" s="620"/>
      <c r="J66" s="621"/>
      <c r="K66" s="787"/>
      <c r="L66" s="788"/>
      <c r="M66" s="622"/>
    </row>
    <row r="67" spans="1:13" s="581" customFormat="1" thickBot="1">
      <c r="A67" s="610" t="s">
        <v>1058</v>
      </c>
      <c r="B67" s="611"/>
      <c r="C67" s="611"/>
      <c r="D67" s="611"/>
      <c r="E67" s="611"/>
      <c r="F67" s="611"/>
      <c r="G67" s="611"/>
      <c r="H67" s="625"/>
      <c r="I67" s="626"/>
      <c r="J67" s="621"/>
      <c r="K67" s="789"/>
      <c r="L67" s="790"/>
      <c r="M67" s="622"/>
    </row>
    <row r="68" spans="1:13" s="581" customFormat="1" thickBot="1">
      <c r="A68" s="759" t="s">
        <v>1037</v>
      </c>
      <c r="B68" s="760"/>
      <c r="C68" s="760"/>
      <c r="D68" s="760"/>
      <c r="E68" s="760"/>
      <c r="F68" s="760"/>
      <c r="G68" s="760"/>
      <c r="H68" s="760"/>
      <c r="I68" s="760"/>
      <c r="J68" s="760"/>
      <c r="K68" s="760"/>
      <c r="L68" s="761"/>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759" t="s">
        <v>2342</v>
      </c>
      <c r="B70" s="760"/>
      <c r="C70" s="760"/>
      <c r="D70" s="760"/>
      <c r="E70" s="760"/>
      <c r="F70" s="760"/>
      <c r="G70" s="760"/>
      <c r="H70" s="760"/>
      <c r="I70" s="760"/>
      <c r="J70" s="760"/>
      <c r="K70" s="760"/>
      <c r="L70" s="761"/>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777" t="s">
        <v>2324</v>
      </c>
      <c r="B87" s="778"/>
      <c r="C87" s="778"/>
      <c r="D87" s="778"/>
      <c r="E87" s="778"/>
      <c r="F87" s="778"/>
      <c r="G87" s="778"/>
      <c r="H87" s="778"/>
      <c r="I87" s="778"/>
      <c r="J87" s="778"/>
      <c r="K87" s="778"/>
      <c r="L87" s="778"/>
      <c r="M87" s="779"/>
    </row>
    <row r="88" spans="1:13" ht="17.25" customHeight="1">
      <c r="A88" s="777"/>
      <c r="B88" s="778"/>
      <c r="C88" s="778"/>
      <c r="D88" s="778"/>
      <c r="E88" s="778"/>
      <c r="F88" s="778"/>
      <c r="G88" s="778"/>
      <c r="H88" s="778"/>
      <c r="I88" s="778"/>
      <c r="J88" s="778"/>
      <c r="K88" s="778"/>
      <c r="L88" s="778"/>
      <c r="M88" s="779"/>
    </row>
    <row r="89" spans="1:13" ht="18.75" customHeight="1">
      <c r="A89" s="780" t="s">
        <v>2325</v>
      </c>
      <c r="B89" s="781"/>
      <c r="C89" s="781"/>
      <c r="D89" s="781"/>
      <c r="E89" s="781"/>
      <c r="F89" s="781"/>
      <c r="G89" s="781"/>
      <c r="H89" s="781"/>
      <c r="I89" s="781"/>
      <c r="J89" s="781"/>
      <c r="K89" s="781"/>
      <c r="L89" s="781"/>
      <c r="M89" s="782"/>
    </row>
    <row r="90" spans="1:13" ht="21.75" customHeight="1">
      <c r="A90" s="780"/>
      <c r="B90" s="781"/>
      <c r="C90" s="781"/>
      <c r="D90" s="781"/>
      <c r="E90" s="781"/>
      <c r="F90" s="781"/>
      <c r="G90" s="781"/>
      <c r="H90" s="781"/>
      <c r="I90" s="781"/>
      <c r="J90" s="781"/>
      <c r="K90" s="781"/>
      <c r="L90" s="781"/>
      <c r="M90" s="782"/>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783"/>
      <c r="J100" s="783"/>
      <c r="K100" s="783"/>
      <c r="L100" s="783"/>
      <c r="M100" s="784"/>
    </row>
    <row r="101" spans="1:13" ht="13.5" thickBot="1">
      <c r="A101" s="651" t="s">
        <v>2327</v>
      </c>
      <c r="B101" s="652"/>
      <c r="C101" s="652"/>
      <c r="D101" s="653"/>
      <c r="E101" s="653"/>
      <c r="F101" s="653"/>
      <c r="G101" s="653"/>
      <c r="H101" s="653"/>
      <c r="I101" s="785"/>
      <c r="J101" s="785"/>
      <c r="K101" s="785"/>
      <c r="L101" s="785"/>
      <c r="M101" s="786"/>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4"/>
      <c r="C1" s="836"/>
      <c r="D1" s="837"/>
      <c r="E1" s="837"/>
      <c r="F1" s="837"/>
      <c r="G1" s="837"/>
      <c r="H1" s="837"/>
      <c r="I1" s="837"/>
      <c r="J1" s="838"/>
      <c r="K1" s="839" t="s">
        <v>1017</v>
      </c>
      <c r="L1" s="841" t="s">
        <v>2304</v>
      </c>
      <c r="M1" s="842"/>
      <c r="N1" s="843"/>
    </row>
    <row r="2" spans="2:14">
      <c r="B2" s="825"/>
      <c r="C2" s="802" t="s">
        <v>1018</v>
      </c>
      <c r="D2" s="803"/>
      <c r="E2" s="803"/>
      <c r="F2" s="803"/>
      <c r="G2" s="803"/>
      <c r="H2" s="803"/>
      <c r="I2" s="803"/>
      <c r="J2" s="804"/>
      <c r="K2" s="840"/>
      <c r="L2" s="844"/>
      <c r="M2" s="845"/>
      <c r="N2" s="846"/>
    </row>
    <row r="3" spans="2:14">
      <c r="B3" s="825"/>
      <c r="C3" s="802" t="s">
        <v>2305</v>
      </c>
      <c r="D3" s="803"/>
      <c r="E3" s="803"/>
      <c r="F3" s="803"/>
      <c r="G3" s="803"/>
      <c r="H3" s="803"/>
      <c r="I3" s="803"/>
      <c r="J3" s="804"/>
      <c r="K3" s="827" t="s">
        <v>1019</v>
      </c>
      <c r="L3" s="796">
        <v>1</v>
      </c>
      <c r="M3" s="797"/>
      <c r="N3" s="798"/>
    </row>
    <row r="4" spans="2:14">
      <c r="B4" s="825"/>
      <c r="C4" s="802" t="s">
        <v>2306</v>
      </c>
      <c r="D4" s="803"/>
      <c r="E4" s="803"/>
      <c r="F4" s="803"/>
      <c r="G4" s="803"/>
      <c r="H4" s="803"/>
      <c r="I4" s="803"/>
      <c r="J4" s="804"/>
      <c r="K4" s="847"/>
      <c r="L4" s="799"/>
      <c r="M4" s="800"/>
      <c r="N4" s="801"/>
    </row>
    <row r="5" spans="2:14">
      <c r="B5" s="825"/>
      <c r="C5" s="802" t="s">
        <v>2307</v>
      </c>
      <c r="D5" s="803"/>
      <c r="E5" s="803"/>
      <c r="F5" s="803"/>
      <c r="G5" s="803"/>
      <c r="H5" s="803"/>
      <c r="I5" s="803"/>
      <c r="J5" s="804"/>
      <c r="K5" s="827" t="s">
        <v>1020</v>
      </c>
      <c r="L5" s="829"/>
      <c r="M5" s="829" t="s">
        <v>1021</v>
      </c>
      <c r="N5" s="831"/>
    </row>
    <row r="6" spans="2:14" ht="15.75" thickBot="1">
      <c r="B6" s="826"/>
      <c r="C6" s="833"/>
      <c r="D6" s="834"/>
      <c r="E6" s="834"/>
      <c r="F6" s="834"/>
      <c r="G6" s="834"/>
      <c r="H6" s="834"/>
      <c r="I6" s="834"/>
      <c r="J6" s="835"/>
      <c r="K6" s="828"/>
      <c r="L6" s="830"/>
      <c r="M6" s="830"/>
      <c r="N6" s="832"/>
    </row>
    <row r="7" spans="2:14" ht="15.7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25">
      <c r="B10" s="805" t="s">
        <v>2311</v>
      </c>
      <c r="C10" s="806"/>
      <c r="D10" s="806"/>
      <c r="E10" s="806"/>
      <c r="F10" s="366" t="s">
        <v>2312</v>
      </c>
      <c r="G10" s="85"/>
      <c r="H10" s="367"/>
      <c r="I10" s="807" t="s">
        <v>2313</v>
      </c>
      <c r="J10" s="807"/>
      <c r="K10" s="368" t="s">
        <v>2312</v>
      </c>
      <c r="L10" s="364"/>
      <c r="M10" s="364"/>
      <c r="N10" s="365"/>
    </row>
    <row r="11" spans="2:14">
      <c r="B11" s="369" t="s">
        <v>1023</v>
      </c>
      <c r="C11" s="370"/>
      <c r="D11" s="793"/>
      <c r="E11" s="793"/>
      <c r="F11" s="371"/>
      <c r="G11" s="372"/>
      <c r="H11" s="370"/>
      <c r="I11" s="367"/>
      <c r="J11" s="373" t="s">
        <v>1024</v>
      </c>
      <c r="K11" s="374"/>
      <c r="L11" s="371"/>
      <c r="M11" s="371"/>
      <c r="N11" s="375"/>
    </row>
    <row r="12" spans="2:14" ht="15.75" thickBot="1">
      <c r="B12" s="376"/>
      <c r="C12" s="377"/>
      <c r="D12" s="378"/>
      <c r="E12" s="378"/>
      <c r="F12" s="378"/>
      <c r="G12" s="378"/>
      <c r="H12" s="377"/>
      <c r="I12" s="378"/>
      <c r="J12" s="377"/>
      <c r="K12" s="378"/>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808" t="s">
        <v>2328</v>
      </c>
      <c r="G25" s="809"/>
      <c r="H25" s="809"/>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VLOOKUP(A36,EQUIPOS!A6:D161,4,FALSE)</f>
        <v>130000</v>
      </c>
      <c r="L36" s="278"/>
      <c r="M36" s="279">
        <v>0.15</v>
      </c>
      <c r="N36" s="280">
        <f>K36/M36</f>
        <v>866666.66666666674</v>
      </c>
    </row>
    <row r="37" spans="1:14">
      <c r="A37" t="s">
        <v>150</v>
      </c>
      <c r="B37" s="864" t="str">
        <f>VLOOKUP(A37,EQUIPOS!A7:D154,3,FALSE)</f>
        <v>Cargador : Potencia en el volante 125 hp, Clasificación de RPM del motor 2300.</v>
      </c>
      <c r="C37" s="865"/>
      <c r="D37" s="865"/>
      <c r="E37" s="865"/>
      <c r="F37" s="865"/>
      <c r="G37" s="865"/>
      <c r="H37" s="866"/>
      <c r="I37" s="275"/>
      <c r="J37" s="276"/>
      <c r="K37" s="277">
        <f>VLOOKUP(A37,EQUIPOS!A7:D162,4,FALSE)</f>
        <v>120000</v>
      </c>
      <c r="L37" s="278"/>
      <c r="M37" s="279">
        <v>0.15</v>
      </c>
      <c r="N37" s="280">
        <f>K37/M37</f>
        <v>800000</v>
      </c>
    </row>
    <row r="38" spans="1:14">
      <c r="A38" t="s">
        <v>273</v>
      </c>
      <c r="B38" s="864" t="str">
        <f>VLOOKUP(A38,EQUIPOS!A8:D154,3,FALSE)</f>
        <v>Motosierra, 93.6 cm3 - 7.1 HP, 45-90 cm - 7.9 kg</v>
      </c>
      <c r="C38" s="865"/>
      <c r="D38" s="865"/>
      <c r="E38" s="865"/>
      <c r="F38" s="865"/>
      <c r="G38" s="865"/>
      <c r="H38" s="866"/>
      <c r="I38" s="275"/>
      <c r="J38" s="276"/>
      <c r="K38" s="277">
        <f>VLOOKUP(A38,EQUIPOS!A8:D163,4,FALSE)</f>
        <v>6250</v>
      </c>
      <c r="L38" s="278"/>
      <c r="M38" s="279">
        <v>0.15</v>
      </c>
      <c r="N38" s="281">
        <f>K38/M38</f>
        <v>41666.666666666672</v>
      </c>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8511.2008676833339</v>
      </c>
    </row>
    <row r="43" spans="1:14" ht="15.75" thickBot="1">
      <c r="B43" s="815" t="s">
        <v>1037</v>
      </c>
      <c r="C43" s="816"/>
      <c r="D43" s="816"/>
      <c r="E43" s="816"/>
      <c r="F43" s="816"/>
      <c r="G43" s="816"/>
      <c r="H43" s="816"/>
      <c r="I43" s="816"/>
      <c r="J43" s="816"/>
      <c r="K43" s="816"/>
      <c r="L43" s="816"/>
      <c r="M43" s="817"/>
      <c r="N43" s="105">
        <f>SUM(N36:N42)</f>
        <v>1716844.5342010169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78" t="s">
        <v>1041</v>
      </c>
      <c r="C58" s="879"/>
      <c r="D58" s="879"/>
      <c r="E58" s="879"/>
      <c r="F58" s="879"/>
      <c r="G58" s="880"/>
      <c r="H58" s="79" t="s">
        <v>1029</v>
      </c>
      <c r="I58" s="80" t="s">
        <v>1042</v>
      </c>
      <c r="J58" s="81" t="s">
        <v>1043</v>
      </c>
      <c r="K58" s="79" t="s">
        <v>1044</v>
      </c>
      <c r="L58" s="901" t="s">
        <v>1045</v>
      </c>
      <c r="M58" s="880"/>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902">
        <v>983.54</v>
      </c>
      <c r="M59" s="903"/>
      <c r="N59" s="295">
        <f>K59*L59</f>
        <v>34423.9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54"/>
      <c r="J64" s="54"/>
      <c r="K64" s="54"/>
      <c r="L64" s="893"/>
      <c r="M64" s="894"/>
      <c r="N64" s="304"/>
    </row>
    <row r="65" spans="1:15" ht="15.75" thickBot="1">
      <c r="B65" s="904" t="s">
        <v>1037</v>
      </c>
      <c r="C65" s="858"/>
      <c r="D65" s="858"/>
      <c r="E65" s="858"/>
      <c r="F65" s="858"/>
      <c r="G65" s="858"/>
      <c r="H65" s="858"/>
      <c r="I65" s="858"/>
      <c r="J65" s="858"/>
      <c r="K65" s="858"/>
      <c r="L65" s="858"/>
      <c r="M65" s="859"/>
      <c r="N65" s="309">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54"/>
      <c r="J75" s="54"/>
      <c r="K75" s="54"/>
      <c r="L75" s="893"/>
      <c r="M75" s="894"/>
      <c r="N75" s="304"/>
    </row>
    <row r="76" spans="1:15" ht="15.75" thickBot="1">
      <c r="B76" s="815" t="s">
        <v>1037</v>
      </c>
      <c r="C76" s="816"/>
      <c r="D76" s="816"/>
      <c r="E76" s="816"/>
      <c r="F76" s="816"/>
      <c r="G76" s="816"/>
      <c r="H76" s="816"/>
      <c r="I76" s="858"/>
      <c r="J76" s="858"/>
      <c r="K76" s="858"/>
      <c r="L76" s="858"/>
      <c r="M76" s="859"/>
      <c r="N76" s="309">
        <f>N70+N71+N72+N73+N74</f>
        <v>170224.01735366668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1921492.4515546835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384298.4903109367</v>
      </c>
      <c r="M83" s="851"/>
      <c r="N83" s="57"/>
    </row>
    <row r="84" spans="1:14">
      <c r="B84" s="95" t="s">
        <v>1057</v>
      </c>
      <c r="C84" s="96"/>
      <c r="D84" s="96"/>
      <c r="E84" s="96"/>
      <c r="F84" s="96"/>
      <c r="G84" s="96"/>
      <c r="H84" s="96"/>
      <c r="I84" s="93"/>
      <c r="J84" s="94"/>
      <c r="K84" s="312">
        <v>0.05</v>
      </c>
      <c r="L84" s="850">
        <f>N78*K84</f>
        <v>96074.622577734175</v>
      </c>
      <c r="M84" s="851"/>
      <c r="N84" s="57"/>
    </row>
    <row r="85" spans="1:14" ht="15.75" thickBot="1">
      <c r="B85" s="97" t="s">
        <v>1058</v>
      </c>
      <c r="C85" s="98"/>
      <c r="D85" s="98"/>
      <c r="E85" s="98"/>
      <c r="F85" s="98"/>
      <c r="G85" s="98"/>
      <c r="H85" s="98"/>
      <c r="I85" s="99"/>
      <c r="J85" s="100"/>
      <c r="K85" s="313">
        <v>0.05</v>
      </c>
      <c r="L85" s="852">
        <f>N78*K85</f>
        <v>96074.622577734175</v>
      </c>
      <c r="M85" s="853"/>
      <c r="N85" s="57"/>
    </row>
    <row r="86" spans="1:14" ht="15.75" thickBot="1">
      <c r="B86" s="815" t="s">
        <v>1037</v>
      </c>
      <c r="C86" s="816"/>
      <c r="D86" s="816"/>
      <c r="E86" s="816"/>
      <c r="F86" s="816"/>
      <c r="G86" s="816"/>
      <c r="H86" s="816"/>
      <c r="I86" s="816"/>
      <c r="J86" s="816"/>
      <c r="K86" s="816"/>
      <c r="L86" s="816"/>
      <c r="M86" s="817"/>
      <c r="N86" s="58">
        <f>L83+L84+L85</f>
        <v>576447.73546640505</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195">
        <f>N78+N86</f>
        <v>2497940.1870210888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4"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4"/>
      <c r="C1" s="836"/>
      <c r="D1" s="837"/>
      <c r="E1" s="837"/>
      <c r="F1" s="837"/>
      <c r="G1" s="837"/>
      <c r="H1" s="837"/>
      <c r="I1" s="837"/>
      <c r="J1" s="838"/>
      <c r="K1" s="839" t="s">
        <v>1017</v>
      </c>
      <c r="L1" s="841" t="s">
        <v>2304</v>
      </c>
      <c r="M1" s="842"/>
      <c r="N1" s="843"/>
    </row>
    <row r="2" spans="2:14">
      <c r="B2" s="825"/>
      <c r="C2" s="802" t="s">
        <v>1018</v>
      </c>
      <c r="D2" s="803"/>
      <c r="E2" s="803"/>
      <c r="F2" s="803"/>
      <c r="G2" s="803"/>
      <c r="H2" s="803"/>
      <c r="I2" s="803"/>
      <c r="J2" s="804"/>
      <c r="K2" s="840"/>
      <c r="L2" s="844"/>
      <c r="M2" s="845"/>
      <c r="N2" s="846"/>
    </row>
    <row r="3" spans="2:14">
      <c r="B3" s="825"/>
      <c r="C3" s="802" t="s">
        <v>2305</v>
      </c>
      <c r="D3" s="803"/>
      <c r="E3" s="803"/>
      <c r="F3" s="803"/>
      <c r="G3" s="803"/>
      <c r="H3" s="803"/>
      <c r="I3" s="803"/>
      <c r="J3" s="804"/>
      <c r="K3" s="827" t="s">
        <v>1019</v>
      </c>
      <c r="L3" s="796">
        <v>1</v>
      </c>
      <c r="M3" s="797"/>
      <c r="N3" s="798"/>
    </row>
    <row r="4" spans="2:14">
      <c r="B4" s="825"/>
      <c r="C4" s="802" t="s">
        <v>2306</v>
      </c>
      <c r="D4" s="803"/>
      <c r="E4" s="803"/>
      <c r="F4" s="803"/>
      <c r="G4" s="803"/>
      <c r="H4" s="803"/>
      <c r="I4" s="803"/>
      <c r="J4" s="804"/>
      <c r="K4" s="847"/>
      <c r="L4" s="799"/>
      <c r="M4" s="800"/>
      <c r="N4" s="801"/>
    </row>
    <row r="5" spans="2:14">
      <c r="B5" s="825"/>
      <c r="C5" s="802" t="s">
        <v>2307</v>
      </c>
      <c r="D5" s="803"/>
      <c r="E5" s="803"/>
      <c r="F5" s="803"/>
      <c r="G5" s="803"/>
      <c r="H5" s="803"/>
      <c r="I5" s="803"/>
      <c r="J5" s="804"/>
      <c r="K5" s="827" t="s">
        <v>1020</v>
      </c>
      <c r="L5" s="829"/>
      <c r="M5" s="829" t="s">
        <v>1021</v>
      </c>
      <c r="N5" s="831"/>
    </row>
    <row r="6" spans="2:14" ht="15.75" thickBot="1">
      <c r="B6" s="826"/>
      <c r="C6" s="833"/>
      <c r="D6" s="834"/>
      <c r="E6" s="834"/>
      <c r="F6" s="834"/>
      <c r="G6" s="834"/>
      <c r="H6" s="834"/>
      <c r="I6" s="834"/>
      <c r="J6" s="835"/>
      <c r="K6" s="828"/>
      <c r="L6" s="830"/>
      <c r="M6" s="830"/>
      <c r="N6" s="832"/>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5" t="s">
        <v>2311</v>
      </c>
      <c r="C10" s="806"/>
      <c r="D10" s="806"/>
      <c r="E10" s="806"/>
      <c r="F10" s="399" t="s">
        <v>2312</v>
      </c>
      <c r="G10" s="85"/>
      <c r="H10" s="367"/>
      <c r="I10" s="807" t="s">
        <v>2313</v>
      </c>
      <c r="J10" s="807"/>
      <c r="K10" s="400" t="s">
        <v>2312</v>
      </c>
      <c r="L10" s="364"/>
      <c r="M10" s="364"/>
      <c r="N10" s="36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249</v>
      </c>
      <c r="B36" s="864" t="str">
        <f>VLOOKUP(A36,EQUIPOS!A6:D154,3,FALSE)</f>
        <v>Guadañadora, Cilindraje 41.5 cm3, Longitud del mango 1450 mm, Peso 7.4 kg</v>
      </c>
      <c r="C36" s="865"/>
      <c r="D36" s="865"/>
      <c r="E36" s="865"/>
      <c r="F36" s="865"/>
      <c r="G36" s="865"/>
      <c r="H36" s="866"/>
      <c r="I36" s="275"/>
      <c r="J36" s="276"/>
      <c r="K36" s="277">
        <f>VLOOKUP(A36,EQUIPOS!A6:D161,4,FALSE)</f>
        <v>6250</v>
      </c>
      <c r="L36" s="278"/>
      <c r="M36" s="279">
        <v>0.36</v>
      </c>
      <c r="N36" s="280">
        <f>K36/M36</f>
        <v>17361.111111111113</v>
      </c>
    </row>
    <row r="37" spans="1:14">
      <c r="A37" t="s">
        <v>273</v>
      </c>
      <c r="B37" s="864" t="str">
        <f>VLOOKUP(A37,EQUIPOS!A7:D154,3,FALSE)</f>
        <v>Motosierra, 93.6 cm3 - 7.1 HP, 45-90 cm - 7.9 kg</v>
      </c>
      <c r="C37" s="865"/>
      <c r="D37" s="865"/>
      <c r="E37" s="865"/>
      <c r="F37" s="865"/>
      <c r="G37" s="865"/>
      <c r="H37" s="866"/>
      <c r="I37" s="275"/>
      <c r="J37" s="276"/>
      <c r="K37" s="277">
        <f>VLOOKUP(A37,EQUIPOS!A7:D162,4,FALSE)</f>
        <v>6250</v>
      </c>
      <c r="L37" s="278"/>
      <c r="M37" s="279">
        <v>0.10299999999999999</v>
      </c>
      <c r="N37" s="280">
        <f>K37/M37</f>
        <v>60679.611650485444</v>
      </c>
    </row>
    <row r="38" spans="1:14">
      <c r="B38" s="864"/>
      <c r="C38" s="865"/>
      <c r="D38" s="865"/>
      <c r="E38" s="865"/>
      <c r="F38" s="865"/>
      <c r="G38" s="865"/>
      <c r="H38" s="866"/>
      <c r="I38" s="275"/>
      <c r="J38" s="276"/>
      <c r="K38" s="277"/>
      <c r="L38" s="278"/>
      <c r="M38" s="279"/>
      <c r="N38" s="281"/>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1773.1668474340277</v>
      </c>
    </row>
    <row r="43" spans="1:14" ht="15.75" thickBot="1">
      <c r="B43" s="815" t="s">
        <v>1037</v>
      </c>
      <c r="C43" s="816"/>
      <c r="D43" s="816"/>
      <c r="E43" s="816"/>
      <c r="F43" s="816"/>
      <c r="G43" s="816"/>
      <c r="H43" s="816"/>
      <c r="I43" s="816"/>
      <c r="J43" s="816"/>
      <c r="K43" s="816"/>
      <c r="L43" s="816"/>
      <c r="M43" s="817"/>
      <c r="N43" s="105">
        <f>SUM(N36:N42)</f>
        <v>79813.889609030579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902">
        <f>'900.2'!N78</f>
        <v>1049.8705122747269</v>
      </c>
      <c r="M59" s="903"/>
      <c r="N59" s="295">
        <f>K59*L59</f>
        <v>52493.525613736347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52493.525613736347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N70+N71+N72+N73+N74</f>
        <v>35463.336948680553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167770.75217144747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33554.150434289499</v>
      </c>
      <c r="M83" s="851"/>
      <c r="N83" s="57"/>
    </row>
    <row r="84" spans="1:14">
      <c r="B84" s="95" t="s">
        <v>1057</v>
      </c>
      <c r="C84" s="96"/>
      <c r="D84" s="96"/>
      <c r="E84" s="96"/>
      <c r="F84" s="96"/>
      <c r="G84" s="96"/>
      <c r="H84" s="96"/>
      <c r="I84" s="93"/>
      <c r="J84" s="94"/>
      <c r="K84" s="312">
        <v>0.05</v>
      </c>
      <c r="L84" s="850">
        <f>N78*K84</f>
        <v>8388.5376085723747</v>
      </c>
      <c r="M84" s="851"/>
      <c r="N84" s="57"/>
    </row>
    <row r="85" spans="1:14" ht="15.75" thickBot="1">
      <c r="B85" s="97" t="s">
        <v>1058</v>
      </c>
      <c r="C85" s="98"/>
      <c r="D85" s="98"/>
      <c r="E85" s="98"/>
      <c r="F85" s="98"/>
      <c r="G85" s="98"/>
      <c r="H85" s="98"/>
      <c r="I85" s="99"/>
      <c r="J85" s="100"/>
      <c r="K85" s="313">
        <v>0.05</v>
      </c>
      <c r="L85" s="852">
        <f>N78*K85</f>
        <v>8388.5376085723747</v>
      </c>
      <c r="M85" s="853"/>
      <c r="N85" s="57"/>
    </row>
    <row r="86" spans="1:14" ht="15.75" thickBot="1">
      <c r="B86" s="815" t="s">
        <v>1037</v>
      </c>
      <c r="C86" s="816"/>
      <c r="D86" s="816"/>
      <c r="E86" s="816"/>
      <c r="F86" s="816"/>
      <c r="G86" s="816"/>
      <c r="H86" s="816"/>
      <c r="I86" s="816"/>
      <c r="J86" s="816"/>
      <c r="K86" s="816"/>
      <c r="L86" s="816"/>
      <c r="M86" s="817"/>
      <c r="N86" s="58">
        <f>L83+L84+L85</f>
        <v>50331.225651434252</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195">
        <f>N78+N86</f>
        <v>218101.97782288172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8.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150</v>
      </c>
      <c r="B36" s="864" t="str">
        <f>VLOOKUP(A36,EQUIPOS!A6:D154,3,FALSE)</f>
        <v>Cargador : Potencia en el volante 125 hp, Clasificación de RPM del motor 2300.</v>
      </c>
      <c r="C36" s="865"/>
      <c r="D36" s="865"/>
      <c r="E36" s="865"/>
      <c r="F36" s="865"/>
      <c r="G36" s="865"/>
      <c r="H36" s="866"/>
      <c r="I36" s="275"/>
      <c r="J36" s="276"/>
      <c r="K36" s="277">
        <f>VLOOKUP(A36,EQUIPOS!A6:D161,4,FALSE)</f>
        <v>120000</v>
      </c>
      <c r="L36" s="278"/>
      <c r="M36" s="279">
        <v>2.375</v>
      </c>
      <c r="N36" s="280">
        <f>K36/M36</f>
        <v>50526.315789473687</v>
      </c>
    </row>
    <row r="37" spans="1:14">
      <c r="A37" t="s">
        <v>180</v>
      </c>
      <c r="B37" s="864" t="str">
        <f>VLOOKUP(A37,EQUIPOS!A7:D154,3,FALSE)</f>
        <v>Compresor 120 HP, con martillo.</v>
      </c>
      <c r="C37" s="865"/>
      <c r="D37" s="865"/>
      <c r="E37" s="865"/>
      <c r="F37" s="865"/>
      <c r="G37" s="865"/>
      <c r="H37" s="866"/>
      <c r="I37" s="275"/>
      <c r="J37" s="276"/>
      <c r="K37" s="277">
        <f>VLOOKUP(A37,EQUIPOS!A7:D162,4,FALSE)</f>
        <v>50000</v>
      </c>
      <c r="L37" s="278"/>
      <c r="M37" s="279">
        <v>2.375</v>
      </c>
      <c r="N37" s="280">
        <f>K37/M37</f>
        <v>21052.63157894737</v>
      </c>
    </row>
    <row r="38" spans="1:14">
      <c r="A38" t="s">
        <v>195</v>
      </c>
      <c r="B38" s="864" t="str">
        <f>VLOOKUP(A38,EQUIPOS!A7:D154,3,FALSE)</f>
        <v xml:space="preserve">Equipo de oxicorte, Capacidad de corte: hasta 6´´ (152mm) </v>
      </c>
      <c r="C38" s="865"/>
      <c r="D38" s="865"/>
      <c r="E38" s="865"/>
      <c r="F38" s="865"/>
      <c r="G38" s="865"/>
      <c r="H38" s="866"/>
      <c r="I38" s="275"/>
      <c r="J38" s="276"/>
      <c r="K38" s="277">
        <f>VLOOKUP(A38,EQUIPOS!A7:D162,4,FALSE)</f>
        <v>15537.567916045491</v>
      </c>
      <c r="L38" s="278"/>
      <c r="M38" s="279">
        <v>2.375</v>
      </c>
      <c r="N38" s="281">
        <f>K38/M38</f>
        <v>6542.1338593875753</v>
      </c>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1343.873821213158</v>
      </c>
    </row>
    <row r="43" spans="1:14" ht="15.75" thickBot="1">
      <c r="B43" s="815" t="s">
        <v>1037</v>
      </c>
      <c r="C43" s="816"/>
      <c r="D43" s="816"/>
      <c r="E43" s="816"/>
      <c r="F43" s="816"/>
      <c r="G43" s="816"/>
      <c r="H43" s="816"/>
      <c r="I43" s="816"/>
      <c r="J43" s="816"/>
      <c r="K43" s="816"/>
      <c r="L43" s="816"/>
      <c r="M43" s="817"/>
      <c r="N43" s="105">
        <f>SUM(N36:N42)</f>
        <v>79464.955049021781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1049.8705122747269</v>
      </c>
      <c r="M59" s="903"/>
      <c r="N59" s="295">
        <f>K59*L59</f>
        <v>1049.8705122747269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1049.8705122747269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88">
        <f>N43+N54+N65+N76</f>
        <v>93953.56377342809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18790.712754685617</v>
      </c>
      <c r="M83" s="851"/>
      <c r="N83" s="57"/>
    </row>
    <row r="84" spans="1:14">
      <c r="B84" s="95" t="s">
        <v>1057</v>
      </c>
      <c r="C84" s="96"/>
      <c r="D84" s="96"/>
      <c r="E84" s="96"/>
      <c r="F84" s="96"/>
      <c r="G84" s="96"/>
      <c r="H84" s="96"/>
      <c r="I84" s="93"/>
      <c r="J84" s="94"/>
      <c r="K84" s="312">
        <v>0.05</v>
      </c>
      <c r="L84" s="850">
        <f>N78*K84</f>
        <v>4697.6781886714043</v>
      </c>
      <c r="M84" s="851"/>
      <c r="N84" s="57"/>
    </row>
    <row r="85" spans="1:14" ht="15.75" thickBot="1">
      <c r="B85" s="97" t="s">
        <v>1058</v>
      </c>
      <c r="C85" s="98"/>
      <c r="D85" s="98"/>
      <c r="E85" s="98"/>
      <c r="F85" s="98"/>
      <c r="G85" s="98"/>
      <c r="H85" s="98"/>
      <c r="I85" s="99"/>
      <c r="J85" s="100"/>
      <c r="K85" s="313">
        <v>0.05</v>
      </c>
      <c r="L85" s="852">
        <f>N78*K85</f>
        <v>4697.6781886714043</v>
      </c>
      <c r="M85" s="853"/>
      <c r="N85" s="57"/>
    </row>
    <row r="86" spans="1:14" ht="15.75" thickBot="1">
      <c r="B86" s="815" t="s">
        <v>1037</v>
      </c>
      <c r="C86" s="816"/>
      <c r="D86" s="816"/>
      <c r="E86" s="816"/>
      <c r="F86" s="816"/>
      <c r="G86" s="816"/>
      <c r="H86" s="816"/>
      <c r="I86" s="816"/>
      <c r="J86" s="816"/>
      <c r="K86" s="816"/>
      <c r="L86" s="816"/>
      <c r="M86" s="817"/>
      <c r="N86" s="58">
        <f>L83+L84+L85</f>
        <v>28186.069132028428</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58">
        <f>N78+N86</f>
        <v>122139.63290545651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c r="B106" s="818"/>
      <c r="C106" s="819"/>
      <c r="D106" s="819"/>
      <c r="E106" s="819"/>
      <c r="F106" s="819"/>
      <c r="G106" s="819"/>
      <c r="H106" s="819"/>
      <c r="I106" s="819"/>
      <c r="J106" s="819"/>
      <c r="K106" s="819"/>
      <c r="L106" s="819"/>
      <c r="M106" s="819"/>
      <c r="N106" s="820"/>
    </row>
    <row r="107" spans="2:14" ht="27.7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4"/>
      <c r="C1" s="836"/>
      <c r="D1" s="837"/>
      <c r="E1" s="837"/>
      <c r="F1" s="837"/>
      <c r="G1" s="837"/>
      <c r="H1" s="837"/>
      <c r="I1" s="837"/>
      <c r="J1" s="838"/>
      <c r="K1" s="839" t="s">
        <v>1017</v>
      </c>
      <c r="L1" s="841" t="s">
        <v>2304</v>
      </c>
      <c r="M1" s="842"/>
      <c r="N1" s="843"/>
    </row>
    <row r="2" spans="2:14">
      <c r="B2" s="825"/>
      <c r="C2" s="802" t="s">
        <v>1018</v>
      </c>
      <c r="D2" s="803"/>
      <c r="E2" s="803"/>
      <c r="F2" s="803"/>
      <c r="G2" s="803"/>
      <c r="H2" s="803"/>
      <c r="I2" s="803"/>
      <c r="J2" s="804"/>
      <c r="K2" s="840"/>
      <c r="L2" s="844"/>
      <c r="M2" s="845"/>
      <c r="N2" s="846"/>
    </row>
    <row r="3" spans="2:14">
      <c r="B3" s="825"/>
      <c r="C3" s="802" t="s">
        <v>2305</v>
      </c>
      <c r="D3" s="803"/>
      <c r="E3" s="803"/>
      <c r="F3" s="803"/>
      <c r="G3" s="803"/>
      <c r="H3" s="803"/>
      <c r="I3" s="803"/>
      <c r="J3" s="804"/>
      <c r="K3" s="827" t="s">
        <v>1019</v>
      </c>
      <c r="L3" s="796">
        <v>1</v>
      </c>
      <c r="M3" s="797"/>
      <c r="N3" s="798"/>
    </row>
    <row r="4" spans="2:14">
      <c r="B4" s="825"/>
      <c r="C4" s="802" t="s">
        <v>2306</v>
      </c>
      <c r="D4" s="803"/>
      <c r="E4" s="803"/>
      <c r="F4" s="803"/>
      <c r="G4" s="803"/>
      <c r="H4" s="803"/>
      <c r="I4" s="803"/>
      <c r="J4" s="804"/>
      <c r="K4" s="847"/>
      <c r="L4" s="799"/>
      <c r="M4" s="800"/>
      <c r="N4" s="801"/>
    </row>
    <row r="5" spans="2:14">
      <c r="B5" s="825"/>
      <c r="C5" s="802" t="s">
        <v>2307</v>
      </c>
      <c r="D5" s="803"/>
      <c r="E5" s="803"/>
      <c r="F5" s="803"/>
      <c r="G5" s="803"/>
      <c r="H5" s="803"/>
      <c r="I5" s="803"/>
      <c r="J5" s="804"/>
      <c r="K5" s="827" t="s">
        <v>1020</v>
      </c>
      <c r="L5" s="829"/>
      <c r="M5" s="829" t="s">
        <v>1021</v>
      </c>
      <c r="N5" s="831"/>
    </row>
    <row r="6" spans="2:14" ht="15.75" thickBot="1">
      <c r="B6" s="826"/>
      <c r="C6" s="833"/>
      <c r="D6" s="834"/>
      <c r="E6" s="834"/>
      <c r="F6" s="834"/>
      <c r="G6" s="834"/>
      <c r="H6" s="834"/>
      <c r="I6" s="834"/>
      <c r="J6" s="835"/>
      <c r="K6" s="828"/>
      <c r="L6" s="830"/>
      <c r="M6" s="830"/>
      <c r="N6" s="832"/>
    </row>
    <row r="7" spans="2:14" ht="15.7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5" t="s">
        <v>2311</v>
      </c>
      <c r="C10" s="806"/>
      <c r="D10" s="806"/>
      <c r="E10" s="806"/>
      <c r="F10" s="399" t="s">
        <v>2312</v>
      </c>
      <c r="G10" s="85"/>
      <c r="H10" s="367"/>
      <c r="I10" s="807" t="s">
        <v>2313</v>
      </c>
      <c r="J10" s="807"/>
      <c r="K10" s="400" t="s">
        <v>2312</v>
      </c>
      <c r="L10" s="364"/>
      <c r="M10" s="364"/>
      <c r="N10" s="36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312</v>
      </c>
      <c r="B36" s="864" t="str">
        <f>VLOOKUP(A36,EQUIPOS!A6:D154,3,FALSE)</f>
        <v>Retroexcavadora sobre oruga, potencia 138 HP, balde de 1,5 m3.</v>
      </c>
      <c r="C36" s="865"/>
      <c r="D36" s="865"/>
      <c r="E36" s="865"/>
      <c r="F36" s="865"/>
      <c r="G36" s="865"/>
      <c r="H36" s="866"/>
      <c r="I36" s="275"/>
      <c r="J36" s="276"/>
      <c r="K36" s="277">
        <f>VLOOKUP(A36,EQUIPOS!A6:D161,4,FALSE)</f>
        <v>120000</v>
      </c>
      <c r="L36" s="278"/>
      <c r="M36" s="279">
        <v>2.5</v>
      </c>
      <c r="N36" s="280">
        <f>K36/M36</f>
        <v>48000</v>
      </c>
    </row>
    <row r="37" spans="1:14">
      <c r="A37" t="s">
        <v>180</v>
      </c>
      <c r="B37" s="864" t="str">
        <f>VLOOKUP(A37,EQUIPOS!A7:D154,3,FALSE)</f>
        <v>Compresor 120 HP, con martillo.</v>
      </c>
      <c r="C37" s="865"/>
      <c r="D37" s="865"/>
      <c r="E37" s="865"/>
      <c r="F37" s="865"/>
      <c r="G37" s="865"/>
      <c r="H37" s="866"/>
      <c r="I37" s="275"/>
      <c r="J37" s="276"/>
      <c r="K37" s="277">
        <f>VLOOKUP(A37,EQUIPOS!A7:D162,4,FALSE)</f>
        <v>50000</v>
      </c>
      <c r="L37" s="278"/>
      <c r="M37" s="279">
        <v>2.5</v>
      </c>
      <c r="N37" s="280">
        <f>K37/M37</f>
        <v>20000</v>
      </c>
    </row>
    <row r="38" spans="1:14">
      <c r="A38" t="s">
        <v>195</v>
      </c>
      <c r="B38" s="864" t="str">
        <f>VLOOKUP(A38,EQUIPOS!A8:D154,3,FALSE)</f>
        <v xml:space="preserve">Equipo de oxicorte, Capacidad de corte: hasta 6´´ (152mm) </v>
      </c>
      <c r="C38" s="865"/>
      <c r="D38" s="865"/>
      <c r="E38" s="865"/>
      <c r="F38" s="865"/>
      <c r="G38" s="865"/>
      <c r="H38" s="866"/>
      <c r="I38" s="275"/>
      <c r="J38" s="276"/>
      <c r="K38" s="277">
        <f>VLOOKUP(A38,EQUIPOS!A8:D163,4,FALSE)</f>
        <v>15537.567916045491</v>
      </c>
      <c r="L38" s="278"/>
      <c r="M38" s="279">
        <v>2.5</v>
      </c>
      <c r="N38" s="280">
        <f>K38/M38</f>
        <v>6215.0271664181964</v>
      </c>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255.33602603049999</v>
      </c>
    </row>
    <row r="43" spans="1:14" ht="15.75" thickBot="1">
      <c r="B43" s="815" t="s">
        <v>1037</v>
      </c>
      <c r="C43" s="816"/>
      <c r="D43" s="816"/>
      <c r="E43" s="816"/>
      <c r="F43" s="816"/>
      <c r="G43" s="816"/>
      <c r="H43" s="816"/>
      <c r="I43" s="816"/>
      <c r="J43" s="816"/>
      <c r="K43" s="816"/>
      <c r="L43" s="816"/>
      <c r="M43" s="817"/>
      <c r="N43" s="105">
        <f>SUM(N36:N42)</f>
        <v>74470.363192448698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1049.8705122747269</v>
      </c>
      <c r="M59" s="903"/>
      <c r="N59" s="295">
        <f>K59*L59</f>
        <v>1049.8705122747269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1049.8705122747269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N70+N71+N72+N73+N74</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88287.035006248421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17657.407001249685</v>
      </c>
      <c r="M83" s="851"/>
      <c r="N83" s="57"/>
    </row>
    <row r="84" spans="1:14">
      <c r="B84" s="95" t="s">
        <v>1057</v>
      </c>
      <c r="C84" s="96"/>
      <c r="D84" s="96"/>
      <c r="E84" s="96"/>
      <c r="F84" s="96"/>
      <c r="G84" s="96"/>
      <c r="H84" s="96"/>
      <c r="I84" s="93"/>
      <c r="J84" s="94"/>
      <c r="K84" s="312">
        <v>0.05</v>
      </c>
      <c r="L84" s="850">
        <f>N78*K84</f>
        <v>4414.3517503124212</v>
      </c>
      <c r="M84" s="851"/>
      <c r="N84" s="57"/>
    </row>
    <row r="85" spans="1:14" ht="15.75" thickBot="1">
      <c r="B85" s="97" t="s">
        <v>1058</v>
      </c>
      <c r="C85" s="98"/>
      <c r="D85" s="98"/>
      <c r="E85" s="98"/>
      <c r="F85" s="98"/>
      <c r="G85" s="98"/>
      <c r="H85" s="98"/>
      <c r="I85" s="99"/>
      <c r="J85" s="100"/>
      <c r="K85" s="313">
        <v>0.05</v>
      </c>
      <c r="L85" s="852">
        <f>N78*K85</f>
        <v>4414.3517503124212</v>
      </c>
      <c r="M85" s="853"/>
      <c r="N85" s="57"/>
    </row>
    <row r="86" spans="1:14" ht="15.75" thickBot="1">
      <c r="B86" s="815" t="s">
        <v>1037</v>
      </c>
      <c r="C86" s="816"/>
      <c r="D86" s="816"/>
      <c r="E86" s="816"/>
      <c r="F86" s="816"/>
      <c r="G86" s="816"/>
      <c r="H86" s="816"/>
      <c r="I86" s="816"/>
      <c r="J86" s="816"/>
      <c r="K86" s="816"/>
      <c r="L86" s="816"/>
      <c r="M86" s="817"/>
      <c r="N86" s="58">
        <f>L83+L84+L85</f>
        <v>26486.110501874526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114773.14550812295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8.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4"/>
      <c r="C1" s="836"/>
      <c r="D1" s="837"/>
      <c r="E1" s="837"/>
      <c r="F1" s="837"/>
      <c r="G1" s="837"/>
      <c r="H1" s="837"/>
      <c r="I1" s="837"/>
      <c r="J1" s="838"/>
      <c r="K1" s="839" t="s">
        <v>1017</v>
      </c>
      <c r="L1" s="841" t="s">
        <v>2304</v>
      </c>
      <c r="M1" s="842"/>
      <c r="N1" s="843"/>
    </row>
    <row r="2" spans="2:14">
      <c r="B2" s="825"/>
      <c r="C2" s="802" t="s">
        <v>1018</v>
      </c>
      <c r="D2" s="803"/>
      <c r="E2" s="803"/>
      <c r="F2" s="803"/>
      <c r="G2" s="803"/>
      <c r="H2" s="803"/>
      <c r="I2" s="803"/>
      <c r="J2" s="804"/>
      <c r="K2" s="840"/>
      <c r="L2" s="844"/>
      <c r="M2" s="845"/>
      <c r="N2" s="846"/>
    </row>
    <row r="3" spans="2:14">
      <c r="B3" s="825"/>
      <c r="C3" s="802" t="s">
        <v>2305</v>
      </c>
      <c r="D3" s="803"/>
      <c r="E3" s="803"/>
      <c r="F3" s="803"/>
      <c r="G3" s="803"/>
      <c r="H3" s="803"/>
      <c r="I3" s="803"/>
      <c r="J3" s="804"/>
      <c r="K3" s="827" t="s">
        <v>1019</v>
      </c>
      <c r="L3" s="796">
        <v>1</v>
      </c>
      <c r="M3" s="797"/>
      <c r="N3" s="798"/>
    </row>
    <row r="4" spans="2:14">
      <c r="B4" s="825"/>
      <c r="C4" s="802" t="s">
        <v>2306</v>
      </c>
      <c r="D4" s="803"/>
      <c r="E4" s="803"/>
      <c r="F4" s="803"/>
      <c r="G4" s="803"/>
      <c r="H4" s="803"/>
      <c r="I4" s="803"/>
      <c r="J4" s="804"/>
      <c r="K4" s="847"/>
      <c r="L4" s="799"/>
      <c r="M4" s="800"/>
      <c r="N4" s="801"/>
    </row>
    <row r="5" spans="2:14">
      <c r="B5" s="825"/>
      <c r="C5" s="802" t="s">
        <v>2307</v>
      </c>
      <c r="D5" s="803"/>
      <c r="E5" s="803"/>
      <c r="F5" s="803"/>
      <c r="G5" s="803"/>
      <c r="H5" s="803"/>
      <c r="I5" s="803"/>
      <c r="J5" s="804"/>
      <c r="K5" s="827" t="s">
        <v>1020</v>
      </c>
      <c r="L5" s="829"/>
      <c r="M5" s="829" t="s">
        <v>1021</v>
      </c>
      <c r="N5" s="831"/>
    </row>
    <row r="6" spans="2:14" ht="15.75" thickBot="1">
      <c r="B6" s="826"/>
      <c r="C6" s="833"/>
      <c r="D6" s="834"/>
      <c r="E6" s="834"/>
      <c r="F6" s="834"/>
      <c r="G6" s="834"/>
      <c r="H6" s="834"/>
      <c r="I6" s="834"/>
      <c r="J6" s="835"/>
      <c r="K6" s="828"/>
      <c r="L6" s="830"/>
      <c r="M6" s="830"/>
      <c r="N6" s="832"/>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5" t="s">
        <v>2311</v>
      </c>
      <c r="C10" s="806"/>
      <c r="D10" s="806"/>
      <c r="E10" s="806"/>
      <c r="F10" s="399" t="s">
        <v>2312</v>
      </c>
      <c r="G10" s="85"/>
      <c r="H10" s="367"/>
      <c r="I10" s="807" t="s">
        <v>2313</v>
      </c>
      <c r="J10" s="807"/>
      <c r="K10" s="400" t="s">
        <v>2312</v>
      </c>
      <c r="L10" s="364"/>
      <c r="M10" s="364"/>
      <c r="N10" s="36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150</v>
      </c>
      <c r="B36" s="864" t="str">
        <f>VLOOKUP(A36,EQUIPOS!A6:D154,3,FALSE)</f>
        <v>Cargador : Potencia en el volante 125 hp, Clasificación de RPM del motor 2300.</v>
      </c>
      <c r="C36" s="865"/>
      <c r="D36" s="865"/>
      <c r="E36" s="865"/>
      <c r="F36" s="865"/>
      <c r="G36" s="865"/>
      <c r="H36" s="866"/>
      <c r="I36" s="275"/>
      <c r="J36" s="276"/>
      <c r="K36" s="277">
        <f>VLOOKUP(A36,EQUIPOS!A6:D161,4,FALSE)</f>
        <v>120000</v>
      </c>
      <c r="L36" s="278"/>
      <c r="M36" s="279">
        <v>9.25</v>
      </c>
      <c r="N36" s="280">
        <f>K36/M36</f>
        <v>12972.972972972973</v>
      </c>
    </row>
    <row r="37" spans="1:14">
      <c r="A37" t="s">
        <v>180</v>
      </c>
      <c r="B37" s="864" t="str">
        <f>VLOOKUP(A37,EQUIPOS!A7:D154,3,FALSE)</f>
        <v>Compresor 120 HP, con martillo.</v>
      </c>
      <c r="C37" s="865"/>
      <c r="D37" s="865"/>
      <c r="E37" s="865"/>
      <c r="F37" s="865"/>
      <c r="G37" s="865"/>
      <c r="H37" s="866"/>
      <c r="I37" s="275"/>
      <c r="J37" s="276"/>
      <c r="K37" s="277">
        <f>VLOOKUP(A37,EQUIPOS!A7:D162,4,FALSE)</f>
        <v>50000</v>
      </c>
      <c r="L37" s="278"/>
      <c r="M37" s="279">
        <v>9.25</v>
      </c>
      <c r="N37" s="280">
        <f>K37/M37</f>
        <v>5405.405405405405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55.207789412000004</v>
      </c>
    </row>
    <row r="43" spans="1:14" ht="15.75" thickBot="1">
      <c r="B43" s="815" t="s">
        <v>1037</v>
      </c>
      <c r="C43" s="816"/>
      <c r="D43" s="816"/>
      <c r="E43" s="816"/>
      <c r="F43" s="816"/>
      <c r="G43" s="816"/>
      <c r="H43" s="816"/>
      <c r="I43" s="816"/>
      <c r="J43" s="816"/>
      <c r="K43" s="816"/>
      <c r="L43" s="816"/>
      <c r="M43" s="817"/>
      <c r="N43" s="105">
        <f>SUM(N36:N42)</f>
        <v>18433.586167790381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1049.8705122747269</v>
      </c>
      <c r="M59" s="903"/>
      <c r="N59" s="295">
        <f>K59*L59</f>
        <v>1049.8705122747269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1049.8705122747269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N70+N71+N72+N73+N74</f>
        <v>2760.3894706000001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22243.846150665107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4448.7692301330217</v>
      </c>
      <c r="M83" s="851"/>
      <c r="N83" s="57"/>
    </row>
    <row r="84" spans="1:14">
      <c r="B84" s="95" t="s">
        <v>1057</v>
      </c>
      <c r="C84" s="96"/>
      <c r="D84" s="96"/>
      <c r="E84" s="96"/>
      <c r="F84" s="96"/>
      <c r="G84" s="96"/>
      <c r="H84" s="96"/>
      <c r="I84" s="93"/>
      <c r="J84" s="94"/>
      <c r="K84" s="312">
        <v>0.05</v>
      </c>
      <c r="L84" s="850">
        <f>N78*K84</f>
        <v>1112.1923075332554</v>
      </c>
      <c r="M84" s="851"/>
      <c r="N84" s="57"/>
    </row>
    <row r="85" spans="1:14" ht="15.75" thickBot="1">
      <c r="B85" s="97" t="s">
        <v>1058</v>
      </c>
      <c r="C85" s="98"/>
      <c r="D85" s="98"/>
      <c r="E85" s="98"/>
      <c r="F85" s="98"/>
      <c r="G85" s="98"/>
      <c r="H85" s="98"/>
      <c r="I85" s="99"/>
      <c r="J85" s="100"/>
      <c r="K85" s="313">
        <v>0.05</v>
      </c>
      <c r="L85" s="852">
        <f>N78*K85</f>
        <v>1112.1923075332554</v>
      </c>
      <c r="M85" s="853"/>
      <c r="N85" s="57"/>
    </row>
    <row r="86" spans="1:14" ht="15.75" thickBot="1">
      <c r="B86" s="815" t="s">
        <v>1037</v>
      </c>
      <c r="C86" s="816"/>
      <c r="D86" s="816"/>
      <c r="E86" s="816"/>
      <c r="F86" s="816"/>
      <c r="G86" s="816"/>
      <c r="H86" s="816"/>
      <c r="I86" s="816"/>
      <c r="J86" s="816"/>
      <c r="K86" s="816"/>
      <c r="L86" s="816"/>
      <c r="M86" s="817"/>
      <c r="N86" s="58">
        <f>L83+L84+L85</f>
        <v>6673.153845199532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28916.99999586464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180</v>
      </c>
      <c r="B36" s="864" t="str">
        <f>VLOOKUP(A36,EQUIPOS!A6:D154,3,FALSE)</f>
        <v>Compresor 120 HP, con martillo.</v>
      </c>
      <c r="C36" s="865"/>
      <c r="D36" s="865"/>
      <c r="E36" s="865"/>
      <c r="F36" s="865"/>
      <c r="G36" s="865"/>
      <c r="H36" s="866"/>
      <c r="I36" s="275"/>
      <c r="J36" s="276"/>
      <c r="K36" s="277">
        <f>VLOOKUP(A36,EQUIPOS!A6:D161,4,FALSE)</f>
        <v>50000</v>
      </c>
      <c r="L36" s="278"/>
      <c r="M36" s="279">
        <v>2.5</v>
      </c>
      <c r="N36" s="280">
        <f>K36/M36</f>
        <v>20000</v>
      </c>
    </row>
    <row r="37" span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1021.344104122</v>
      </c>
    </row>
    <row r="43" spans="1:14" ht="15.75" thickBot="1">
      <c r="B43" s="815" t="s">
        <v>1037</v>
      </c>
      <c r="C43" s="816"/>
      <c r="D43" s="816"/>
      <c r="E43" s="816"/>
      <c r="F43" s="816"/>
      <c r="G43" s="816"/>
      <c r="H43" s="816"/>
      <c r="I43" s="816"/>
      <c r="J43" s="816"/>
      <c r="K43" s="816"/>
      <c r="L43" s="816"/>
      <c r="M43" s="817"/>
      <c r="N43" s="105">
        <f>SUM(N36:N42)</f>
        <v>21021.344104121999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1049.8705122747269</v>
      </c>
      <c r="M59" s="903"/>
      <c r="N59" s="295">
        <f>K59*L59</f>
        <v>1049.8705122747269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1049.8705122747269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N70+N71+N72+N73+N74</f>
        <v>10213.44104122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32284.655657616728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6456.9311315233463</v>
      </c>
      <c r="M83" s="851"/>
      <c r="N83" s="57"/>
    </row>
    <row r="84" spans="1:14">
      <c r="B84" s="95" t="s">
        <v>1057</v>
      </c>
      <c r="C84" s="96"/>
      <c r="D84" s="96"/>
      <c r="E84" s="96"/>
      <c r="F84" s="96"/>
      <c r="G84" s="96"/>
      <c r="H84" s="96"/>
      <c r="I84" s="93"/>
      <c r="J84" s="94"/>
      <c r="K84" s="312">
        <v>0.05</v>
      </c>
      <c r="L84" s="850">
        <f>N78*K84</f>
        <v>1614.2327828808366</v>
      </c>
      <c r="M84" s="851"/>
      <c r="N84" s="57"/>
    </row>
    <row r="85" spans="1:14" ht="15.75" thickBot="1">
      <c r="B85" s="97" t="s">
        <v>1058</v>
      </c>
      <c r="C85" s="98"/>
      <c r="D85" s="98"/>
      <c r="E85" s="98"/>
      <c r="F85" s="98"/>
      <c r="G85" s="98"/>
      <c r="H85" s="98"/>
      <c r="I85" s="99"/>
      <c r="J85" s="100"/>
      <c r="K85" s="313">
        <v>0.05</v>
      </c>
      <c r="L85" s="852">
        <f>N78*K85</f>
        <v>1614.2327828808366</v>
      </c>
      <c r="M85" s="853"/>
      <c r="N85" s="57"/>
    </row>
    <row r="86" spans="1:14" ht="15.75" thickBot="1">
      <c r="B86" s="815" t="s">
        <v>1037</v>
      </c>
      <c r="C86" s="816"/>
      <c r="D86" s="816"/>
      <c r="E86" s="816"/>
      <c r="F86" s="816"/>
      <c r="G86" s="816"/>
      <c r="H86" s="816"/>
      <c r="I86" s="816"/>
      <c r="J86" s="816"/>
      <c r="K86" s="816"/>
      <c r="L86" s="816"/>
      <c r="M86" s="817"/>
      <c r="N86" s="58">
        <f>L83+L84+L85</f>
        <v>9685.3966972850194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41970.052354901745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150</v>
      </c>
      <c r="B36" s="864" t="str">
        <f>VLOOKUP(A36,EQUIPOS!A6:D154,3,FALSE)</f>
        <v>Cargador : Potencia en el volante 125 hp, Clasificación de RPM del motor 2300.</v>
      </c>
      <c r="C36" s="865"/>
      <c r="D36" s="865"/>
      <c r="E36" s="865"/>
      <c r="F36" s="865"/>
      <c r="G36" s="865"/>
      <c r="H36" s="866"/>
      <c r="I36" s="275"/>
      <c r="J36" s="276"/>
      <c r="K36" s="277">
        <f>VLOOKUP(A36,EQUIPOS!A6:D161,4,FALSE)</f>
        <v>120000</v>
      </c>
      <c r="L36" s="278"/>
      <c r="M36" s="279">
        <v>2.375</v>
      </c>
      <c r="N36" s="280">
        <f>K36/M36</f>
        <v>50526.315789473687</v>
      </c>
    </row>
    <row r="37" spans="1:14">
      <c r="A37" t="s">
        <v>180</v>
      </c>
      <c r="B37" s="864" t="str">
        <f>VLOOKUP(A37,EQUIPOS!A7:D154,3,FALSE)</f>
        <v>Compresor 120 HP, con martillo.</v>
      </c>
      <c r="C37" s="865"/>
      <c r="D37" s="865"/>
      <c r="E37" s="865"/>
      <c r="F37" s="865"/>
      <c r="G37" s="865"/>
      <c r="H37" s="866"/>
      <c r="I37" s="275"/>
      <c r="J37" s="276"/>
      <c r="K37" s="277">
        <f>VLOOKUP(A37,EQUIPOS!A7:D162,4,FALSE)</f>
        <v>50000</v>
      </c>
      <c r="L37" s="278"/>
      <c r="M37" s="279">
        <v>2.375</v>
      </c>
      <c r="N37" s="280">
        <f>K37/M37</f>
        <v>21052.63157894737</v>
      </c>
    </row>
    <row r="38" spans="1:14">
      <c r="A38" t="s">
        <v>195</v>
      </c>
      <c r="B38" s="864" t="str">
        <f>VLOOKUP(A38,EQUIPOS!A8:D154,3,FALSE)</f>
        <v xml:space="preserve">Equipo de oxicorte, Capacidad de corte: hasta 6´´ (152mm) </v>
      </c>
      <c r="C38" s="865"/>
      <c r="D38" s="865"/>
      <c r="E38" s="865"/>
      <c r="F38" s="865"/>
      <c r="G38" s="865"/>
      <c r="H38" s="866"/>
      <c r="I38" s="275"/>
      <c r="J38" s="276"/>
      <c r="K38" s="277">
        <f>VLOOKUP(A38,EQUIPOS!A8:D163,4,FALSE)</f>
        <v>15537.567916045491</v>
      </c>
      <c r="L38" s="278"/>
      <c r="M38" s="279">
        <v>2.375</v>
      </c>
      <c r="N38" s="280">
        <f>K38/M38</f>
        <v>6542.1338593875753</v>
      </c>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1343.873821213158</v>
      </c>
    </row>
    <row r="43" spans="1:14" ht="15.75" thickBot="1">
      <c r="B43" s="815" t="s">
        <v>1037</v>
      </c>
      <c r="C43" s="816"/>
      <c r="D43" s="816"/>
      <c r="E43" s="816"/>
      <c r="F43" s="816"/>
      <c r="G43" s="816"/>
      <c r="H43" s="816"/>
      <c r="I43" s="816"/>
      <c r="J43" s="816"/>
      <c r="K43" s="816"/>
      <c r="L43" s="816"/>
      <c r="M43" s="817"/>
      <c r="N43" s="105">
        <f>SUM(N36:N42)</f>
        <v>79464.955049021781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1049.8705122747269</v>
      </c>
      <c r="M59" s="903"/>
      <c r="N59" s="295">
        <f>K59*L59</f>
        <v>1049.8705122747269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1049.8705122747269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93953.56377342809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18790.712754685617</v>
      </c>
      <c r="M83" s="851"/>
      <c r="N83" s="57"/>
    </row>
    <row r="84" spans="1:14">
      <c r="B84" s="95" t="s">
        <v>1057</v>
      </c>
      <c r="C84" s="96"/>
      <c r="D84" s="96"/>
      <c r="E84" s="96"/>
      <c r="F84" s="96"/>
      <c r="G84" s="96"/>
      <c r="H84" s="96"/>
      <c r="I84" s="93"/>
      <c r="J84" s="94"/>
      <c r="K84" s="312">
        <v>0.05</v>
      </c>
      <c r="L84" s="850">
        <f>N78*K84</f>
        <v>4697.6781886714043</v>
      </c>
      <c r="M84" s="851"/>
      <c r="N84" s="57"/>
    </row>
    <row r="85" spans="1:14" ht="15.75" thickBot="1">
      <c r="B85" s="97" t="s">
        <v>1058</v>
      </c>
      <c r="C85" s="98"/>
      <c r="D85" s="98"/>
      <c r="E85" s="98"/>
      <c r="F85" s="98"/>
      <c r="G85" s="98"/>
      <c r="H85" s="98"/>
      <c r="I85" s="99"/>
      <c r="J85" s="100"/>
      <c r="K85" s="313">
        <v>0.05</v>
      </c>
      <c r="L85" s="852">
        <f>N78*K85</f>
        <v>4697.6781886714043</v>
      </c>
      <c r="M85" s="853"/>
      <c r="N85" s="57"/>
    </row>
    <row r="86" spans="1:14" ht="15.75" thickBot="1">
      <c r="B86" s="815" t="s">
        <v>1037</v>
      </c>
      <c r="C86" s="816"/>
      <c r="D86" s="816"/>
      <c r="E86" s="816"/>
      <c r="F86" s="816"/>
      <c r="G86" s="816"/>
      <c r="H86" s="816"/>
      <c r="I86" s="816"/>
      <c r="J86" s="816"/>
      <c r="K86" s="816"/>
      <c r="L86" s="816"/>
      <c r="M86" s="817"/>
      <c r="N86" s="58">
        <f>L83+L84+L85</f>
        <v>28186.069132028428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122139.63290545651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312</v>
      </c>
      <c r="B36" s="864" t="str">
        <f>VLOOKUP(A36,EQUIPOS!A6:D154,3,FALSE)</f>
        <v>Retroexcavadora sobre oruga, potencia 138 HP, balde de 1,5 m3.</v>
      </c>
      <c r="C36" s="865"/>
      <c r="D36" s="865"/>
      <c r="E36" s="865"/>
      <c r="F36" s="865"/>
      <c r="G36" s="865"/>
      <c r="H36" s="866"/>
      <c r="I36" s="275"/>
      <c r="J36" s="276"/>
      <c r="K36" s="277">
        <f>VLOOKUP(A36,EQUIPOS!A6:D161,4,FALSE)</f>
        <v>120000</v>
      </c>
      <c r="L36" s="278"/>
      <c r="M36" s="279">
        <v>2.5</v>
      </c>
      <c r="N36" s="280">
        <f>K36/M36</f>
        <v>48000</v>
      </c>
    </row>
    <row r="37" spans="1:14">
      <c r="A37" t="s">
        <v>180</v>
      </c>
      <c r="B37" s="864" t="str">
        <f>VLOOKUP(A37,EQUIPOS!A7:D154,3,FALSE)</f>
        <v>Compresor 120 HP, con martillo.</v>
      </c>
      <c r="C37" s="865"/>
      <c r="D37" s="865"/>
      <c r="E37" s="865"/>
      <c r="F37" s="865"/>
      <c r="G37" s="865"/>
      <c r="H37" s="866"/>
      <c r="I37" s="275"/>
      <c r="J37" s="276"/>
      <c r="K37" s="277">
        <f>VLOOKUP(A37,EQUIPOS!A7:D162,4,FALSE)</f>
        <v>50000</v>
      </c>
      <c r="L37" s="278"/>
      <c r="M37" s="279">
        <v>2.5</v>
      </c>
      <c r="N37" s="280">
        <f>K37/M37</f>
        <v>20000</v>
      </c>
    </row>
    <row r="38" spans="1:14">
      <c r="A38" t="s">
        <v>195</v>
      </c>
      <c r="B38" s="864" t="str">
        <f>VLOOKUP(A38,EQUIPOS!A8:D154,3,FALSE)</f>
        <v xml:space="preserve">Equipo de oxicorte, Capacidad de corte: hasta 6´´ (152mm) </v>
      </c>
      <c r="C38" s="865"/>
      <c r="D38" s="865"/>
      <c r="E38" s="865"/>
      <c r="F38" s="865"/>
      <c r="G38" s="865"/>
      <c r="H38" s="866"/>
      <c r="I38" s="275"/>
      <c r="J38" s="276"/>
      <c r="K38" s="277">
        <f>VLOOKUP(A38,EQUIPOS!A8:D163,4,FALSE)</f>
        <v>15537.567916045491</v>
      </c>
      <c r="L38" s="278"/>
      <c r="M38" s="279">
        <v>2.5</v>
      </c>
      <c r="N38" s="280">
        <f>K38/M38</f>
        <v>6215.0271664181964</v>
      </c>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255.33602603049999</v>
      </c>
    </row>
    <row r="43" spans="1:14" ht="15.75" thickBot="1">
      <c r="B43" s="815" t="s">
        <v>1037</v>
      </c>
      <c r="C43" s="816"/>
      <c r="D43" s="816"/>
      <c r="E43" s="816"/>
      <c r="F43" s="816"/>
      <c r="G43" s="816"/>
      <c r="H43" s="816"/>
      <c r="I43" s="816"/>
      <c r="J43" s="816"/>
      <c r="K43" s="816"/>
      <c r="L43" s="816"/>
      <c r="M43" s="817"/>
      <c r="N43" s="105">
        <f>SUM(N36:N42)</f>
        <v>74470.363192448698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2">
        <f>'900.2'!N78</f>
        <v>1049.8705122747269</v>
      </c>
      <c r="M59" s="903"/>
      <c r="N59" s="295">
        <f>K59*L59</f>
        <v>1049.8705122747269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1049.8705122747269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88287.035006248421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17657.407001249685</v>
      </c>
      <c r="M83" s="851"/>
      <c r="N83" s="57"/>
    </row>
    <row r="84" spans="1:14">
      <c r="B84" s="95" t="s">
        <v>1057</v>
      </c>
      <c r="C84" s="96"/>
      <c r="D84" s="96"/>
      <c r="E84" s="96"/>
      <c r="F84" s="96"/>
      <c r="G84" s="96"/>
      <c r="H84" s="96"/>
      <c r="I84" s="93"/>
      <c r="J84" s="94"/>
      <c r="K84" s="312">
        <v>0.05</v>
      </c>
      <c r="L84" s="850">
        <f>N78*K84</f>
        <v>4414.3517503124212</v>
      </c>
      <c r="M84" s="851"/>
      <c r="N84" s="57"/>
    </row>
    <row r="85" spans="1:14" ht="15.75" thickBot="1">
      <c r="B85" s="97" t="s">
        <v>1058</v>
      </c>
      <c r="C85" s="98"/>
      <c r="D85" s="98"/>
      <c r="E85" s="98"/>
      <c r="F85" s="98"/>
      <c r="G85" s="98"/>
      <c r="H85" s="98"/>
      <c r="I85" s="99"/>
      <c r="J85" s="100"/>
      <c r="K85" s="313">
        <v>0.05</v>
      </c>
      <c r="L85" s="852">
        <f>N78*K85</f>
        <v>4414.3517503124212</v>
      </c>
      <c r="M85" s="853"/>
      <c r="N85" s="57"/>
    </row>
    <row r="86" spans="1:14" ht="15.75" thickBot="1">
      <c r="B86" s="815" t="s">
        <v>1037</v>
      </c>
      <c r="C86" s="816"/>
      <c r="D86" s="816"/>
      <c r="E86" s="816"/>
      <c r="F86" s="816"/>
      <c r="G86" s="816"/>
      <c r="H86" s="816"/>
      <c r="I86" s="816"/>
      <c r="J86" s="816"/>
      <c r="K86" s="816"/>
      <c r="L86" s="816"/>
      <c r="M86" s="817"/>
      <c r="N86" s="58">
        <f>L83+L84+L85</f>
        <v>26486.110501874526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114773.14550812295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312</v>
      </c>
      <c r="B36" s="864" t="str">
        <f>VLOOKUP(A36,EQUIPOS!A6:D154,3,FALSE)</f>
        <v>Retroexcavadora sobre oruga, potencia 138 HP, balde de 1,5 m3.</v>
      </c>
      <c r="C36" s="865"/>
      <c r="D36" s="865"/>
      <c r="E36" s="865"/>
      <c r="F36" s="865"/>
      <c r="G36" s="865"/>
      <c r="H36" s="866"/>
      <c r="I36" s="275"/>
      <c r="J36" s="276"/>
      <c r="K36" s="277">
        <f>VLOOKUP(A36,EQUIPOS!A6:D161,4,FALSE)</f>
        <v>120000</v>
      </c>
      <c r="L36" s="278"/>
      <c r="M36" s="279">
        <v>2.5</v>
      </c>
      <c r="N36" s="280">
        <f>K36/M36</f>
        <v>48000</v>
      </c>
    </row>
    <row r="37" spans="1:14">
      <c r="A37" t="s">
        <v>180</v>
      </c>
      <c r="B37" s="864" t="str">
        <f>VLOOKUP(A37,EQUIPOS!A7:D154,3,FALSE)</f>
        <v>Compresor 120 HP, con martillo.</v>
      </c>
      <c r="C37" s="865"/>
      <c r="D37" s="865"/>
      <c r="E37" s="865"/>
      <c r="F37" s="865"/>
      <c r="G37" s="865"/>
      <c r="H37" s="866"/>
      <c r="I37" s="275"/>
      <c r="J37" s="276"/>
      <c r="K37" s="277">
        <f>VLOOKUP(A37,EQUIPOS!A7:D162,4,FALSE)</f>
        <v>50000</v>
      </c>
      <c r="L37" s="278"/>
      <c r="M37" s="279">
        <v>2.5</v>
      </c>
      <c r="N37" s="280">
        <f>K37/M37</f>
        <v>20000</v>
      </c>
    </row>
    <row r="38" spans="1:14">
      <c r="A38" t="s">
        <v>195</v>
      </c>
      <c r="B38" s="864" t="str">
        <f>VLOOKUP(A38,EQUIPOS!A8:D154,3,FALSE)</f>
        <v xml:space="preserve">Equipo de oxicorte, Capacidad de corte: hasta 6´´ (152mm) </v>
      </c>
      <c r="C38" s="865"/>
      <c r="D38" s="865"/>
      <c r="E38" s="865"/>
      <c r="F38" s="865"/>
      <c r="G38" s="865"/>
      <c r="H38" s="866"/>
      <c r="I38" s="275"/>
      <c r="J38" s="276"/>
      <c r="K38" s="277">
        <f>VLOOKUP(A38,EQUIPOS!A8:D163,4,FALSE)</f>
        <v>15537.567916045491</v>
      </c>
      <c r="L38" s="278"/>
      <c r="M38" s="279">
        <v>2.5</v>
      </c>
      <c r="N38" s="280">
        <f>K38/M38</f>
        <v>6215.0271664181964</v>
      </c>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204.2688208244</v>
      </c>
    </row>
    <row r="43" spans="1:14" ht="15.75" thickBot="1">
      <c r="B43" s="815" t="s">
        <v>1037</v>
      </c>
      <c r="C43" s="816"/>
      <c r="D43" s="816"/>
      <c r="E43" s="816"/>
      <c r="F43" s="816"/>
      <c r="G43" s="816"/>
      <c r="H43" s="816"/>
      <c r="I43" s="816"/>
      <c r="J43" s="816"/>
      <c r="K43" s="816"/>
      <c r="L43" s="816"/>
      <c r="M43" s="817"/>
      <c r="N43" s="105">
        <f>SUM(N36:N42)</f>
        <v>74419.2959872426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902">
        <f>'900.2'!N78</f>
        <v>1049.8705122747269</v>
      </c>
      <c r="M59" s="903"/>
      <c r="N59" s="295">
        <f>K59*L59</f>
        <v>1469.8187171846175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1469.8187171846175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10213.44104122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86102.555745647216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17220.511149129445</v>
      </c>
      <c r="M83" s="851"/>
      <c r="N83" s="57"/>
    </row>
    <row r="84" spans="1:14">
      <c r="B84" s="95" t="s">
        <v>1057</v>
      </c>
      <c r="C84" s="96"/>
      <c r="D84" s="96"/>
      <c r="E84" s="96"/>
      <c r="F84" s="96"/>
      <c r="G84" s="96"/>
      <c r="H84" s="96"/>
      <c r="I84" s="93"/>
      <c r="J84" s="94"/>
      <c r="K84" s="312">
        <v>0.05</v>
      </c>
      <c r="L84" s="850">
        <f>N78*K84</f>
        <v>4305.1277872823612</v>
      </c>
      <c r="M84" s="851"/>
      <c r="N84" s="57"/>
    </row>
    <row r="85" spans="1:14" ht="15.75" thickBot="1">
      <c r="B85" s="97" t="s">
        <v>1058</v>
      </c>
      <c r="C85" s="98"/>
      <c r="D85" s="98"/>
      <c r="E85" s="98"/>
      <c r="F85" s="98"/>
      <c r="G85" s="98"/>
      <c r="H85" s="98"/>
      <c r="I85" s="99"/>
      <c r="J85" s="100"/>
      <c r="K85" s="313">
        <v>0.05</v>
      </c>
      <c r="L85" s="852">
        <f>N78*K85</f>
        <v>4305.1277872823612</v>
      </c>
      <c r="M85" s="853"/>
      <c r="N85" s="57"/>
    </row>
    <row r="86" spans="1:14" ht="15.75" thickBot="1">
      <c r="B86" s="815" t="s">
        <v>1037</v>
      </c>
      <c r="C86" s="816"/>
      <c r="D86" s="816"/>
      <c r="E86" s="816"/>
      <c r="F86" s="816"/>
      <c r="G86" s="816"/>
      <c r="H86" s="816"/>
      <c r="I86" s="816"/>
      <c r="J86" s="816"/>
      <c r="K86" s="816"/>
      <c r="L86" s="816"/>
      <c r="M86" s="817"/>
      <c r="N86" s="58">
        <f>L83+L84+L85</f>
        <v>25830.766723694171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111933.32246934139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150</v>
      </c>
      <c r="B36" s="864" t="str">
        <f>VLOOKUP(A36,EQUIPOS!A6:D154,3,FALSE)</f>
        <v>Cargador : Potencia en el volante 125 hp, Clasificación de RPM del motor 2300.</v>
      </c>
      <c r="C36" s="865"/>
      <c r="D36" s="865"/>
      <c r="E36" s="865"/>
      <c r="F36" s="865"/>
      <c r="G36" s="865"/>
      <c r="H36" s="866"/>
      <c r="I36" s="275"/>
      <c r="J36" s="276"/>
      <c r="K36" s="277">
        <f>VLOOKUP(A36,EQUIPOS!A6:D161,4,FALSE)</f>
        <v>120000</v>
      </c>
      <c r="L36" s="278"/>
      <c r="M36" s="279">
        <v>22</v>
      </c>
      <c r="N36" s="280">
        <f>K36/M36</f>
        <v>5454.545454545455</v>
      </c>
    </row>
    <row r="37" spans="1:14">
      <c r="A37" t="s">
        <v>180</v>
      </c>
      <c r="B37" s="864" t="str">
        <f>VLOOKUP(A37,EQUIPOS!A7:D154,3,FALSE)</f>
        <v>Compresor 120 HP, con martillo.</v>
      </c>
      <c r="C37" s="865"/>
      <c r="D37" s="865"/>
      <c r="E37" s="865"/>
      <c r="F37" s="865"/>
      <c r="G37" s="865"/>
      <c r="H37" s="866"/>
      <c r="I37" s="275"/>
      <c r="J37" s="276"/>
      <c r="K37" s="277">
        <f>VLOOKUP(A37,EQUIPOS!A7:D162,4,FALSE)</f>
        <v>50000</v>
      </c>
      <c r="L37" s="278"/>
      <c r="M37" s="279">
        <v>22</v>
      </c>
      <c r="N37" s="280">
        <f>K37/M37</f>
        <v>2272.7272727272725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23.212366002772729</v>
      </c>
    </row>
    <row r="43" spans="1:14" ht="15.75" thickBot="1">
      <c r="B43" s="815" t="s">
        <v>1037</v>
      </c>
      <c r="C43" s="816"/>
      <c r="D43" s="816"/>
      <c r="E43" s="816"/>
      <c r="F43" s="816"/>
      <c r="G43" s="816"/>
      <c r="H43" s="816"/>
      <c r="I43" s="816"/>
      <c r="J43" s="816"/>
      <c r="K43" s="816"/>
      <c r="L43" s="816"/>
      <c r="M43" s="817"/>
      <c r="N43" s="105">
        <f>SUM(N36:N42)</f>
        <v>7750.4850932755007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902">
        <f>'900.2'!N78</f>
        <v>1049.8705122747269</v>
      </c>
      <c r="M59" s="903"/>
      <c r="N59" s="295">
        <f>K59*L59</f>
        <v>440.94561515538527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440.94561515538527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1160.6183001386364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9352.0490085695219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1870.4098017139045</v>
      </c>
      <c r="M83" s="851"/>
      <c r="N83" s="57"/>
    </row>
    <row r="84" spans="1:14">
      <c r="B84" s="95" t="s">
        <v>1057</v>
      </c>
      <c r="C84" s="96"/>
      <c r="D84" s="96"/>
      <c r="E84" s="96"/>
      <c r="F84" s="96"/>
      <c r="G84" s="96"/>
      <c r="H84" s="96"/>
      <c r="I84" s="93"/>
      <c r="J84" s="94"/>
      <c r="K84" s="312">
        <v>0.05</v>
      </c>
      <c r="L84" s="850">
        <f>N78*K84</f>
        <v>467.60245042847612</v>
      </c>
      <c r="M84" s="851"/>
      <c r="N84" s="57"/>
    </row>
    <row r="85" spans="1:14" ht="15.75" thickBot="1">
      <c r="B85" s="97" t="s">
        <v>1058</v>
      </c>
      <c r="C85" s="98"/>
      <c r="D85" s="98"/>
      <c r="E85" s="98"/>
      <c r="F85" s="98"/>
      <c r="G85" s="98"/>
      <c r="H85" s="98"/>
      <c r="I85" s="99"/>
      <c r="J85" s="100"/>
      <c r="K85" s="313">
        <v>0.05</v>
      </c>
      <c r="L85" s="852">
        <f>N78*K85</f>
        <v>467.60245042847612</v>
      </c>
      <c r="M85" s="853"/>
      <c r="N85" s="57"/>
    </row>
    <row r="86" spans="1:14" ht="15.75" thickBot="1">
      <c r="B86" s="815" t="s">
        <v>1037</v>
      </c>
      <c r="C86" s="816"/>
      <c r="D86" s="816"/>
      <c r="E86" s="816"/>
      <c r="F86" s="816"/>
      <c r="G86" s="816"/>
      <c r="H86" s="816"/>
      <c r="I86" s="816"/>
      <c r="J86" s="816"/>
      <c r="K86" s="816"/>
      <c r="L86" s="816"/>
      <c r="M86" s="817"/>
      <c r="N86" s="58">
        <f>L83+L84+L85</f>
        <v>2805.6147025708565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12157.663711140378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150</v>
      </c>
      <c r="B36" s="864" t="str">
        <f>VLOOKUP(A36,EQUIPOS!A6:D154,3,FALSE)</f>
        <v>Cargador : Potencia en el volante 125 hp, Clasificación de RPM del motor 2300.</v>
      </c>
      <c r="C36" s="865"/>
      <c r="D36" s="865"/>
      <c r="E36" s="865"/>
      <c r="F36" s="865"/>
      <c r="G36" s="865"/>
      <c r="H36" s="866"/>
      <c r="I36" s="275"/>
      <c r="J36" s="276"/>
      <c r="K36" s="277">
        <f>VLOOKUP(A36,EQUIPOS!A6:D161,4,FALSE)</f>
        <v>120000</v>
      </c>
      <c r="L36" s="278"/>
      <c r="M36" s="279">
        <v>22</v>
      </c>
      <c r="N36" s="280">
        <f>K36/M36</f>
        <v>5454.545454545455</v>
      </c>
    </row>
    <row r="37" spans="1:14">
      <c r="A37" t="s">
        <v>180</v>
      </c>
      <c r="B37" s="864" t="str">
        <f>VLOOKUP(A37,EQUIPOS!A7:D154,3,FALSE)</f>
        <v>Compresor 120 HP, con martillo.</v>
      </c>
      <c r="C37" s="865"/>
      <c r="D37" s="865"/>
      <c r="E37" s="865"/>
      <c r="F37" s="865"/>
      <c r="G37" s="865"/>
      <c r="H37" s="866"/>
      <c r="I37" s="275"/>
      <c r="J37" s="276"/>
      <c r="K37" s="277">
        <f>VLOOKUP(A37,EQUIPOS!A7:D162,4,FALSE)</f>
        <v>50000</v>
      </c>
      <c r="L37" s="278"/>
      <c r="M37" s="279">
        <v>22</v>
      </c>
      <c r="N37" s="280">
        <f>K37/M37</f>
        <v>2272.7272727272725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23.212366002772729</v>
      </c>
    </row>
    <row r="43" spans="1:14" ht="15.75" thickBot="1">
      <c r="B43" s="815" t="s">
        <v>1037</v>
      </c>
      <c r="C43" s="816"/>
      <c r="D43" s="816"/>
      <c r="E43" s="816"/>
      <c r="F43" s="816"/>
      <c r="G43" s="816"/>
      <c r="H43" s="816"/>
      <c r="I43" s="816"/>
      <c r="J43" s="816"/>
      <c r="K43" s="816"/>
      <c r="L43" s="816"/>
      <c r="M43" s="817"/>
      <c r="N43" s="105">
        <f>SUM(N36:N42)</f>
        <v>7750.4850932755007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902">
        <f>'900.2'!N78</f>
        <v>1049.8705122747269</v>
      </c>
      <c r="M59" s="903"/>
      <c r="N59" s="295">
        <f>K59*L59</f>
        <v>220.47280757769263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51"/>
    </row>
    <row r="65" spans="1:15" ht="15.75" thickBot="1">
      <c r="B65" s="904" t="s">
        <v>1037</v>
      </c>
      <c r="C65" s="858"/>
      <c r="D65" s="858"/>
      <c r="E65" s="858"/>
      <c r="F65" s="858"/>
      <c r="G65" s="858"/>
      <c r="H65" s="858"/>
      <c r="I65" s="858"/>
      <c r="J65" s="858"/>
      <c r="K65" s="858"/>
      <c r="L65" s="858"/>
      <c r="M65" s="859"/>
      <c r="N65" s="110">
        <f>N59+N60+N61+N62+N63</f>
        <v>220.47280757769263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1160.6183001386364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9131.5762009918308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1826.3152401983662</v>
      </c>
      <c r="M83" s="851"/>
      <c r="N83" s="57"/>
    </row>
    <row r="84" spans="1:14">
      <c r="B84" s="95" t="s">
        <v>1057</v>
      </c>
      <c r="C84" s="96"/>
      <c r="D84" s="96"/>
      <c r="E84" s="96"/>
      <c r="F84" s="96"/>
      <c r="G84" s="96"/>
      <c r="H84" s="96"/>
      <c r="I84" s="93"/>
      <c r="J84" s="94"/>
      <c r="K84" s="312">
        <v>0.05</v>
      </c>
      <c r="L84" s="850">
        <f>N78*K84</f>
        <v>456.57881004959154</v>
      </c>
      <c r="M84" s="851"/>
      <c r="N84" s="57"/>
    </row>
    <row r="85" spans="1:14" ht="15.75" thickBot="1">
      <c r="B85" s="97" t="s">
        <v>1058</v>
      </c>
      <c r="C85" s="98"/>
      <c r="D85" s="98"/>
      <c r="E85" s="98"/>
      <c r="F85" s="98"/>
      <c r="G85" s="98"/>
      <c r="H85" s="98"/>
      <c r="I85" s="99"/>
      <c r="J85" s="100"/>
      <c r="K85" s="313">
        <v>0.05</v>
      </c>
      <c r="L85" s="852">
        <f>N78*K85</f>
        <v>456.57881004959154</v>
      </c>
      <c r="M85" s="853"/>
      <c r="N85" s="57"/>
    </row>
    <row r="86" spans="1:14" ht="15.75" thickBot="1">
      <c r="B86" s="815" t="s">
        <v>1037</v>
      </c>
      <c r="C86" s="816"/>
      <c r="D86" s="816"/>
      <c r="E86" s="816"/>
      <c r="F86" s="816"/>
      <c r="G86" s="816"/>
      <c r="H86" s="816"/>
      <c r="I86" s="816"/>
      <c r="J86" s="816"/>
      <c r="K86" s="816"/>
      <c r="L86" s="816"/>
      <c r="M86" s="817"/>
      <c r="N86" s="58">
        <f>L83+L84+L85</f>
        <v>2739.4728602975492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11871.049061289381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180</v>
      </c>
      <c r="B36" s="864" t="str">
        <f>VLOOKUP(A36,EQUIPOS!A6:D154,3,FALSE)</f>
        <v>Compresor 120 HP, con martillo.</v>
      </c>
      <c r="C36" s="865"/>
      <c r="D36" s="865"/>
      <c r="E36" s="865"/>
      <c r="F36" s="865"/>
      <c r="G36" s="865"/>
      <c r="H36" s="866"/>
      <c r="I36" s="275"/>
      <c r="J36" s="276"/>
      <c r="K36" s="277">
        <f>VLOOKUP(A36,EQUIPOS!A6:D161,4,FALSE)</f>
        <v>50000</v>
      </c>
      <c r="L36" s="278"/>
      <c r="M36" s="279">
        <v>20</v>
      </c>
      <c r="N36" s="280">
        <f>K36/M36</f>
        <v>2500</v>
      </c>
    </row>
    <row r="37" span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63.834006507624999</v>
      </c>
    </row>
    <row r="43" spans="1:14" ht="15.75" thickBot="1">
      <c r="B43" s="815" t="s">
        <v>1037</v>
      </c>
      <c r="C43" s="816"/>
      <c r="D43" s="816"/>
      <c r="E43" s="816"/>
      <c r="F43" s="816"/>
      <c r="G43" s="816"/>
      <c r="H43" s="816"/>
      <c r="I43" s="816"/>
      <c r="J43" s="816"/>
      <c r="K43" s="816"/>
      <c r="L43" s="816"/>
      <c r="M43" s="817"/>
      <c r="N43" s="105">
        <f>SUM(N36:N42)</f>
        <v>2563.834006507625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902">
        <f>'900.2'!N78</f>
        <v>1049.8705122747269</v>
      </c>
      <c r="M59" s="903"/>
      <c r="N59" s="295">
        <f>K59*L59</f>
        <v>83.989640981978155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83.989640981978155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638.34006507624997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3286.1637125658531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657.23274251317071</v>
      </c>
      <c r="M83" s="851"/>
      <c r="N83" s="57"/>
    </row>
    <row r="84" spans="1:14">
      <c r="B84" s="95" t="s">
        <v>1057</v>
      </c>
      <c r="C84" s="96"/>
      <c r="D84" s="96"/>
      <c r="E84" s="96"/>
      <c r="F84" s="96"/>
      <c r="G84" s="96"/>
      <c r="H84" s="96"/>
      <c r="I84" s="93"/>
      <c r="J84" s="94"/>
      <c r="K84" s="312">
        <v>0.05</v>
      </c>
      <c r="L84" s="850">
        <f>N78*K84</f>
        <v>164.30818562829268</v>
      </c>
      <c r="M84" s="851"/>
      <c r="N84" s="57"/>
    </row>
    <row r="85" spans="1:14" ht="15.75" thickBot="1">
      <c r="B85" s="97" t="s">
        <v>1058</v>
      </c>
      <c r="C85" s="98"/>
      <c r="D85" s="98"/>
      <c r="E85" s="98"/>
      <c r="F85" s="98"/>
      <c r="G85" s="98"/>
      <c r="H85" s="98"/>
      <c r="I85" s="99"/>
      <c r="J85" s="100"/>
      <c r="K85" s="313">
        <v>0.05</v>
      </c>
      <c r="L85" s="852">
        <f>N78*K85</f>
        <v>164.30818562829268</v>
      </c>
      <c r="M85" s="853"/>
      <c r="N85" s="57"/>
    </row>
    <row r="86" spans="1:14" ht="15.75" thickBot="1">
      <c r="B86" s="815" t="s">
        <v>1037</v>
      </c>
      <c r="C86" s="816"/>
      <c r="D86" s="816"/>
      <c r="E86" s="816"/>
      <c r="F86" s="816"/>
      <c r="G86" s="816"/>
      <c r="H86" s="816"/>
      <c r="I86" s="816"/>
      <c r="J86" s="816"/>
      <c r="K86" s="816"/>
      <c r="L86" s="816"/>
      <c r="M86" s="817"/>
      <c r="N86" s="58">
        <f>L83+L84+L85</f>
        <v>985.84911376975606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4272.0128263356091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195</v>
      </c>
      <c r="B36" s="864" t="str">
        <f>VLOOKUP(A36,EQUIPOS!A6:D154,3,FALSE)</f>
        <v xml:space="preserve">Equipo de oxicorte, Capacidad de corte: hasta 6´´ (152mm) </v>
      </c>
      <c r="C36" s="865"/>
      <c r="D36" s="865"/>
      <c r="E36" s="865"/>
      <c r="F36" s="865"/>
      <c r="G36" s="865"/>
      <c r="H36" s="866"/>
      <c r="I36" s="275"/>
      <c r="J36" s="276"/>
      <c r="K36" s="277">
        <f>VLOOKUP(A36,EQUIPOS!A6:D161,4,FALSE)</f>
        <v>15537.567916045491</v>
      </c>
      <c r="L36" s="278"/>
      <c r="M36" s="279">
        <v>321</v>
      </c>
      <c r="N36" s="280">
        <f>K36/M36</f>
        <v>48.403638367742964</v>
      </c>
    </row>
    <row r="37" spans="1:14">
      <c r="A37" t="s">
        <v>248</v>
      </c>
      <c r="B37" s="864" t="str">
        <f>VLOOKUP(A37,EQUIPOS!A7:D154,3,FALSE)</f>
        <v>Grúa telescópica de 50 Ton.</v>
      </c>
      <c r="C37" s="865"/>
      <c r="D37" s="865"/>
      <c r="E37" s="865"/>
      <c r="F37" s="865"/>
      <c r="G37" s="865"/>
      <c r="H37" s="866"/>
      <c r="I37" s="275"/>
      <c r="J37" s="276"/>
      <c r="K37" s="277">
        <f>VLOOKUP(A37,EQUIPOS!A7:D162,4,FALSE)</f>
        <v>213209.30178403173</v>
      </c>
      <c r="L37" s="278"/>
      <c r="M37" s="279">
        <v>321</v>
      </c>
      <c r="N37" s="280">
        <f>K37/M37</f>
        <v>664.20343234900849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15.908786668566979</v>
      </c>
    </row>
    <row r="43" spans="1:14" ht="15.75" thickBot="1">
      <c r="B43" s="815" t="s">
        <v>1037</v>
      </c>
      <c r="C43" s="816"/>
      <c r="D43" s="816"/>
      <c r="E43" s="816"/>
      <c r="F43" s="816"/>
      <c r="G43" s="816"/>
      <c r="H43" s="816"/>
      <c r="I43" s="816"/>
      <c r="J43" s="816"/>
      <c r="K43" s="816"/>
      <c r="L43" s="816"/>
      <c r="M43" s="817"/>
      <c r="N43" s="105">
        <f>SUM(N36:N42)</f>
        <v>728.51585738531844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902">
        <f>VLOOKUP(A59,TRANSPORTE!A5:D120,4,FALSE)</f>
        <v>0.44618448731573401</v>
      </c>
      <c r="M59" s="903"/>
      <c r="N59" s="295">
        <f>K59*L59</f>
        <v>0.44618448731573401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0.44618448731573401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159.08786668566978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888.04990855830397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177.60998171166079</v>
      </c>
      <c r="M83" s="851"/>
      <c r="N83" s="57"/>
    </row>
    <row r="84" spans="1:14">
      <c r="B84" s="95" t="s">
        <v>1057</v>
      </c>
      <c r="C84" s="96"/>
      <c r="D84" s="96"/>
      <c r="E84" s="96"/>
      <c r="F84" s="96"/>
      <c r="G84" s="96"/>
      <c r="H84" s="96"/>
      <c r="I84" s="93"/>
      <c r="J84" s="94"/>
      <c r="K84" s="312">
        <v>0.05</v>
      </c>
      <c r="L84" s="850">
        <f>N78*K84</f>
        <v>44.402495427915198</v>
      </c>
      <c r="M84" s="851"/>
      <c r="N84" s="57"/>
    </row>
    <row r="85" spans="1:14" ht="15.75" thickBot="1">
      <c r="B85" s="97" t="s">
        <v>1058</v>
      </c>
      <c r="C85" s="98"/>
      <c r="D85" s="98"/>
      <c r="E85" s="98"/>
      <c r="F85" s="98"/>
      <c r="G85" s="98"/>
      <c r="H85" s="98"/>
      <c r="I85" s="99"/>
      <c r="J85" s="100"/>
      <c r="K85" s="313">
        <v>0.05</v>
      </c>
      <c r="L85" s="852">
        <f>N78*K85</f>
        <v>44.402495427915198</v>
      </c>
      <c r="M85" s="853"/>
      <c r="N85" s="57"/>
    </row>
    <row r="86" spans="1:14" ht="15.75" thickBot="1">
      <c r="B86" s="815" t="s">
        <v>1037</v>
      </c>
      <c r="C86" s="816"/>
      <c r="D86" s="816"/>
      <c r="E86" s="816"/>
      <c r="F86" s="816"/>
      <c r="G86" s="816"/>
      <c r="H86" s="816"/>
      <c r="I86" s="816"/>
      <c r="J86" s="816"/>
      <c r="K86" s="816"/>
      <c r="L86" s="816"/>
      <c r="M86" s="817"/>
      <c r="N86" s="58">
        <f>L83+L84+L85</f>
        <v>266.41497256749119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1154.4648811257953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273</v>
      </c>
      <c r="B36" s="864" t="str">
        <f>VLOOKUP(A36,EQUIPOS!A6:D154,3,FALSE)</f>
        <v>Motosierra, 93.6 cm3 - 7.1 HP, 45-90 cm - 7.9 kg</v>
      </c>
      <c r="C36" s="865"/>
      <c r="D36" s="865"/>
      <c r="E36" s="865"/>
      <c r="F36" s="865"/>
      <c r="G36" s="865"/>
      <c r="H36" s="866"/>
      <c r="I36" s="275"/>
      <c r="J36" s="276"/>
      <c r="K36" s="277">
        <f>VLOOKUP(A36,EQUIPOS!A6:D161,4,FALSE)</f>
        <v>6250</v>
      </c>
      <c r="L36" s="278"/>
      <c r="M36" s="279">
        <v>3</v>
      </c>
      <c r="N36" s="280">
        <f>K36/M36</f>
        <v>2083.3333333333335</v>
      </c>
    </row>
    <row r="37" spans="1:14">
      <c r="A37" s="213" t="s">
        <v>312</v>
      </c>
      <c r="B37" s="864" t="str">
        <f>VLOOKUP(A37,EQUIPOS!A7:D154,3,FALSE)</f>
        <v>Retroexcavadora sobre oruga, potencia 138 HP, balde de 1,5 m3.</v>
      </c>
      <c r="C37" s="865"/>
      <c r="D37" s="865"/>
      <c r="E37" s="865"/>
      <c r="F37" s="865"/>
      <c r="G37" s="865"/>
      <c r="H37" s="866"/>
      <c r="I37" s="275"/>
      <c r="J37" s="276"/>
      <c r="K37" s="277">
        <f>VLOOKUP(A37,EQUIPOS!A7:D162,4,FALSE)</f>
        <v>120000</v>
      </c>
      <c r="L37" s="278"/>
      <c r="M37" s="279">
        <v>3</v>
      </c>
      <c r="N37" s="280">
        <f>K37/M37</f>
        <v>40000</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638.34006507625008</v>
      </c>
    </row>
    <row r="43" spans="1:14" ht="15.75" thickBot="1">
      <c r="B43" s="815" t="s">
        <v>1037</v>
      </c>
      <c r="C43" s="816"/>
      <c r="D43" s="816"/>
      <c r="E43" s="816"/>
      <c r="F43" s="816"/>
      <c r="G43" s="816"/>
      <c r="H43" s="816"/>
      <c r="I43" s="816"/>
      <c r="J43" s="816"/>
      <c r="K43" s="816"/>
      <c r="L43" s="816"/>
      <c r="M43" s="817"/>
      <c r="N43" s="105">
        <f>SUM(N36:N42)</f>
        <v>42721.673398409584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902">
        <f>VLOOKUP(A59,TRANSPORTE!A5:D94,4,FALSE)</f>
        <v>800</v>
      </c>
      <c r="M59" s="903"/>
      <c r="N59" s="295">
        <f>K59*L59</f>
        <v>4800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4800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60288.474699934581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12057.694939986917</v>
      </c>
      <c r="M83" s="851"/>
      <c r="N83" s="57"/>
    </row>
    <row r="84" spans="1:14">
      <c r="B84" s="95" t="s">
        <v>1057</v>
      </c>
      <c r="C84" s="96"/>
      <c r="D84" s="96"/>
      <c r="E84" s="96"/>
      <c r="F84" s="96"/>
      <c r="G84" s="96"/>
      <c r="H84" s="96"/>
      <c r="I84" s="93"/>
      <c r="J84" s="94"/>
      <c r="K84" s="312">
        <v>0.05</v>
      </c>
      <c r="L84" s="850">
        <f>N78*K84</f>
        <v>3014.4237349967293</v>
      </c>
      <c r="M84" s="851"/>
      <c r="N84" s="57"/>
    </row>
    <row r="85" spans="1:14" ht="15.75" thickBot="1">
      <c r="B85" s="97" t="s">
        <v>1058</v>
      </c>
      <c r="C85" s="98"/>
      <c r="D85" s="98"/>
      <c r="E85" s="98"/>
      <c r="F85" s="98"/>
      <c r="G85" s="98"/>
      <c r="H85" s="98"/>
      <c r="I85" s="99"/>
      <c r="J85" s="100"/>
      <c r="K85" s="313">
        <v>0.05</v>
      </c>
      <c r="L85" s="852">
        <f>N78*K85</f>
        <v>3014.4237349967293</v>
      </c>
      <c r="M85" s="853"/>
      <c r="N85" s="57"/>
    </row>
    <row r="86" spans="1:14" ht="15.75" thickBot="1">
      <c r="B86" s="815" t="s">
        <v>1037</v>
      </c>
      <c r="C86" s="816"/>
      <c r="D86" s="816"/>
      <c r="E86" s="816"/>
      <c r="F86" s="816"/>
      <c r="G86" s="816"/>
      <c r="H86" s="816"/>
      <c r="I86" s="816"/>
      <c r="J86" s="816"/>
      <c r="K86" s="816"/>
      <c r="L86" s="816"/>
      <c r="M86" s="817"/>
      <c r="N86" s="58">
        <f>L83+L84+L85</f>
        <v>18086.542409980375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78375.017109914959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7.7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195</v>
      </c>
      <c r="B36" s="864" t="str">
        <f>VLOOKUP(A36,EQUIPOS!A6:D154,3,FALSE)</f>
        <v xml:space="preserve">Equipo de oxicorte, Capacidad de corte: hasta 6´´ (152mm) </v>
      </c>
      <c r="C36" s="865"/>
      <c r="D36" s="865"/>
      <c r="E36" s="865"/>
      <c r="F36" s="865"/>
      <c r="G36" s="865"/>
      <c r="H36" s="866"/>
      <c r="I36" s="275"/>
      <c r="J36" s="276"/>
      <c r="K36" s="277">
        <f>VLOOKUP(A36,EQUIPOS!A6:D161,4,FALSE)</f>
        <v>15537.567916045491</v>
      </c>
      <c r="L36" s="278"/>
      <c r="M36" s="279">
        <v>4</v>
      </c>
      <c r="N36" s="280">
        <f>K36/M36</f>
        <v>3884.3919790113728</v>
      </c>
    </row>
    <row r="37" spans="1:14">
      <c r="A37" s="114" t="s">
        <v>248</v>
      </c>
      <c r="B37" s="864" t="str">
        <f>VLOOKUP(A37,EQUIPOS!A7:D154,3,FALSE)</f>
        <v>Grúa telescópica de 50 Ton.</v>
      </c>
      <c r="C37" s="865"/>
      <c r="D37" s="865"/>
      <c r="E37" s="865"/>
      <c r="F37" s="865"/>
      <c r="G37" s="865"/>
      <c r="H37" s="866"/>
      <c r="I37" s="275"/>
      <c r="J37" s="276"/>
      <c r="K37" s="277">
        <f>VLOOKUP(A37,EQUIPOS!A7:D162,4,FALSE)</f>
        <v>213209.30178403173</v>
      </c>
      <c r="L37" s="278"/>
      <c r="M37" s="279">
        <v>4</v>
      </c>
      <c r="N37" s="280">
        <f>K37/M37</f>
        <v>53302.325446007933</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957.5100976143749</v>
      </c>
    </row>
    <row r="43" spans="1:14" ht="15.75" thickBot="1">
      <c r="B43" s="815" t="s">
        <v>1037</v>
      </c>
      <c r="C43" s="816"/>
      <c r="D43" s="816"/>
      <c r="E43" s="816"/>
      <c r="F43" s="816"/>
      <c r="G43" s="816"/>
      <c r="H43" s="816"/>
      <c r="I43" s="816"/>
      <c r="J43" s="816"/>
      <c r="K43" s="816"/>
      <c r="L43" s="816"/>
      <c r="M43" s="817"/>
      <c r="N43" s="105">
        <f>SUM(N36:N42)</f>
        <v>58144.227522633679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902">
        <f>VLOOKUP(A59,TRANSPORTE!A5:D117,4,FALSE)</f>
        <v>0.44618448731573401</v>
      </c>
      <c r="M59" s="903"/>
      <c r="N59" s="295">
        <f>K59*L59</f>
        <v>0.44618448731573401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0.44618448731573401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9575.100976143749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67719.774683264739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13543.954936652948</v>
      </c>
      <c r="M83" s="851"/>
      <c r="N83" s="57"/>
    </row>
    <row r="84" spans="1:14">
      <c r="B84" s="95" t="s">
        <v>1057</v>
      </c>
      <c r="C84" s="96"/>
      <c r="D84" s="96"/>
      <c r="E84" s="96"/>
      <c r="F84" s="96"/>
      <c r="G84" s="96"/>
      <c r="H84" s="96"/>
      <c r="I84" s="93"/>
      <c r="J84" s="94"/>
      <c r="K84" s="312">
        <v>0.05</v>
      </c>
      <c r="L84" s="850">
        <f>N78*K84</f>
        <v>3385.988734163237</v>
      </c>
      <c r="M84" s="851"/>
      <c r="N84" s="57"/>
    </row>
    <row r="85" spans="1:14" ht="15.75" thickBot="1">
      <c r="B85" s="97" t="s">
        <v>1058</v>
      </c>
      <c r="C85" s="98"/>
      <c r="D85" s="98"/>
      <c r="E85" s="98"/>
      <c r="F85" s="98"/>
      <c r="G85" s="98"/>
      <c r="H85" s="98"/>
      <c r="I85" s="99"/>
      <c r="J85" s="100"/>
      <c r="K85" s="313">
        <v>0.05</v>
      </c>
      <c r="L85" s="852">
        <f>N78*K85</f>
        <v>3385.988734163237</v>
      </c>
      <c r="M85" s="853"/>
      <c r="N85" s="57"/>
    </row>
    <row r="86" spans="1:14" ht="15.75" thickBot="1">
      <c r="B86" s="815" t="s">
        <v>1037</v>
      </c>
      <c r="C86" s="816"/>
      <c r="D86" s="816"/>
      <c r="E86" s="816"/>
      <c r="F86" s="816"/>
      <c r="G86" s="816"/>
      <c r="H86" s="816"/>
      <c r="I86" s="816"/>
      <c r="J86" s="816"/>
      <c r="K86" s="816"/>
      <c r="L86" s="816"/>
      <c r="M86" s="817"/>
      <c r="N86" s="58">
        <f>L83+L84+L85</f>
        <v>20315.932404979423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88035.707088244162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307</v>
      </c>
      <c r="B36" s="864" t="str">
        <f>VLOOKUP(A36,EQUIPOS!A6:D154,3,FALSE)</f>
        <v>Retroexcavadora, Potencia en el Volante 78 HP 2200 RPM</v>
      </c>
      <c r="C36" s="865"/>
      <c r="D36" s="865"/>
      <c r="E36" s="865"/>
      <c r="F36" s="865"/>
      <c r="G36" s="865"/>
      <c r="H36" s="866"/>
      <c r="I36" s="275"/>
      <c r="J36" s="276"/>
      <c r="K36" s="277">
        <f>VLOOKUP(A36,EQUIPOS!A6:D161,4,FALSE)</f>
        <v>84468.450702659204</v>
      </c>
      <c r="L36" s="278"/>
      <c r="M36" s="279">
        <v>5</v>
      </c>
      <c r="N36" s="280">
        <f>K36/M36</f>
        <v>16893.690140531842</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102.1344104122</v>
      </c>
    </row>
    <row r="43" spans="1:14" ht="15.75" thickBot="1">
      <c r="B43" s="815" t="s">
        <v>1037</v>
      </c>
      <c r="C43" s="816"/>
      <c r="D43" s="816"/>
      <c r="E43" s="816"/>
      <c r="F43" s="816"/>
      <c r="G43" s="816"/>
      <c r="H43" s="816"/>
      <c r="I43" s="816"/>
      <c r="J43" s="816"/>
      <c r="K43" s="816"/>
      <c r="L43" s="816"/>
      <c r="M43" s="817"/>
      <c r="N43" s="105">
        <f>SUM(N36:N42)</f>
        <v>16995.824550944042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902">
        <f>VLOOKUP(A59,TRANSPORTE!A5:D94,4,FALSE)</f>
        <v>800</v>
      </c>
      <c r="M59" s="903"/>
      <c r="N59" s="295">
        <f>K59*L59</f>
        <v>561.59999999999991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561.59999999999991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5106.7205206099998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22664.145071554041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4532.8290143108088</v>
      </c>
      <c r="M83" s="851"/>
      <c r="N83" s="57"/>
    </row>
    <row r="84" spans="1:14">
      <c r="B84" s="95" t="s">
        <v>1057</v>
      </c>
      <c r="C84" s="96"/>
      <c r="D84" s="96"/>
      <c r="E84" s="96"/>
      <c r="F84" s="96"/>
      <c r="G84" s="96"/>
      <c r="H84" s="96"/>
      <c r="I84" s="93"/>
      <c r="J84" s="94"/>
      <c r="K84" s="312">
        <v>0.05</v>
      </c>
      <c r="L84" s="850">
        <f>N78*K84</f>
        <v>1133.2072535777022</v>
      </c>
      <c r="M84" s="851"/>
      <c r="N84" s="57"/>
    </row>
    <row r="85" spans="1:14" ht="15.75" thickBot="1">
      <c r="B85" s="97" t="s">
        <v>1058</v>
      </c>
      <c r="C85" s="98"/>
      <c r="D85" s="98"/>
      <c r="E85" s="98"/>
      <c r="F85" s="98"/>
      <c r="G85" s="98"/>
      <c r="H85" s="98"/>
      <c r="I85" s="99"/>
      <c r="J85" s="100"/>
      <c r="K85" s="313">
        <v>0.05</v>
      </c>
      <c r="L85" s="852">
        <f>N78*K85</f>
        <v>1133.2072535777022</v>
      </c>
      <c r="M85" s="853"/>
      <c r="N85" s="57"/>
    </row>
    <row r="86" spans="1:14" ht="15.75" thickBot="1">
      <c r="B86" s="815" t="s">
        <v>1037</v>
      </c>
      <c r="C86" s="816"/>
      <c r="D86" s="816"/>
      <c r="E86" s="816"/>
      <c r="F86" s="816"/>
      <c r="G86" s="816"/>
      <c r="H86" s="816"/>
      <c r="I86" s="816"/>
      <c r="J86" s="816"/>
      <c r="K86" s="816"/>
      <c r="L86" s="816"/>
      <c r="M86" s="817"/>
      <c r="N86" s="58">
        <f>L83+L84+L85</f>
        <v>6799.2435214662137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29463.388593020256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307</v>
      </c>
      <c r="B36" s="864" t="str">
        <f>VLOOKUP(A36,EQUIPOS!A6:D154,3,FALSE)</f>
        <v>Retroexcavadora, Potencia en el Volante 78 HP 2200 RPM</v>
      </c>
      <c r="C36" s="865"/>
      <c r="D36" s="865"/>
      <c r="E36" s="865"/>
      <c r="F36" s="865"/>
      <c r="G36" s="865"/>
      <c r="H36" s="866"/>
      <c r="I36" s="275"/>
      <c r="J36" s="276"/>
      <c r="K36" s="277">
        <f>VLOOKUP(A36,EQUIPOS!A6:D161,4,FALSE)</f>
        <v>84468.450702659204</v>
      </c>
      <c r="L36" s="278"/>
      <c r="M36" s="279">
        <v>4</v>
      </c>
      <c r="N36" s="280">
        <f>K36/M36</f>
        <v>21117.112675664801</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63.834006507624999</v>
      </c>
    </row>
    <row r="43" spans="1:14" ht="15.75" thickBot="1">
      <c r="B43" s="815" t="s">
        <v>1037</v>
      </c>
      <c r="C43" s="816"/>
      <c r="D43" s="816"/>
      <c r="E43" s="816"/>
      <c r="F43" s="816"/>
      <c r="G43" s="816"/>
      <c r="H43" s="816"/>
      <c r="I43" s="816"/>
      <c r="J43" s="816"/>
      <c r="K43" s="816"/>
      <c r="L43" s="816"/>
      <c r="M43" s="817"/>
      <c r="N43" s="105">
        <f>SUM(N36:N42)</f>
        <v>21180.946682172427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902">
        <f>VLOOKUP(A59,TRANSPORTE!A5:D94,4,FALSE)</f>
        <v>800</v>
      </c>
      <c r="M59" s="903"/>
      <c r="N59" s="295">
        <f>K59*L59</f>
        <v>2424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2424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3191.70032538125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26796.647007553678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5359.3294015107358</v>
      </c>
      <c r="M83" s="851"/>
      <c r="N83" s="57"/>
    </row>
    <row r="84" spans="1:14">
      <c r="B84" s="95" t="s">
        <v>1057</v>
      </c>
      <c r="C84" s="96"/>
      <c r="D84" s="96"/>
      <c r="E84" s="96"/>
      <c r="F84" s="96"/>
      <c r="G84" s="96"/>
      <c r="H84" s="96"/>
      <c r="I84" s="93"/>
      <c r="J84" s="94"/>
      <c r="K84" s="312">
        <v>0.05</v>
      </c>
      <c r="L84" s="850">
        <f>N78*K84</f>
        <v>1339.832350377684</v>
      </c>
      <c r="M84" s="851"/>
      <c r="N84" s="57"/>
    </row>
    <row r="85" spans="1:14" ht="15.75" thickBot="1">
      <c r="B85" s="97" t="s">
        <v>1058</v>
      </c>
      <c r="C85" s="98"/>
      <c r="D85" s="98"/>
      <c r="E85" s="98"/>
      <c r="F85" s="98"/>
      <c r="G85" s="98"/>
      <c r="H85" s="98"/>
      <c r="I85" s="99"/>
      <c r="J85" s="100"/>
      <c r="K85" s="313">
        <v>0.05</v>
      </c>
      <c r="L85" s="852">
        <f>N78*K85</f>
        <v>1339.832350377684</v>
      </c>
      <c r="M85" s="853"/>
      <c r="N85" s="57"/>
    </row>
    <row r="86" spans="1:14" ht="15.75" thickBot="1">
      <c r="B86" s="815" t="s">
        <v>1037</v>
      </c>
      <c r="C86" s="816"/>
      <c r="D86" s="816"/>
      <c r="E86" s="816"/>
      <c r="F86" s="816"/>
      <c r="G86" s="816"/>
      <c r="H86" s="816"/>
      <c r="I86" s="816"/>
      <c r="J86" s="816"/>
      <c r="K86" s="816"/>
      <c r="L86" s="816"/>
      <c r="M86" s="817"/>
      <c r="N86" s="58">
        <f>L83+L84+L85</f>
        <v>8038.9941022661033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34835.641109819779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c r="B36" s="864"/>
      <c r="C36" s="865"/>
      <c r="D36" s="865"/>
      <c r="E36" s="865"/>
      <c r="F36" s="865"/>
      <c r="G36" s="865"/>
      <c r="H36" s="866"/>
      <c r="I36" s="275"/>
      <c r="J36" s="276"/>
      <c r="K36" s="277"/>
      <c r="L36" s="278"/>
      <c r="M36" s="279"/>
      <c r="N36" s="280"/>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136.17921388293334</v>
      </c>
    </row>
    <row r="43" spans="1:14" ht="15.75" thickBot="1">
      <c r="B43" s="815" t="s">
        <v>1037</v>
      </c>
      <c r="C43" s="816"/>
      <c r="D43" s="816"/>
      <c r="E43" s="816"/>
      <c r="F43" s="816"/>
      <c r="G43" s="816"/>
      <c r="H43" s="816"/>
      <c r="I43" s="816"/>
      <c r="J43" s="816"/>
      <c r="K43" s="816"/>
      <c r="L43" s="816"/>
      <c r="M43" s="817"/>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7"/>
      <c r="C53" s="898"/>
      <c r="D53" s="898"/>
      <c r="E53" s="898"/>
      <c r="F53" s="898"/>
      <c r="G53" s="898"/>
      <c r="H53" s="898"/>
      <c r="I53" s="868"/>
      <c r="J53" s="48"/>
      <c r="K53" s="50"/>
      <c r="L53" s="899"/>
      <c r="M53" s="900"/>
      <c r="N53" s="51"/>
    </row>
    <row r="54" spans="2:14" ht="15.75" thickBot="1">
      <c r="B54" s="815" t="s">
        <v>1037</v>
      </c>
      <c r="C54" s="816"/>
      <c r="D54" s="816"/>
      <c r="E54" s="816"/>
      <c r="F54" s="816"/>
      <c r="G54" s="816"/>
      <c r="H54" s="816"/>
      <c r="I54" s="816"/>
      <c r="J54" s="816"/>
      <c r="K54" s="816"/>
      <c r="L54" s="816"/>
      <c r="M54" s="817"/>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1" t="s">
        <v>1045</v>
      </c>
      <c r="M58" s="880"/>
      <c r="N58" s="82" t="s">
        <v>1035</v>
      </c>
    </row>
    <row r="59" spans="2:14">
      <c r="B59" s="52"/>
      <c r="C59" s="325"/>
      <c r="D59" s="325"/>
      <c r="E59" s="325"/>
      <c r="F59" s="325"/>
      <c r="G59" s="325"/>
      <c r="H59" s="319"/>
      <c r="I59" s="287"/>
      <c r="J59" s="294"/>
      <c r="K59" s="287"/>
      <c r="L59" s="902"/>
      <c r="M59" s="903"/>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1361.7921388293332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299.59427054245333</v>
      </c>
      <c r="M83" s="851"/>
      <c r="N83" s="57"/>
    </row>
    <row r="84" spans="1:14">
      <c r="B84" s="95" t="s">
        <v>1057</v>
      </c>
      <c r="C84" s="96"/>
      <c r="D84" s="96"/>
      <c r="E84" s="96"/>
      <c r="F84" s="96"/>
      <c r="G84" s="96"/>
      <c r="H84" s="96"/>
      <c r="I84" s="93"/>
      <c r="J84" s="94"/>
      <c r="K84" s="312">
        <v>0.05</v>
      </c>
      <c r="L84" s="850">
        <f>N78*K84</f>
        <v>74.898567635613333</v>
      </c>
      <c r="M84" s="851"/>
      <c r="N84" s="57"/>
    </row>
    <row r="85" spans="1:14" ht="15.75" thickBot="1">
      <c r="B85" s="97" t="s">
        <v>1058</v>
      </c>
      <c r="C85" s="98"/>
      <c r="D85" s="98"/>
      <c r="E85" s="98"/>
      <c r="F85" s="98"/>
      <c r="G85" s="98"/>
      <c r="H85" s="98"/>
      <c r="I85" s="99"/>
      <c r="J85" s="100"/>
      <c r="K85" s="313">
        <v>0.05</v>
      </c>
      <c r="L85" s="852">
        <f>N78*K85</f>
        <v>74.898567635613333</v>
      </c>
      <c r="M85" s="853"/>
      <c r="N85" s="57"/>
    </row>
    <row r="86" spans="1:14" ht="15.75" thickBot="1">
      <c r="B86" s="815" t="s">
        <v>1037</v>
      </c>
      <c r="C86" s="816"/>
      <c r="D86" s="816"/>
      <c r="E86" s="816"/>
      <c r="F86" s="816"/>
      <c r="G86" s="816"/>
      <c r="H86" s="816"/>
      <c r="I86" s="816"/>
      <c r="J86" s="816"/>
      <c r="K86" s="816"/>
      <c r="L86" s="816"/>
      <c r="M86" s="817"/>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310</v>
      </c>
      <c r="B36" s="864" t="str">
        <f>VLOOKUP(A36,EQUIPOS!A6:D154,3,FALSE)</f>
        <v>Retroexcavadora A25C</v>
      </c>
      <c r="C36" s="865"/>
      <c r="D36" s="865"/>
      <c r="E36" s="865"/>
      <c r="F36" s="865"/>
      <c r="G36" s="865"/>
      <c r="H36" s="866"/>
      <c r="I36" s="275"/>
      <c r="J36" s="276"/>
      <c r="K36" s="277">
        <f>VLOOKUP(A36,EQUIPOS!A6:D163,4,FALSE)</f>
        <v>120208.86952299731</v>
      </c>
      <c r="L36" s="278"/>
      <c r="M36" s="279">
        <v>3</v>
      </c>
      <c r="N36" s="280">
        <f>K36/M36</f>
        <v>40069.623174332439</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85.112008676833341</v>
      </c>
    </row>
    <row r="43" spans="1:14" ht="15.75" thickBot="1">
      <c r="B43" s="815" t="s">
        <v>1037</v>
      </c>
      <c r="C43" s="816"/>
      <c r="D43" s="816"/>
      <c r="E43" s="816"/>
      <c r="F43" s="816"/>
      <c r="G43" s="816"/>
      <c r="H43" s="816"/>
      <c r="I43" s="816"/>
      <c r="J43" s="816"/>
      <c r="K43" s="816"/>
      <c r="L43" s="816"/>
      <c r="M43" s="817"/>
      <c r="N43" s="105">
        <f>SUM(N36:N42)</f>
        <v>40154.735183009274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2">
        <f>VLOOKUP(A59,TRANSPORTE!A6:D117,4,FALSE)</f>
        <v>747.74472626698719</v>
      </c>
      <c r="M59" s="903"/>
      <c r="N59" s="295">
        <f>K59*L59</f>
        <v>1271.1660346538781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1271.1660346538781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8511.2008676833339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49937.102085346487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9987.4204170692974</v>
      </c>
      <c r="M83" s="851"/>
      <c r="N83" s="57"/>
    </row>
    <row r="84" spans="1:14">
      <c r="B84" s="95" t="s">
        <v>1057</v>
      </c>
      <c r="C84" s="96"/>
      <c r="D84" s="96"/>
      <c r="E84" s="96"/>
      <c r="F84" s="96"/>
      <c r="G84" s="96"/>
      <c r="H84" s="96"/>
      <c r="I84" s="93"/>
      <c r="J84" s="94"/>
      <c r="K84" s="312">
        <v>0.05</v>
      </c>
      <c r="L84" s="850">
        <f>N78*K84</f>
        <v>2496.8551042673244</v>
      </c>
      <c r="M84" s="851"/>
      <c r="N84" s="57"/>
    </row>
    <row r="85" spans="1:14" ht="15.75" thickBot="1">
      <c r="B85" s="97" t="s">
        <v>1058</v>
      </c>
      <c r="C85" s="98"/>
      <c r="D85" s="98"/>
      <c r="E85" s="98"/>
      <c r="F85" s="98"/>
      <c r="G85" s="98"/>
      <c r="H85" s="98"/>
      <c r="I85" s="99"/>
      <c r="J85" s="100"/>
      <c r="K85" s="313">
        <v>0.05</v>
      </c>
      <c r="L85" s="852">
        <f>N78*K85</f>
        <v>2496.8551042673244</v>
      </c>
      <c r="M85" s="853"/>
      <c r="N85" s="57"/>
    </row>
    <row r="86" spans="1:14" ht="15.75" thickBot="1">
      <c r="B86" s="815" t="s">
        <v>1037</v>
      </c>
      <c r="C86" s="816"/>
      <c r="D86" s="816"/>
      <c r="E86" s="816"/>
      <c r="F86" s="816"/>
      <c r="G86" s="816"/>
      <c r="H86" s="816"/>
      <c r="I86" s="816"/>
      <c r="J86" s="816"/>
      <c r="K86" s="816"/>
      <c r="L86" s="816"/>
      <c r="M86" s="817"/>
      <c r="N86" s="58">
        <f>L83+L84+L85</f>
        <v>14981.130625603946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64918.232710950433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310</v>
      </c>
      <c r="B36" s="864" t="str">
        <f>VLOOKUP(A36,EQUIPOS!A6:D154,3,FALSE)</f>
        <v>Retroexcavadora A25C</v>
      </c>
      <c r="C36" s="865"/>
      <c r="D36" s="865"/>
      <c r="E36" s="865"/>
      <c r="F36" s="865"/>
      <c r="G36" s="865"/>
      <c r="H36" s="866"/>
      <c r="I36" s="275"/>
      <c r="J36" s="276"/>
      <c r="K36" s="277">
        <f>VLOOKUP(A36,EQUIPOS!A6:D163,4,FALSE)</f>
        <v>120208.86952299731</v>
      </c>
      <c r="L36" s="278"/>
      <c r="M36" s="279">
        <v>3</v>
      </c>
      <c r="N36" s="280">
        <f>K36/M36</f>
        <v>40069.623174332439</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85.112008676833341</v>
      </c>
    </row>
    <row r="43" spans="1:14" ht="15.75" thickBot="1">
      <c r="B43" s="815" t="s">
        <v>1037</v>
      </c>
      <c r="C43" s="816"/>
      <c r="D43" s="816"/>
      <c r="E43" s="816"/>
      <c r="F43" s="816"/>
      <c r="G43" s="816"/>
      <c r="H43" s="816"/>
      <c r="I43" s="816"/>
      <c r="J43" s="816"/>
      <c r="K43" s="816"/>
      <c r="L43" s="816"/>
      <c r="M43" s="817"/>
      <c r="N43" s="105">
        <f>SUM(N36:N42)</f>
        <v>40154.735183009274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2">
        <f>VLOOKUP(A59,TRANSPORTE!A6:D117,4,FALSE)</f>
        <v>747.74472626698719</v>
      </c>
      <c r="M59" s="903"/>
      <c r="N59" s="295">
        <f>K59*L59</f>
        <v>1271.1660346538781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1271.1660346538781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8511.2008676833339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49937.102085346487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9987.4204170692974</v>
      </c>
      <c r="M83" s="851"/>
      <c r="N83" s="57"/>
    </row>
    <row r="84" spans="1:14">
      <c r="B84" s="95" t="s">
        <v>1057</v>
      </c>
      <c r="C84" s="96"/>
      <c r="D84" s="96"/>
      <c r="E84" s="96"/>
      <c r="F84" s="96"/>
      <c r="G84" s="96"/>
      <c r="H84" s="96"/>
      <c r="I84" s="93"/>
      <c r="J84" s="94"/>
      <c r="K84" s="312">
        <v>0.05</v>
      </c>
      <c r="L84" s="850">
        <f>N78*K84</f>
        <v>2496.8551042673244</v>
      </c>
      <c r="M84" s="851"/>
      <c r="N84" s="57"/>
    </row>
    <row r="85" spans="1:14" ht="15.75" thickBot="1">
      <c r="B85" s="97" t="s">
        <v>1058</v>
      </c>
      <c r="C85" s="98"/>
      <c r="D85" s="98"/>
      <c r="E85" s="98"/>
      <c r="F85" s="98"/>
      <c r="G85" s="98"/>
      <c r="H85" s="98"/>
      <c r="I85" s="99"/>
      <c r="J85" s="100"/>
      <c r="K85" s="313">
        <v>0.05</v>
      </c>
      <c r="L85" s="852">
        <f>N78*K85</f>
        <v>2496.8551042673244</v>
      </c>
      <c r="M85" s="853"/>
      <c r="N85" s="57"/>
    </row>
    <row r="86" spans="1:14" ht="15.75" thickBot="1">
      <c r="B86" s="815" t="s">
        <v>1037</v>
      </c>
      <c r="C86" s="816"/>
      <c r="D86" s="816"/>
      <c r="E86" s="816"/>
      <c r="F86" s="816"/>
      <c r="G86" s="816"/>
      <c r="H86" s="816"/>
      <c r="I86" s="816"/>
      <c r="J86" s="816"/>
      <c r="K86" s="816"/>
      <c r="L86" s="816"/>
      <c r="M86" s="817"/>
      <c r="N86" s="58">
        <f>L83+L84+L85</f>
        <v>14981.130625603946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64918.232710950433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312</v>
      </c>
      <c r="B36" s="864" t="str">
        <f>VLOOKUP(A36,EQUIPOS!A6:D154,3,FALSE)</f>
        <v>Retroexcavadora sobre oruga, potencia 138 HP, balde de 1,5 m3.</v>
      </c>
      <c r="C36" s="865"/>
      <c r="D36" s="865"/>
      <c r="E36" s="865"/>
      <c r="F36" s="865"/>
      <c r="G36" s="865"/>
      <c r="H36" s="866"/>
      <c r="I36" s="275"/>
      <c r="J36" s="276"/>
      <c r="K36" s="277">
        <f>VLOOKUP(A36,EQUIPOS!A6:D163,4,FALSE)</f>
        <v>120000</v>
      </c>
      <c r="L36" s="278"/>
      <c r="M36" s="279">
        <v>45</v>
      </c>
      <c r="N36" s="280">
        <f>K36/M36</f>
        <v>2666.6666666666665</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1.4185334779472223</v>
      </c>
    </row>
    <row r="43" spans="1:14" ht="15.75" thickBot="1">
      <c r="B43" s="815" t="s">
        <v>1037</v>
      </c>
      <c r="C43" s="816"/>
      <c r="D43" s="816"/>
      <c r="E43" s="816"/>
      <c r="F43" s="816"/>
      <c r="G43" s="816"/>
      <c r="H43" s="816"/>
      <c r="I43" s="816"/>
      <c r="J43" s="816"/>
      <c r="K43" s="816"/>
      <c r="L43" s="816"/>
      <c r="M43" s="817"/>
      <c r="N43" s="105">
        <f>SUM(N36:N42)</f>
        <v>2668.0852001446137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902">
        <f>VLOOKUP(A59,TRANSPORTE!A6:D117,4,FALSE)</f>
        <v>0.44618448731573401</v>
      </c>
      <c r="M59" s="903"/>
      <c r="N59" s="295">
        <f>K59*L59</f>
        <v>15.928786197171705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15.928786197171705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141.85334779472223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2825.8673341365075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565.17346682730147</v>
      </c>
      <c r="M83" s="851"/>
      <c r="N83" s="57"/>
    </row>
    <row r="84" spans="1:14">
      <c r="B84" s="95" t="s">
        <v>1057</v>
      </c>
      <c r="C84" s="96"/>
      <c r="D84" s="96"/>
      <c r="E84" s="96"/>
      <c r="F84" s="96"/>
      <c r="G84" s="96"/>
      <c r="H84" s="96"/>
      <c r="I84" s="93"/>
      <c r="J84" s="94"/>
      <c r="K84" s="312">
        <v>0.05</v>
      </c>
      <c r="L84" s="850">
        <f>N78*K84</f>
        <v>141.29336670682537</v>
      </c>
      <c r="M84" s="851"/>
      <c r="N84" s="57"/>
    </row>
    <row r="85" spans="1:14" ht="15.75" thickBot="1">
      <c r="B85" s="97" t="s">
        <v>1058</v>
      </c>
      <c r="C85" s="98"/>
      <c r="D85" s="98"/>
      <c r="E85" s="98"/>
      <c r="F85" s="98"/>
      <c r="G85" s="98"/>
      <c r="H85" s="98"/>
      <c r="I85" s="99"/>
      <c r="J85" s="100"/>
      <c r="K85" s="313">
        <v>0.05</v>
      </c>
      <c r="L85" s="852">
        <f>N78*K85</f>
        <v>141.29336670682537</v>
      </c>
      <c r="M85" s="853"/>
      <c r="N85" s="57"/>
    </row>
    <row r="86" spans="1:14" ht="15.75" thickBot="1">
      <c r="B86" s="815" t="s">
        <v>1037</v>
      </c>
      <c r="C86" s="816"/>
      <c r="D86" s="816"/>
      <c r="E86" s="816"/>
      <c r="F86" s="816"/>
      <c r="G86" s="816"/>
      <c r="H86" s="816"/>
      <c r="I86" s="816"/>
      <c r="J86" s="816"/>
      <c r="K86" s="816"/>
      <c r="L86" s="816"/>
      <c r="M86" s="817"/>
      <c r="N86" s="58">
        <f>L83+L84+L85</f>
        <v>847.76020024095226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3673.6275343774596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2.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c r="B36" s="864"/>
      <c r="C36" s="865"/>
      <c r="D36" s="865"/>
      <c r="E36" s="865"/>
      <c r="F36" s="865"/>
      <c r="G36" s="865"/>
      <c r="H36" s="866"/>
      <c r="I36" s="275"/>
      <c r="J36" s="276"/>
      <c r="K36" s="277"/>
      <c r="L36" s="278"/>
      <c r="M36" s="279"/>
      <c r="N36" s="280"/>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0.1</v>
      </c>
      <c r="M42" s="877"/>
      <c r="N42" s="111">
        <f>N76*L42</f>
        <v>56.741339117888892</v>
      </c>
    </row>
    <row r="43" spans="1:14" ht="15.75" thickBot="1">
      <c r="B43" s="815" t="s">
        <v>1037</v>
      </c>
      <c r="C43" s="816"/>
      <c r="D43" s="816"/>
      <c r="E43" s="816"/>
      <c r="F43" s="816"/>
      <c r="G43" s="816"/>
      <c r="H43" s="816"/>
      <c r="I43" s="816"/>
      <c r="J43" s="816"/>
      <c r="K43" s="816"/>
      <c r="L43" s="816"/>
      <c r="M43" s="817"/>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902">
        <f>VLOOKUP(A59,TRANSPORTE!A6:D117,4,FALSE)</f>
        <v>0.44618448731573401</v>
      </c>
      <c r="M59" s="903"/>
      <c r="N59" s="295">
        <f>K59*L59</f>
        <v>4.5733909949862737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4.5733909949862737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628.72812129176407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125.74562425835282</v>
      </c>
      <c r="M83" s="851"/>
      <c r="N83" s="57"/>
    </row>
    <row r="84" spans="1:14">
      <c r="B84" s="95" t="s">
        <v>1057</v>
      </c>
      <c r="C84" s="96"/>
      <c r="D84" s="96"/>
      <c r="E84" s="96"/>
      <c r="F84" s="96"/>
      <c r="G84" s="96"/>
      <c r="H84" s="96"/>
      <c r="I84" s="93"/>
      <c r="J84" s="94"/>
      <c r="K84" s="312">
        <v>0.05</v>
      </c>
      <c r="L84" s="850">
        <f>N78*K84</f>
        <v>31.436406064588205</v>
      </c>
      <c r="M84" s="851"/>
      <c r="N84" s="57"/>
    </row>
    <row r="85" spans="1:14" ht="15.75" thickBot="1">
      <c r="B85" s="97" t="s">
        <v>1058</v>
      </c>
      <c r="C85" s="98"/>
      <c r="D85" s="98"/>
      <c r="E85" s="98"/>
      <c r="F85" s="98"/>
      <c r="G85" s="98"/>
      <c r="H85" s="98"/>
      <c r="I85" s="99"/>
      <c r="J85" s="100"/>
      <c r="K85" s="313">
        <v>0.05</v>
      </c>
      <c r="L85" s="852">
        <f>N78*K85</f>
        <v>31.436406064588205</v>
      </c>
      <c r="M85" s="853"/>
      <c r="N85" s="57"/>
    </row>
    <row r="86" spans="1:14" ht="15.75" thickBot="1">
      <c r="B86" s="815" t="s">
        <v>1037</v>
      </c>
      <c r="C86" s="816"/>
      <c r="D86" s="816"/>
      <c r="E86" s="816"/>
      <c r="F86" s="816"/>
      <c r="G86" s="816"/>
      <c r="H86" s="816"/>
      <c r="I86" s="816"/>
      <c r="J86" s="816"/>
      <c r="K86" s="816"/>
      <c r="L86" s="816"/>
      <c r="M86" s="817"/>
      <c r="N86" s="58">
        <f>L83+L84+L85</f>
        <v>188.61843638752921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817.34655767929326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312</v>
      </c>
      <c r="B36" s="864" t="str">
        <f>VLOOKUP(A36,EQUIPOS!A6:D154,3,FALSE)</f>
        <v>Retroexcavadora sobre oruga, potencia 138 HP, balde de 1,5 m3.</v>
      </c>
      <c r="C36" s="865"/>
      <c r="D36" s="865"/>
      <c r="E36" s="865"/>
      <c r="F36" s="865"/>
      <c r="G36" s="865"/>
      <c r="H36" s="866"/>
      <c r="I36" s="275"/>
      <c r="J36" s="276"/>
      <c r="K36" s="277">
        <f>VLOOKUP(A36,EQUIPOS!A6:D163,4,FALSE)</f>
        <v>120000</v>
      </c>
      <c r="L36" s="278"/>
      <c r="M36" s="279">
        <v>45</v>
      </c>
      <c r="N36" s="280">
        <f>K36/M36</f>
        <v>2666.6666666666665</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1.4185334779472223</v>
      </c>
    </row>
    <row r="43" spans="1:14" ht="15.75" thickBot="1">
      <c r="B43" s="815" t="s">
        <v>1037</v>
      </c>
      <c r="C43" s="816"/>
      <c r="D43" s="816"/>
      <c r="E43" s="816"/>
      <c r="F43" s="816"/>
      <c r="G43" s="816"/>
      <c r="H43" s="816"/>
      <c r="I43" s="816"/>
      <c r="J43" s="816"/>
      <c r="K43" s="816"/>
      <c r="L43" s="816"/>
      <c r="M43" s="817"/>
      <c r="N43" s="105">
        <f>SUM(N36:N42)</f>
        <v>2668.0852001446137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902">
        <f>VLOOKUP(A59,TRANSPORTE!A6:D117,4,FALSE)</f>
        <v>780.03709201501601</v>
      </c>
      <c r="M59" s="903"/>
      <c r="N59" s="295">
        <f>K59*L59</f>
        <v>632.21616289271037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632.21616289271037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141.85334779472223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3442.1547108320465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688.4309421664093</v>
      </c>
      <c r="M83" s="851"/>
      <c r="N83" s="57"/>
    </row>
    <row r="84" spans="1:14">
      <c r="B84" s="95" t="s">
        <v>1057</v>
      </c>
      <c r="C84" s="96"/>
      <c r="D84" s="96"/>
      <c r="E84" s="96"/>
      <c r="F84" s="96"/>
      <c r="G84" s="96"/>
      <c r="H84" s="96"/>
      <c r="I84" s="93"/>
      <c r="J84" s="94"/>
      <c r="K84" s="312">
        <v>0.05</v>
      </c>
      <c r="L84" s="850">
        <f>N78*K84</f>
        <v>172.10773554160232</v>
      </c>
      <c r="M84" s="851"/>
      <c r="N84" s="57"/>
    </row>
    <row r="85" spans="1:14" ht="15.75" thickBot="1">
      <c r="B85" s="97" t="s">
        <v>1058</v>
      </c>
      <c r="C85" s="98"/>
      <c r="D85" s="98"/>
      <c r="E85" s="98"/>
      <c r="F85" s="98"/>
      <c r="G85" s="98"/>
      <c r="H85" s="98"/>
      <c r="I85" s="99"/>
      <c r="J85" s="100"/>
      <c r="K85" s="313">
        <v>0.05</v>
      </c>
      <c r="L85" s="852">
        <f>N78*K85</f>
        <v>172.10773554160232</v>
      </c>
      <c r="M85" s="853"/>
      <c r="N85" s="57"/>
    </row>
    <row r="86" spans="1:14" ht="15.75" thickBot="1">
      <c r="B86" s="815" t="s">
        <v>1037</v>
      </c>
      <c r="C86" s="816"/>
      <c r="D86" s="816"/>
      <c r="E86" s="816"/>
      <c r="F86" s="816"/>
      <c r="G86" s="816"/>
      <c r="H86" s="816"/>
      <c r="I86" s="816"/>
      <c r="J86" s="816"/>
      <c r="K86" s="816"/>
      <c r="L86" s="816"/>
      <c r="M86" s="817"/>
      <c r="N86" s="58">
        <f>L83+L84+L85</f>
        <v>1032.6464132496139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4474.8011240816604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VLOOKUP(A36,EQUIPOS!A5:D154,4,FALSE)</f>
        <v>210407.33798520776</v>
      </c>
      <c r="L36" s="278"/>
      <c r="M36" s="279">
        <v>0.625</v>
      </c>
      <c r="N36" s="280">
        <f>K36/M36</f>
        <v>336651.74077633244</v>
      </c>
    </row>
    <row r="37" spans="1:14">
      <c r="A37" s="114" t="s">
        <v>241</v>
      </c>
      <c r="B37" s="864" t="str">
        <f>VLOOKUP(A37,EQUIPOS!A7:D154,3,FALSE)</f>
        <v>Grúa (capacidad 15 ton)</v>
      </c>
      <c r="C37" s="865"/>
      <c r="D37" s="865"/>
      <c r="E37" s="865"/>
      <c r="F37" s="865"/>
      <c r="G37" s="865"/>
      <c r="H37" s="866"/>
      <c r="I37" s="275"/>
      <c r="J37" s="276"/>
      <c r="K37" s="277">
        <f>VLOOKUP(A37,EQUIPOS!A6:D154,4,FALSE)</f>
        <v>105757.64386894512</v>
      </c>
      <c r="L37" s="278"/>
      <c r="M37" s="279">
        <v>0.625</v>
      </c>
      <c r="N37" s="280">
        <f>K37/M37</f>
        <v>169212.2301903122</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2553.3602603050003</v>
      </c>
    </row>
    <row r="43" spans="1:14" ht="15.75" thickBot="1">
      <c r="B43" s="815" t="s">
        <v>1037</v>
      </c>
      <c r="C43" s="816"/>
      <c r="D43" s="816"/>
      <c r="E43" s="816"/>
      <c r="F43" s="816"/>
      <c r="G43" s="816"/>
      <c r="H43" s="816"/>
      <c r="I43" s="816"/>
      <c r="J43" s="816"/>
      <c r="K43" s="816"/>
      <c r="L43" s="816"/>
      <c r="M43" s="817"/>
      <c r="N43" s="402">
        <f>SUM(N36:N42)</f>
        <v>508417.33122694964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9530.6465067109093</v>
      </c>
      <c r="N49" s="280">
        <f>K49*M49</f>
        <v>9530.6465067109093</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2332.7682606530407</v>
      </c>
      <c r="N50" s="280">
        <f>K50*M50</f>
        <v>2332.7682606530407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32000</v>
      </c>
      <c r="N51" s="280">
        <f>K51*M51</f>
        <v>64000</v>
      </c>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122273.41476736395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681757.95120041363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136351.59024008273</v>
      </c>
      <c r="M83" s="851"/>
      <c r="N83" s="57"/>
    </row>
    <row r="84" spans="1:14">
      <c r="B84" s="95" t="s">
        <v>1057</v>
      </c>
      <c r="C84" s="96"/>
      <c r="D84" s="96"/>
      <c r="E84" s="96"/>
      <c r="F84" s="96"/>
      <c r="G84" s="96"/>
      <c r="H84" s="96"/>
      <c r="I84" s="93"/>
      <c r="J84" s="94"/>
      <c r="K84" s="312">
        <v>0.05</v>
      </c>
      <c r="L84" s="850">
        <f>N78*K84</f>
        <v>34087.897560020683</v>
      </c>
      <c r="M84" s="851"/>
      <c r="N84" s="57"/>
    </row>
    <row r="85" spans="1:14" ht="15.75" thickBot="1">
      <c r="B85" s="97" t="s">
        <v>1058</v>
      </c>
      <c r="C85" s="98"/>
      <c r="D85" s="98"/>
      <c r="E85" s="98"/>
      <c r="F85" s="98"/>
      <c r="G85" s="98"/>
      <c r="H85" s="98"/>
      <c r="I85" s="99"/>
      <c r="J85" s="100"/>
      <c r="K85" s="313">
        <v>0.05</v>
      </c>
      <c r="L85" s="852">
        <f>N78*K85</f>
        <v>34087.897560020683</v>
      </c>
      <c r="M85" s="853"/>
      <c r="N85" s="57"/>
    </row>
    <row r="86" spans="1:14" ht="15.75" thickBot="1">
      <c r="B86" s="815" t="s">
        <v>1037</v>
      </c>
      <c r="C86" s="816"/>
      <c r="D86" s="816"/>
      <c r="E86" s="816"/>
      <c r="F86" s="816"/>
      <c r="G86" s="816"/>
      <c r="H86" s="816"/>
      <c r="I86" s="816"/>
      <c r="J86" s="816"/>
      <c r="K86" s="816"/>
      <c r="L86" s="816"/>
      <c r="M86" s="817"/>
      <c r="N86" s="58">
        <f>L83+L84+L85</f>
        <v>204527.38536012408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886285.33656053769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2.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VLOOKUP(A36,EQUIPOS!A6:D163,4,FALSE)</f>
        <v>210407.33798520776</v>
      </c>
      <c r="L36" s="278"/>
      <c r="M36" s="279">
        <v>0.5</v>
      </c>
      <c r="N36" s="280">
        <f>K36/M36</f>
        <v>420814.67597041553</v>
      </c>
    </row>
    <row r="37" spans="1:14">
      <c r="A37" s="114" t="s">
        <v>241</v>
      </c>
      <c r="B37" s="864" t="str">
        <f>VLOOKUP(A37,EQUIPOS!A7:D154,3,FALSE)</f>
        <v>Grúa (capacidad 15 ton)</v>
      </c>
      <c r="C37" s="865"/>
      <c r="D37" s="865"/>
      <c r="E37" s="865"/>
      <c r="F37" s="865"/>
      <c r="G37" s="865"/>
      <c r="H37" s="866"/>
      <c r="I37" s="275"/>
      <c r="J37" s="276"/>
      <c r="K37" s="277">
        <f>VLOOKUP(A37,EQUIPOS!A7:D164,4,FALSE)</f>
        <v>105757.64386894512</v>
      </c>
      <c r="L37" s="278"/>
      <c r="M37" s="279">
        <v>0.5</v>
      </c>
      <c r="N37" s="280">
        <f>K37/M37</f>
        <v>211515.28773789023</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3191.70032538125</v>
      </c>
    </row>
    <row r="43" spans="1:14" ht="15.75" thickBot="1">
      <c r="B43" s="815" t="s">
        <v>1037</v>
      </c>
      <c r="C43" s="816"/>
      <c r="D43" s="816"/>
      <c r="E43" s="816"/>
      <c r="F43" s="816"/>
      <c r="G43" s="816"/>
      <c r="H43" s="816"/>
      <c r="I43" s="816"/>
      <c r="J43" s="816"/>
      <c r="K43" s="816"/>
      <c r="L43" s="816"/>
      <c r="M43" s="817"/>
      <c r="N43" s="402">
        <f>SUM(N36:N42)</f>
        <v>635521.66403368698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9530.6465067109093</v>
      </c>
      <c r="N49" s="280">
        <f>K49*M49</f>
        <v>9530.6465067109093</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2332.7682606530407</v>
      </c>
      <c r="N50" s="280">
        <f>K50*M50</f>
        <v>2332.7682606530407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32000</v>
      </c>
      <c r="N51" s="280">
        <f>K51*M51</f>
        <v>64000</v>
      </c>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122273.41476736395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63834.006507624996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821629.08530867589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164325.8170617352</v>
      </c>
      <c r="M83" s="851"/>
      <c r="N83" s="57"/>
    </row>
    <row r="84" spans="1:14">
      <c r="B84" s="95" t="s">
        <v>1057</v>
      </c>
      <c r="C84" s="96"/>
      <c r="D84" s="96"/>
      <c r="E84" s="96"/>
      <c r="F84" s="96"/>
      <c r="G84" s="96"/>
      <c r="H84" s="96"/>
      <c r="I84" s="93"/>
      <c r="J84" s="94"/>
      <c r="K84" s="312">
        <v>0.05</v>
      </c>
      <c r="L84" s="850">
        <f>N78*K84</f>
        <v>41081.4542654338</v>
      </c>
      <c r="M84" s="851"/>
      <c r="N84" s="57"/>
    </row>
    <row r="85" spans="1:14" ht="15.75" thickBot="1">
      <c r="B85" s="97" t="s">
        <v>1058</v>
      </c>
      <c r="C85" s="98"/>
      <c r="D85" s="98"/>
      <c r="E85" s="98"/>
      <c r="F85" s="98"/>
      <c r="G85" s="98"/>
      <c r="H85" s="98"/>
      <c r="I85" s="99"/>
      <c r="J85" s="100"/>
      <c r="K85" s="313">
        <v>0.05</v>
      </c>
      <c r="L85" s="852">
        <f>N78*K85</f>
        <v>41081.4542654338</v>
      </c>
      <c r="M85" s="853"/>
      <c r="N85" s="57"/>
    </row>
    <row r="86" spans="1:14" ht="15.75" thickBot="1">
      <c r="B86" s="815" t="s">
        <v>1037</v>
      </c>
      <c r="C86" s="816"/>
      <c r="D86" s="816"/>
      <c r="E86" s="816"/>
      <c r="F86" s="816"/>
      <c r="G86" s="816"/>
      <c r="H86" s="816"/>
      <c r="I86" s="816"/>
      <c r="J86" s="816"/>
      <c r="K86" s="816"/>
      <c r="L86" s="816"/>
      <c r="M86" s="817"/>
      <c r="N86" s="58">
        <f>L83+L84+L85</f>
        <v>246488.7255926028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1068117.8109012786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VLOOKUP(A36,EQUIPOS!A6:D163,4,FALSE)</f>
        <v>210407.33798520776</v>
      </c>
      <c r="L36" s="278"/>
      <c r="M36" s="279">
        <v>0.4375</v>
      </c>
      <c r="N36" s="280">
        <f>K36/M36</f>
        <v>480931.05825190345</v>
      </c>
    </row>
    <row r="37" spans="1:14">
      <c r="A37" s="114" t="s">
        <v>241</v>
      </c>
      <c r="B37" s="864" t="str">
        <f>VLOOKUP(A37,EQUIPOS!A7:D154,3,FALSE)</f>
        <v>Grúa (capacidad 15 ton)</v>
      </c>
      <c r="C37" s="865"/>
      <c r="D37" s="865"/>
      <c r="E37" s="865"/>
      <c r="F37" s="865"/>
      <c r="G37" s="865"/>
      <c r="H37" s="866"/>
      <c r="I37" s="275"/>
      <c r="J37" s="276"/>
      <c r="K37" s="277">
        <f>VLOOKUP(A37,EQUIPOS!A7:D164,4,FALSE)</f>
        <v>105757.64386894512</v>
      </c>
      <c r="L37" s="278"/>
      <c r="M37" s="279">
        <v>0.4375</v>
      </c>
      <c r="N37" s="280">
        <f>K37/M37</f>
        <v>241731.75741473169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3647.657514721428</v>
      </c>
    </row>
    <row r="43" spans="1:14" ht="15.75" thickBot="1">
      <c r="B43" s="815" t="s">
        <v>1037</v>
      </c>
      <c r="C43" s="816"/>
      <c r="D43" s="816"/>
      <c r="E43" s="816"/>
      <c r="F43" s="816"/>
      <c r="G43" s="816"/>
      <c r="H43" s="816"/>
      <c r="I43" s="816"/>
      <c r="J43" s="816"/>
      <c r="K43" s="816"/>
      <c r="L43" s="816"/>
      <c r="M43" s="817"/>
      <c r="N43" s="402">
        <f>SUM(N36:N42)</f>
        <v>726310.47318135656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9530.6465067109093</v>
      </c>
      <c r="N49" s="280">
        <f>K49*M49</f>
        <v>9530.6465067109093</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2332.7682606530407</v>
      </c>
      <c r="N50" s="280">
        <f>K50*M50</f>
        <v>2332.7682606530407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32000</v>
      </c>
      <c r="N51" s="280">
        <f>K51*M51</f>
        <v>64000</v>
      </c>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122273.41476736395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72953.15029442856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921537.03824314906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184307.40764862983</v>
      </c>
      <c r="M83" s="851"/>
      <c r="N83" s="57"/>
    </row>
    <row r="84" spans="1:14">
      <c r="B84" s="95" t="s">
        <v>1057</v>
      </c>
      <c r="C84" s="96"/>
      <c r="D84" s="96"/>
      <c r="E84" s="96"/>
      <c r="F84" s="96"/>
      <c r="G84" s="96"/>
      <c r="H84" s="96"/>
      <c r="I84" s="93"/>
      <c r="J84" s="94"/>
      <c r="K84" s="312">
        <v>0.05</v>
      </c>
      <c r="L84" s="850">
        <f>N78*K84</f>
        <v>46076.851912157457</v>
      </c>
      <c r="M84" s="851"/>
      <c r="N84" s="57"/>
    </row>
    <row r="85" spans="1:14" ht="15.75" thickBot="1">
      <c r="B85" s="97" t="s">
        <v>1058</v>
      </c>
      <c r="C85" s="98"/>
      <c r="D85" s="98"/>
      <c r="E85" s="98"/>
      <c r="F85" s="98"/>
      <c r="G85" s="98"/>
      <c r="H85" s="98"/>
      <c r="I85" s="99"/>
      <c r="J85" s="100"/>
      <c r="K85" s="313">
        <v>0.05</v>
      </c>
      <c r="L85" s="852">
        <f>N78*K85</f>
        <v>46076.851912157457</v>
      </c>
      <c r="M85" s="853"/>
      <c r="N85" s="57"/>
    </row>
    <row r="86" spans="1:14" ht="15.75" thickBot="1">
      <c r="B86" s="815" t="s">
        <v>1037</v>
      </c>
      <c r="C86" s="816"/>
      <c r="D86" s="816"/>
      <c r="E86" s="816"/>
      <c r="F86" s="816"/>
      <c r="G86" s="816"/>
      <c r="H86" s="816"/>
      <c r="I86" s="816"/>
      <c r="J86" s="816"/>
      <c r="K86" s="816"/>
      <c r="L86" s="816"/>
      <c r="M86" s="817"/>
      <c r="N86" s="58">
        <f>L83+L84+L85</f>
        <v>276461.11147294473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1197998.1497160937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VLOOKUP(A36,EQUIPOS!A6:D163,4,FALSE)</f>
        <v>210407.33798520776</v>
      </c>
      <c r="L36" s="278"/>
      <c r="M36" s="279">
        <v>0.875</v>
      </c>
      <c r="N36" s="280">
        <f>K36/M36</f>
        <v>240465.52912595173</v>
      </c>
    </row>
    <row r="37" spans="1:14">
      <c r="A37" s="114" t="s">
        <v>241</v>
      </c>
      <c r="B37" s="864" t="str">
        <f>VLOOKUP(A37,EQUIPOS!A7:D154,3,FALSE)</f>
        <v>Grúa (capacidad 15 ton)</v>
      </c>
      <c r="C37" s="865"/>
      <c r="D37" s="865"/>
      <c r="E37" s="865"/>
      <c r="F37" s="865"/>
      <c r="G37" s="865"/>
      <c r="H37" s="866"/>
      <c r="I37" s="275"/>
      <c r="J37" s="276"/>
      <c r="K37" s="277">
        <f>VLOOKUP(A37,EQUIPOS!A7:D164,4,FALSE)</f>
        <v>105757.64386894512</v>
      </c>
      <c r="L37" s="278"/>
      <c r="M37" s="279">
        <v>0.875</v>
      </c>
      <c r="N37" s="280">
        <f>K37/M37</f>
        <v>120865.87870736585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1459.0630058885715</v>
      </c>
    </row>
    <row r="43" spans="1:14" ht="15.75" thickBot="1">
      <c r="B43" s="815" t="s">
        <v>1037</v>
      </c>
      <c r="C43" s="816"/>
      <c r="D43" s="816"/>
      <c r="E43" s="816"/>
      <c r="F43" s="816"/>
      <c r="G43" s="816"/>
      <c r="H43" s="816"/>
      <c r="I43" s="816"/>
      <c r="J43" s="816"/>
      <c r="K43" s="816"/>
      <c r="L43" s="816"/>
      <c r="M43" s="817"/>
      <c r="N43" s="402">
        <f>SUM(N36:N42)</f>
        <v>362790.47083920613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9530.6465067109093</v>
      </c>
      <c r="N49" s="280">
        <f>K49*M49</f>
        <v>9530.6465067109093</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2332.7682606530407</v>
      </c>
      <c r="N50" s="280">
        <f>K50*M50</f>
        <v>2332.7682606530407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58273.414767363953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29181.260117771428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450245.14572434151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90049.029144868313</v>
      </c>
      <c r="M83" s="851"/>
      <c r="N83" s="57"/>
    </row>
    <row r="84" spans="1:14">
      <c r="B84" s="95" t="s">
        <v>1057</v>
      </c>
      <c r="C84" s="96"/>
      <c r="D84" s="96"/>
      <c r="E84" s="96"/>
      <c r="F84" s="96"/>
      <c r="G84" s="96"/>
      <c r="H84" s="96"/>
      <c r="I84" s="93"/>
      <c r="J84" s="94"/>
      <c r="K84" s="312">
        <v>0.05</v>
      </c>
      <c r="L84" s="850">
        <f>N78*K84</f>
        <v>22512.257286217078</v>
      </c>
      <c r="M84" s="851"/>
      <c r="N84" s="57"/>
    </row>
    <row r="85" spans="1:14" ht="15.75" thickBot="1">
      <c r="B85" s="97" t="s">
        <v>1058</v>
      </c>
      <c r="C85" s="98"/>
      <c r="D85" s="98"/>
      <c r="E85" s="98"/>
      <c r="F85" s="98"/>
      <c r="G85" s="98"/>
      <c r="H85" s="98"/>
      <c r="I85" s="99"/>
      <c r="J85" s="100"/>
      <c r="K85" s="313">
        <v>0.05</v>
      </c>
      <c r="L85" s="852">
        <f>N78*K85</f>
        <v>22512.257286217078</v>
      </c>
      <c r="M85" s="853"/>
      <c r="N85" s="57"/>
    </row>
    <row r="86" spans="1:14" ht="15.75" thickBot="1">
      <c r="B86" s="815" t="s">
        <v>1037</v>
      </c>
      <c r="C86" s="816"/>
      <c r="D86" s="816"/>
      <c r="E86" s="816"/>
      <c r="F86" s="816"/>
      <c r="G86" s="816"/>
      <c r="H86" s="816"/>
      <c r="I86" s="816"/>
      <c r="J86" s="816"/>
      <c r="K86" s="816"/>
      <c r="L86" s="816"/>
      <c r="M86" s="817"/>
      <c r="N86" s="58">
        <f>L83+L84+L85</f>
        <v>135073.54371730247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585318.689441644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2.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VLOOKUP(A36,EQUIPOS!A6:D163,4,FALSE)</f>
        <v>210407.33798520776</v>
      </c>
      <c r="L36" s="278"/>
      <c r="M36" s="279">
        <v>0.75</v>
      </c>
      <c r="N36" s="280">
        <f>K36/M36</f>
        <v>280543.11731361033</v>
      </c>
    </row>
    <row r="37" spans="1:14">
      <c r="A37" s="114" t="s">
        <v>241</v>
      </c>
      <c r="B37" s="864" t="str">
        <f>VLOOKUP(A37,EQUIPOS!A7:D154,3,FALSE)</f>
        <v>Grúa (capacidad 15 ton)</v>
      </c>
      <c r="C37" s="865"/>
      <c r="D37" s="865"/>
      <c r="E37" s="865"/>
      <c r="F37" s="865"/>
      <c r="G37" s="865"/>
      <c r="H37" s="866"/>
      <c r="I37" s="275"/>
      <c r="J37" s="276"/>
      <c r="K37" s="277">
        <f>VLOOKUP(A37,EQUIPOS!A7:D164,4,FALSE)</f>
        <v>105757.64386894512</v>
      </c>
      <c r="L37" s="278"/>
      <c r="M37" s="279">
        <v>0.75</v>
      </c>
      <c r="N37" s="280">
        <f>K37/M37</f>
        <v>141010.19182526015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1702.2401735366668</v>
      </c>
    </row>
    <row r="43" spans="1:14" ht="15.75" thickBot="1">
      <c r="B43" s="815" t="s">
        <v>1037</v>
      </c>
      <c r="C43" s="816"/>
      <c r="D43" s="816"/>
      <c r="E43" s="816"/>
      <c r="F43" s="816"/>
      <c r="G43" s="816"/>
      <c r="H43" s="816"/>
      <c r="I43" s="816"/>
      <c r="J43" s="816"/>
      <c r="K43" s="816"/>
      <c r="L43" s="816"/>
      <c r="M43" s="817"/>
      <c r="N43" s="402">
        <f>SUM(N36:N42)</f>
        <v>423255.54931240709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9530.6465067109093</v>
      </c>
      <c r="N49" s="280">
        <f>K49*M49</f>
        <v>9530.6465067109093</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2332.7682606530407</v>
      </c>
      <c r="N50" s="280">
        <f>K50*M50</f>
        <v>2332.7682606530407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58273.414767363953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34044.803470733335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515573.76755050442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103114.75351010088</v>
      </c>
      <c r="M83" s="851"/>
      <c r="N83" s="57"/>
    </row>
    <row r="84" spans="1:14">
      <c r="B84" s="95" t="s">
        <v>1057</v>
      </c>
      <c r="C84" s="96"/>
      <c r="D84" s="96"/>
      <c r="E84" s="96"/>
      <c r="F84" s="96"/>
      <c r="G84" s="96"/>
      <c r="H84" s="96"/>
      <c r="I84" s="93"/>
      <c r="J84" s="94"/>
      <c r="K84" s="312">
        <v>0.05</v>
      </c>
      <c r="L84" s="850">
        <f>N78*K84</f>
        <v>25778.688377525221</v>
      </c>
      <c r="M84" s="851"/>
      <c r="N84" s="57"/>
    </row>
    <row r="85" spans="1:14" ht="15.75" thickBot="1">
      <c r="B85" s="97" t="s">
        <v>1058</v>
      </c>
      <c r="C85" s="98"/>
      <c r="D85" s="98"/>
      <c r="E85" s="98"/>
      <c r="F85" s="98"/>
      <c r="G85" s="98"/>
      <c r="H85" s="98"/>
      <c r="I85" s="99"/>
      <c r="J85" s="100"/>
      <c r="K85" s="313">
        <v>0.05</v>
      </c>
      <c r="L85" s="852">
        <f>N78*K85</f>
        <v>25778.688377525221</v>
      </c>
      <c r="M85" s="853"/>
      <c r="N85" s="57"/>
    </row>
    <row r="86" spans="1:14" ht="15.75" thickBot="1">
      <c r="B86" s="815" t="s">
        <v>1037</v>
      </c>
      <c r="C86" s="816"/>
      <c r="D86" s="816"/>
      <c r="E86" s="816"/>
      <c r="F86" s="816"/>
      <c r="G86" s="816"/>
      <c r="H86" s="816"/>
      <c r="I86" s="816"/>
      <c r="J86" s="816"/>
      <c r="K86" s="816"/>
      <c r="L86" s="816"/>
      <c r="M86" s="817"/>
      <c r="N86" s="58">
        <f>L83+L84+L85</f>
        <v>154672.13026515133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670245.89781565568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146</v>
      </c>
      <c r="B36" s="864" t="str">
        <f>VLOOKUP(A36,EQUIPOS!A6:D154,3,FALSE)</f>
        <v>Camabaja</v>
      </c>
      <c r="C36" s="865"/>
      <c r="D36" s="865"/>
      <c r="E36" s="865"/>
      <c r="F36" s="865"/>
      <c r="G36" s="865"/>
      <c r="H36" s="866"/>
      <c r="I36" s="275"/>
      <c r="J36" s="276"/>
      <c r="K36" s="277">
        <f>VLOOKUP(A36,EQUIPOS!A6:D163,4,FALSE)</f>
        <v>210407.33798520776</v>
      </c>
      <c r="L36" s="278"/>
      <c r="M36" s="279">
        <v>0.6875</v>
      </c>
      <c r="N36" s="280">
        <f>K36/M36</f>
        <v>306047.03706939309</v>
      </c>
    </row>
    <row r="37" spans="1:14">
      <c r="A37" s="114" t="s">
        <v>241</v>
      </c>
      <c r="B37" s="864" t="str">
        <f>VLOOKUP(A37,EQUIPOS!A7:D154,3,FALSE)</f>
        <v>Grúa (capacidad 15 ton)</v>
      </c>
      <c r="C37" s="865"/>
      <c r="D37" s="865"/>
      <c r="E37" s="865"/>
      <c r="F37" s="865"/>
      <c r="G37" s="865"/>
      <c r="H37" s="866"/>
      <c r="I37" s="275"/>
      <c r="J37" s="276"/>
      <c r="K37" s="277">
        <f>VLOOKUP(A37,EQUIPOS!A7:D164,4,FALSE)</f>
        <v>105757.64386894512</v>
      </c>
      <c r="L37" s="278"/>
      <c r="M37" s="279">
        <v>0.6875</v>
      </c>
      <c r="N37" s="280">
        <f>K37/M37</f>
        <v>153829.30017301108</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1856.9892802218183</v>
      </c>
    </row>
    <row r="43" spans="1:14" ht="15.75" thickBot="1">
      <c r="B43" s="815" t="s">
        <v>1037</v>
      </c>
      <c r="C43" s="816"/>
      <c r="D43" s="816"/>
      <c r="E43" s="816"/>
      <c r="F43" s="816"/>
      <c r="G43" s="816"/>
      <c r="H43" s="816"/>
      <c r="I43" s="816"/>
      <c r="J43" s="816"/>
      <c r="K43" s="816"/>
      <c r="L43" s="816"/>
      <c r="M43" s="817"/>
      <c r="N43" s="402">
        <f>SUM(N36:N42)</f>
        <v>461733.32652262598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9530.6465067109093</v>
      </c>
      <c r="N49" s="280">
        <f>K49*M49</f>
        <v>9530.6465067109093</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2332.7682606530407</v>
      </c>
      <c r="N50" s="280">
        <f>K50*M50</f>
        <v>2332.7682606530407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58273.414767363953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37139.785604436365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557146.52689442632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111429.30537888527</v>
      </c>
      <c r="M83" s="851"/>
      <c r="N83" s="57"/>
    </row>
    <row r="84" spans="1:14">
      <c r="B84" s="95" t="s">
        <v>1057</v>
      </c>
      <c r="C84" s="96"/>
      <c r="D84" s="96"/>
      <c r="E84" s="96"/>
      <c r="F84" s="96"/>
      <c r="G84" s="96"/>
      <c r="H84" s="96"/>
      <c r="I84" s="93"/>
      <c r="J84" s="94"/>
      <c r="K84" s="312">
        <v>0.05</v>
      </c>
      <c r="L84" s="850">
        <f>N78*K84</f>
        <v>27857.326344721318</v>
      </c>
      <c r="M84" s="851"/>
      <c r="N84" s="57"/>
    </row>
    <row r="85" spans="1:14" ht="15.75" thickBot="1">
      <c r="B85" s="97" t="s">
        <v>1058</v>
      </c>
      <c r="C85" s="98"/>
      <c r="D85" s="98"/>
      <c r="E85" s="98"/>
      <c r="F85" s="98"/>
      <c r="G85" s="98"/>
      <c r="H85" s="98"/>
      <c r="I85" s="99"/>
      <c r="J85" s="100"/>
      <c r="K85" s="313">
        <v>0.05</v>
      </c>
      <c r="L85" s="852">
        <f>N78*K85</f>
        <v>27857.326344721318</v>
      </c>
      <c r="M85" s="853"/>
      <c r="N85" s="57"/>
    </row>
    <row r="86" spans="1:14" ht="15.75" thickBot="1">
      <c r="B86" s="815" t="s">
        <v>1037</v>
      </c>
      <c r="C86" s="816"/>
      <c r="D86" s="816"/>
      <c r="E86" s="816"/>
      <c r="F86" s="816"/>
      <c r="G86" s="816"/>
      <c r="H86" s="816"/>
      <c r="I86" s="816"/>
      <c r="J86" s="816"/>
      <c r="K86" s="816"/>
      <c r="L86" s="816"/>
      <c r="M86" s="817"/>
      <c r="N86" s="58">
        <f>L83+L84+L85</f>
        <v>167143.95806832789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724290.48496275418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8" t="s">
        <v>241</v>
      </c>
      <c r="B36" s="864" t="str">
        <f>VLOOKUP(A36,EQUIPOS!A6:D154,3,FALSE)</f>
        <v>Grúa (capacidad 15 ton)</v>
      </c>
      <c r="C36" s="865"/>
      <c r="D36" s="865"/>
      <c r="E36" s="865"/>
      <c r="F36" s="865"/>
      <c r="G36" s="865"/>
      <c r="H36" s="866"/>
      <c r="I36" s="275"/>
      <c r="J36" s="276"/>
      <c r="K36" s="277">
        <f>VLOOKUP(A36,EQUIPOS!A6:D163,4,FALSE)</f>
        <v>105757.64386894512</v>
      </c>
      <c r="L36" s="278"/>
      <c r="M36" s="404">
        <v>1.125</v>
      </c>
      <c r="N36" s="280">
        <f>K36/M36</f>
        <v>94006.794550173436</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1134.8267823577778</v>
      </c>
    </row>
    <row r="43" spans="1:14" ht="15.75" thickBot="1">
      <c r="B43" s="815" t="s">
        <v>1037</v>
      </c>
      <c r="C43" s="816"/>
      <c r="D43" s="816"/>
      <c r="E43" s="816"/>
      <c r="F43" s="816"/>
      <c r="G43" s="816"/>
      <c r="H43" s="816"/>
      <c r="I43" s="816"/>
      <c r="J43" s="816"/>
      <c r="K43" s="816"/>
      <c r="L43" s="816"/>
      <c r="M43" s="817"/>
      <c r="N43" s="402">
        <f>SUM(N36:N42)</f>
        <v>95141.621332531213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4641</v>
      </c>
      <c r="N48" s="280">
        <f>K48*M48</f>
        <v>46410</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2332.7682606530407</v>
      </c>
      <c r="N49" s="280">
        <f>K49*M49</f>
        <v>2332.7682606530407</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291">
        <f>VLOOKUP(A50,MATERIALES!A6:D373,4,FALSE)</f>
        <v>9530.6465067109093</v>
      </c>
      <c r="N50" s="280">
        <f>K50*M50</f>
        <v>9530.6465067109093</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58273.414767363953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4">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22696.535647155557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176111.57174705074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35222.314349410146</v>
      </c>
      <c r="M83" s="851"/>
      <c r="N83" s="57"/>
    </row>
    <row r="84" spans="1:14">
      <c r="B84" s="95" t="s">
        <v>1057</v>
      </c>
      <c r="C84" s="96"/>
      <c r="D84" s="96"/>
      <c r="E84" s="96"/>
      <c r="F84" s="96"/>
      <c r="G84" s="96"/>
      <c r="H84" s="96"/>
      <c r="I84" s="93"/>
      <c r="J84" s="94"/>
      <c r="K84" s="312">
        <v>0.05</v>
      </c>
      <c r="L84" s="850">
        <f>N78*K84</f>
        <v>8805.5785873525365</v>
      </c>
      <c r="M84" s="851"/>
      <c r="N84" s="57"/>
    </row>
    <row r="85" spans="1:14" ht="15.75" thickBot="1">
      <c r="B85" s="97" t="s">
        <v>1058</v>
      </c>
      <c r="C85" s="98"/>
      <c r="D85" s="98"/>
      <c r="E85" s="98"/>
      <c r="F85" s="98"/>
      <c r="G85" s="98"/>
      <c r="H85" s="98"/>
      <c r="I85" s="99"/>
      <c r="J85" s="100"/>
      <c r="K85" s="313">
        <v>0.05</v>
      </c>
      <c r="L85" s="852">
        <f>N78*K85</f>
        <v>8805.5785873525365</v>
      </c>
      <c r="M85" s="853"/>
      <c r="N85" s="57"/>
    </row>
    <row r="86" spans="1:14" ht="15.75" thickBot="1">
      <c r="B86" s="815" t="s">
        <v>1037</v>
      </c>
      <c r="C86" s="816"/>
      <c r="D86" s="816"/>
      <c r="E86" s="816"/>
      <c r="F86" s="816"/>
      <c r="G86" s="816"/>
      <c r="H86" s="816"/>
      <c r="I86" s="816"/>
      <c r="J86" s="816"/>
      <c r="K86" s="816"/>
      <c r="L86" s="816"/>
      <c r="M86" s="817"/>
      <c r="N86" s="58">
        <f>L83+L84+L85</f>
        <v>52833.471524115223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228945.04327116595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2.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61" t="s">
        <v>241</v>
      </c>
      <c r="B36" s="864" t="str">
        <f>VLOOKUP(A36,EQUIPOS!A6:D154,3,FALSE)</f>
        <v>Grúa (capacidad 15 ton)</v>
      </c>
      <c r="C36" s="865"/>
      <c r="D36" s="865"/>
      <c r="E36" s="865"/>
      <c r="F36" s="865"/>
      <c r="G36" s="865"/>
      <c r="H36" s="866"/>
      <c r="I36" s="275"/>
      <c r="J36" s="276"/>
      <c r="K36" s="277">
        <f>VLOOKUP(A36,EQUIPOS!A6:D163,4,FALSE)</f>
        <v>105757.64386894512</v>
      </c>
      <c r="L36" s="278"/>
      <c r="M36" s="470">
        <v>1</v>
      </c>
      <c r="N36" s="280">
        <f>K36/M36</f>
        <v>105757.64386894512</v>
      </c>
    </row>
    <row r="37" spans="1:14">
      <c r="A37" s="161" t="s">
        <v>373</v>
      </c>
      <c r="B37" s="864" t="str">
        <f>VLOOKUP(A37,EQUIPOS!A7:D154,3,FALSE)</f>
        <v>Volqueta 6 m3</v>
      </c>
      <c r="C37" s="865"/>
      <c r="D37" s="865"/>
      <c r="E37" s="865"/>
      <c r="F37" s="865"/>
      <c r="G37" s="865"/>
      <c r="H37" s="866"/>
      <c r="I37" s="275"/>
      <c r="J37" s="276"/>
      <c r="K37" s="277">
        <f>VLOOKUP(A37,EQUIPOS!A7:D164,4,FALSE)</f>
        <v>69291.453810131978</v>
      </c>
      <c r="L37" s="278"/>
      <c r="M37" s="471">
        <v>1</v>
      </c>
      <c r="N37" s="280">
        <f>K37/M37</f>
        <v>69291.453810131978</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1276.6801301525002</v>
      </c>
    </row>
    <row r="43" spans="1:14" ht="15.75" thickBot="1">
      <c r="B43" s="815" t="s">
        <v>1037</v>
      </c>
      <c r="C43" s="816"/>
      <c r="D43" s="816"/>
      <c r="E43" s="816"/>
      <c r="F43" s="816"/>
      <c r="G43" s="816"/>
      <c r="H43" s="816"/>
      <c r="I43" s="816"/>
      <c r="J43" s="816"/>
      <c r="K43" s="816"/>
      <c r="L43" s="816"/>
      <c r="M43" s="817"/>
      <c r="N43" s="402">
        <f>SUM(N36:N42)</f>
        <v>176325.77780922959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4641</v>
      </c>
      <c r="N48" s="280">
        <f>K48*M48</f>
        <v>46410</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2332.7682606530407</v>
      </c>
      <c r="N49" s="280">
        <f>K49*M49</f>
        <v>2332.7682606530407</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9530.6465067109093</v>
      </c>
      <c r="N50" s="280">
        <f>K50*M50</f>
        <v>9530.6465067109093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58273.414767363953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25533.60260305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260132.79517964355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52026.559035928716</v>
      </c>
      <c r="M83" s="851"/>
      <c r="N83" s="57"/>
    </row>
    <row r="84" spans="1:14">
      <c r="B84" s="95" t="s">
        <v>1057</v>
      </c>
      <c r="C84" s="96"/>
      <c r="D84" s="96"/>
      <c r="E84" s="96"/>
      <c r="F84" s="96"/>
      <c r="G84" s="96"/>
      <c r="H84" s="96"/>
      <c r="I84" s="93"/>
      <c r="J84" s="94"/>
      <c r="K84" s="312">
        <v>0.05</v>
      </c>
      <c r="L84" s="850">
        <f>N78*K84</f>
        <v>13006.639758982179</v>
      </c>
      <c r="M84" s="851"/>
      <c r="N84" s="57"/>
    </row>
    <row r="85" spans="1:14" ht="15.75" thickBot="1">
      <c r="B85" s="97" t="s">
        <v>1058</v>
      </c>
      <c r="C85" s="98"/>
      <c r="D85" s="98"/>
      <c r="E85" s="98"/>
      <c r="F85" s="98"/>
      <c r="G85" s="98"/>
      <c r="H85" s="98"/>
      <c r="I85" s="99"/>
      <c r="J85" s="100"/>
      <c r="K85" s="313">
        <v>0.05</v>
      </c>
      <c r="L85" s="852">
        <f>N78*K85</f>
        <v>13006.639758982179</v>
      </c>
      <c r="M85" s="853"/>
      <c r="N85" s="57"/>
    </row>
    <row r="86" spans="1:14" ht="15.75" thickBot="1">
      <c r="B86" s="815" t="s">
        <v>1037</v>
      </c>
      <c r="C86" s="816"/>
      <c r="D86" s="816"/>
      <c r="E86" s="816"/>
      <c r="F86" s="816"/>
      <c r="G86" s="816"/>
      <c r="H86" s="816"/>
      <c r="I86" s="816"/>
      <c r="J86" s="816"/>
      <c r="K86" s="816"/>
      <c r="L86" s="816"/>
      <c r="M86" s="817"/>
      <c r="N86" s="58">
        <f>L83+L84+L85</f>
        <v>78039.838553893074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338172.63373353664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241</v>
      </c>
      <c r="B36" s="864" t="str">
        <f>VLOOKUP(A36,EQUIPOS!A6:D154,3,FALSE)</f>
        <v>Grúa (capacidad 15 ton)</v>
      </c>
      <c r="C36" s="865"/>
      <c r="D36" s="865"/>
      <c r="E36" s="865"/>
      <c r="F36" s="865"/>
      <c r="G36" s="865"/>
      <c r="H36" s="866"/>
      <c r="I36" s="275"/>
      <c r="J36" s="276"/>
      <c r="K36" s="277">
        <f>VLOOKUP(A36,EQUIPOS!A6:D163,4,FALSE)</f>
        <v>105757.64386894512</v>
      </c>
      <c r="L36" s="278"/>
      <c r="M36" s="279">
        <v>0.9375</v>
      </c>
      <c r="N36" s="280">
        <f>K36/M36</f>
        <v>112808.15346020812</v>
      </c>
    </row>
    <row r="37" spans="1:14">
      <c r="A37" s="150" t="s">
        <v>373</v>
      </c>
      <c r="B37" s="864" t="str">
        <f>VLOOKUP(A37,EQUIPOS!A7:D154,3,FALSE)</f>
        <v>Volqueta 6 m3</v>
      </c>
      <c r="C37" s="865"/>
      <c r="D37" s="865"/>
      <c r="E37" s="865"/>
      <c r="F37" s="865"/>
      <c r="G37" s="865"/>
      <c r="H37" s="866"/>
      <c r="I37" s="275"/>
      <c r="J37" s="276"/>
      <c r="K37" s="277">
        <f>VLOOKUP(A37,EQUIPOS!A7:D164,4,FALSE)</f>
        <v>69291.453810131978</v>
      </c>
      <c r="L37" s="278"/>
      <c r="M37" s="279">
        <v>0.9375</v>
      </c>
      <c r="N37" s="280">
        <f>K37/M37</f>
        <v>73910.884064140773</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1361.7921388293335</v>
      </c>
    </row>
    <row r="43" spans="1:14" ht="15.75" thickBot="1">
      <c r="B43" s="815" t="s">
        <v>1037</v>
      </c>
      <c r="C43" s="816"/>
      <c r="D43" s="816"/>
      <c r="E43" s="816"/>
      <c r="F43" s="816"/>
      <c r="G43" s="816"/>
      <c r="H43" s="816"/>
      <c r="I43" s="816"/>
      <c r="J43" s="816"/>
      <c r="K43" s="816"/>
      <c r="L43" s="816"/>
      <c r="M43" s="817"/>
      <c r="N43" s="402">
        <f>SUM(N36:N42)</f>
        <v>188080.82966317821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9530.6465067109093</v>
      </c>
      <c r="N49" s="280">
        <f>K49*M49</f>
        <v>9530.6465067109093</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2332.7682606530407</v>
      </c>
      <c r="N50" s="280">
        <f>K50*M50</f>
        <v>2332.7682606530407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58273.414767363953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27235.842776586665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273590.08720712882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54718.017441425764</v>
      </c>
      <c r="M83" s="851"/>
      <c r="N83" s="57"/>
    </row>
    <row r="84" spans="1:14">
      <c r="B84" s="95" t="s">
        <v>1057</v>
      </c>
      <c r="C84" s="96"/>
      <c r="D84" s="96"/>
      <c r="E84" s="96"/>
      <c r="F84" s="96"/>
      <c r="G84" s="96"/>
      <c r="H84" s="96"/>
      <c r="I84" s="93"/>
      <c r="J84" s="94"/>
      <c r="K84" s="312">
        <v>0.05</v>
      </c>
      <c r="L84" s="850">
        <f>N78*K84</f>
        <v>13679.504360356441</v>
      </c>
      <c r="M84" s="851"/>
      <c r="N84" s="57"/>
    </row>
    <row r="85" spans="1:14" ht="15.75" thickBot="1">
      <c r="B85" s="97" t="s">
        <v>1058</v>
      </c>
      <c r="C85" s="98"/>
      <c r="D85" s="98"/>
      <c r="E85" s="98"/>
      <c r="F85" s="98"/>
      <c r="G85" s="98"/>
      <c r="H85" s="98"/>
      <c r="I85" s="99"/>
      <c r="J85" s="100"/>
      <c r="K85" s="313">
        <v>0.05</v>
      </c>
      <c r="L85" s="852">
        <f>N78*K85</f>
        <v>13679.504360356441</v>
      </c>
      <c r="M85" s="853"/>
      <c r="N85" s="57"/>
    </row>
    <row r="86" spans="1:14" ht="15.75" thickBot="1">
      <c r="B86" s="815" t="s">
        <v>1037</v>
      </c>
      <c r="C86" s="816"/>
      <c r="D86" s="816"/>
      <c r="E86" s="816"/>
      <c r="F86" s="816"/>
      <c r="G86" s="816"/>
      <c r="H86" s="816"/>
      <c r="I86" s="816"/>
      <c r="J86" s="816"/>
      <c r="K86" s="816"/>
      <c r="L86" s="816"/>
      <c r="M86" s="817"/>
      <c r="N86" s="58">
        <f>L83+L84+L85</f>
        <v>82077.026162138645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355667.11336926743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241</v>
      </c>
      <c r="B36" s="864" t="str">
        <f>VLOOKUP(A36,EQUIPOS!A6:D154,3,FALSE)</f>
        <v>Grúa (capacidad 15 ton)</v>
      </c>
      <c r="C36" s="865"/>
      <c r="D36" s="865"/>
      <c r="E36" s="865"/>
      <c r="F36" s="865"/>
      <c r="G36" s="865"/>
      <c r="H36" s="866"/>
      <c r="I36" s="275"/>
      <c r="J36" s="276"/>
      <c r="K36" s="277">
        <f>VLOOKUP(A36,EQUIPOS!A6:D163,4,FALSE)</f>
        <v>105757.64386894512</v>
      </c>
      <c r="L36" s="278"/>
      <c r="M36" s="279">
        <v>1.5</v>
      </c>
      <c r="N36" s="280">
        <f>K36/M36</f>
        <v>70505.095912630073</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851.12008676833341</v>
      </c>
    </row>
    <row r="43" spans="1:14" ht="15.75" thickBot="1">
      <c r="B43" s="815" t="s">
        <v>1037</v>
      </c>
      <c r="C43" s="816"/>
      <c r="D43" s="816"/>
      <c r="E43" s="816"/>
      <c r="F43" s="816"/>
      <c r="G43" s="816"/>
      <c r="H43" s="816"/>
      <c r="I43" s="816"/>
      <c r="J43" s="816"/>
      <c r="K43" s="816"/>
      <c r="L43" s="816"/>
      <c r="M43" s="817"/>
      <c r="N43" s="402">
        <f>SUM(N36:N42)</f>
        <v>71356.21599939841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9530.6465067109093</v>
      </c>
      <c r="N49" s="280">
        <f>K49*M49</f>
        <v>9530.6465067109093</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2332.7682606530407</v>
      </c>
      <c r="N50" s="280">
        <f>K50*M50</f>
        <v>2332.7682606530407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58273.414767363953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17022.401735366668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146652.03250212903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29330.406500425808</v>
      </c>
      <c r="M83" s="851"/>
      <c r="N83" s="57"/>
    </row>
    <row r="84" spans="1:14">
      <c r="B84" s="95" t="s">
        <v>1057</v>
      </c>
      <c r="C84" s="96"/>
      <c r="D84" s="96"/>
      <c r="E84" s="96"/>
      <c r="F84" s="96"/>
      <c r="G84" s="96"/>
      <c r="H84" s="96"/>
      <c r="I84" s="93"/>
      <c r="J84" s="94"/>
      <c r="K84" s="312">
        <v>0.05</v>
      </c>
      <c r="L84" s="850">
        <f>N78*K84</f>
        <v>7332.601625106452</v>
      </c>
      <c r="M84" s="851"/>
      <c r="N84" s="57"/>
    </row>
    <row r="85" spans="1:14" ht="15.75" thickBot="1">
      <c r="B85" s="97" t="s">
        <v>1058</v>
      </c>
      <c r="C85" s="98"/>
      <c r="D85" s="98"/>
      <c r="E85" s="98"/>
      <c r="F85" s="98"/>
      <c r="G85" s="98"/>
      <c r="H85" s="98"/>
      <c r="I85" s="99"/>
      <c r="J85" s="100"/>
      <c r="K85" s="313">
        <v>0.05</v>
      </c>
      <c r="L85" s="852">
        <f>N78*K85</f>
        <v>7332.601625106452</v>
      </c>
      <c r="M85" s="853"/>
      <c r="N85" s="57"/>
    </row>
    <row r="86" spans="1:14" ht="15.75" thickBot="1">
      <c r="B86" s="815" t="s">
        <v>1037</v>
      </c>
      <c r="C86" s="816"/>
      <c r="D86" s="816"/>
      <c r="E86" s="816"/>
      <c r="F86" s="816"/>
      <c r="G86" s="816"/>
      <c r="H86" s="816"/>
      <c r="I86" s="816"/>
      <c r="J86" s="816"/>
      <c r="K86" s="816"/>
      <c r="L86" s="816"/>
      <c r="M86" s="817"/>
      <c r="N86" s="58">
        <f>L83+L84+L85</f>
        <v>43995.609750638709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190647.64225276775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241</v>
      </c>
      <c r="B36" s="864" t="str">
        <f>VLOOKUP(A36,EQUIPOS!A6:D154,3,FALSE)</f>
        <v>Grúa (capacidad 15 ton)</v>
      </c>
      <c r="C36" s="865"/>
      <c r="D36" s="865"/>
      <c r="E36" s="865"/>
      <c r="F36" s="865"/>
      <c r="G36" s="865"/>
      <c r="H36" s="866"/>
      <c r="I36" s="275"/>
      <c r="J36" s="276"/>
      <c r="K36" s="277">
        <f>VLOOKUP(A36,EQUIPOS!A6:D163,4,FALSE)</f>
        <v>105757.64386894512</v>
      </c>
      <c r="L36" s="278"/>
      <c r="M36" s="279">
        <v>1.375</v>
      </c>
      <c r="N36" s="280">
        <f>K36/M36</f>
        <v>76914.650086505542</v>
      </c>
    </row>
    <row r="37" spans="1:14">
      <c r="A37" s="150" t="s">
        <v>373</v>
      </c>
      <c r="B37" s="864" t="str">
        <f>VLOOKUP(A37,EQUIPOS!A7:D154,3,FALSE)</f>
        <v>Volqueta 6 m3</v>
      </c>
      <c r="C37" s="865"/>
      <c r="D37" s="865"/>
      <c r="E37" s="865"/>
      <c r="F37" s="865"/>
      <c r="G37" s="865"/>
      <c r="H37" s="866"/>
      <c r="I37" s="275"/>
      <c r="J37" s="276"/>
      <c r="K37" s="277">
        <f>VLOOKUP(A37,EQUIPOS!A7:D164,4,FALSE)</f>
        <v>69291.453810131978</v>
      </c>
      <c r="L37" s="278"/>
      <c r="M37" s="279">
        <v>1.375</v>
      </c>
      <c r="N37" s="280">
        <f>K37/M37</f>
        <v>50393.784589186893</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928.49464011090913</v>
      </c>
    </row>
    <row r="43" spans="1:14" ht="15.75" thickBot="1">
      <c r="B43" s="815" t="s">
        <v>1037</v>
      </c>
      <c r="C43" s="816"/>
      <c r="D43" s="816"/>
      <c r="E43" s="816"/>
      <c r="F43" s="816"/>
      <c r="G43" s="816"/>
      <c r="H43" s="816"/>
      <c r="I43" s="816"/>
      <c r="J43" s="816"/>
      <c r="K43" s="816"/>
      <c r="L43" s="816"/>
      <c r="M43" s="817"/>
      <c r="N43" s="402">
        <f>SUM(N36:N42)</f>
        <v>128236.92931580334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9530.6465067109093</v>
      </c>
      <c r="N49" s="280">
        <f>K49*M49</f>
        <v>9530.6465067109093</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2332.7682606530407</v>
      </c>
      <c r="N50" s="280">
        <f>K50*M50</f>
        <v>2332.7682606530407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58273.414767363953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18569.892802218183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205080.23688538547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41016.047377077099</v>
      </c>
      <c r="M83" s="851"/>
      <c r="N83" s="57"/>
    </row>
    <row r="84" spans="1:14">
      <c r="B84" s="95" t="s">
        <v>1057</v>
      </c>
      <c r="C84" s="96"/>
      <c r="D84" s="96"/>
      <c r="E84" s="96"/>
      <c r="F84" s="96"/>
      <c r="G84" s="96"/>
      <c r="H84" s="96"/>
      <c r="I84" s="93"/>
      <c r="J84" s="94"/>
      <c r="K84" s="312">
        <v>0.05</v>
      </c>
      <c r="L84" s="850">
        <f>N78*K84</f>
        <v>10254.011844269275</v>
      </c>
      <c r="M84" s="851"/>
      <c r="N84" s="57"/>
    </row>
    <row r="85" spans="1:14" ht="15.75" thickBot="1">
      <c r="B85" s="97" t="s">
        <v>1058</v>
      </c>
      <c r="C85" s="98"/>
      <c r="D85" s="98"/>
      <c r="E85" s="98"/>
      <c r="F85" s="98"/>
      <c r="G85" s="98"/>
      <c r="H85" s="98"/>
      <c r="I85" s="99"/>
      <c r="J85" s="100"/>
      <c r="K85" s="313">
        <v>0.05</v>
      </c>
      <c r="L85" s="852">
        <f>N78*K85</f>
        <v>10254.011844269275</v>
      </c>
      <c r="M85" s="853"/>
      <c r="N85" s="57"/>
    </row>
    <row r="86" spans="1:14" ht="15.75" thickBot="1">
      <c r="B86" s="815" t="s">
        <v>1037</v>
      </c>
      <c r="C86" s="816"/>
      <c r="D86" s="816"/>
      <c r="E86" s="816"/>
      <c r="F86" s="816"/>
      <c r="G86" s="816"/>
      <c r="H86" s="816"/>
      <c r="I86" s="816"/>
      <c r="J86" s="816"/>
      <c r="K86" s="816"/>
      <c r="L86" s="816"/>
      <c r="M86" s="817"/>
      <c r="N86" s="58">
        <f>L83+L84+L85</f>
        <v>61524.071065615652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266604.3079510011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241</v>
      </c>
      <c r="B36" s="864" t="str">
        <f>VLOOKUP(A36,EQUIPOS!A6:D154,3,FALSE)</f>
        <v>Grúa (capacidad 15 ton)</v>
      </c>
      <c r="C36" s="865"/>
      <c r="D36" s="865"/>
      <c r="E36" s="865"/>
      <c r="F36" s="865"/>
      <c r="G36" s="865"/>
      <c r="H36" s="866"/>
      <c r="I36" s="275"/>
      <c r="J36" s="276"/>
      <c r="K36" s="277">
        <f>VLOOKUP(A36,EQUIPOS!A6:D163,4,FALSE)</f>
        <v>105757.64386894512</v>
      </c>
      <c r="L36" s="278"/>
      <c r="M36" s="279">
        <v>1.3125</v>
      </c>
      <c r="N36" s="280">
        <f>K36/M36</f>
        <v>80577.252471577231</v>
      </c>
    </row>
    <row r="37" spans="1:14">
      <c r="A37" s="150" t="s">
        <v>373</v>
      </c>
      <c r="B37" s="864" t="str">
        <f>VLOOKUP(A37,EQUIPOS!A7:D154,3,FALSE)</f>
        <v>Volqueta 6 m3</v>
      </c>
      <c r="C37" s="865"/>
      <c r="D37" s="865"/>
      <c r="E37" s="865"/>
      <c r="F37" s="865"/>
      <c r="G37" s="865"/>
      <c r="H37" s="866"/>
      <c r="I37" s="275"/>
      <c r="J37" s="276"/>
      <c r="K37" s="277">
        <f>VLOOKUP(A37,EQUIPOS!A7:D164,4,FALSE)</f>
        <v>69291.453810131978</v>
      </c>
      <c r="L37" s="278"/>
      <c r="M37" s="279">
        <v>1.3125</v>
      </c>
      <c r="N37" s="280">
        <f>K37/M37</f>
        <v>52793.488617243413</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0.05</v>
      </c>
      <c r="M42" s="877"/>
      <c r="N42" s="111">
        <f>N76*L42</f>
        <v>972.70867059238105</v>
      </c>
    </row>
    <row r="43" spans="1:14" ht="15.75" thickBot="1">
      <c r="B43" s="815" t="s">
        <v>1037</v>
      </c>
      <c r="C43" s="816"/>
      <c r="D43" s="816"/>
      <c r="E43" s="816"/>
      <c r="F43" s="816"/>
      <c r="G43" s="816"/>
      <c r="H43" s="816"/>
      <c r="I43" s="816"/>
      <c r="J43" s="816"/>
      <c r="K43" s="816"/>
      <c r="L43" s="816"/>
      <c r="M43" s="817"/>
      <c r="N43" s="402">
        <f>SUM(N36:N42)</f>
        <v>134343.44975941302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4641</v>
      </c>
      <c r="N48" s="280">
        <f>K48*M48</f>
        <v>46410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9530.6465067109093</v>
      </c>
      <c r="N49" s="280">
        <f>K49*M49</f>
        <v>9530.6465067109093</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2332.7682606530407</v>
      </c>
      <c r="N50" s="280">
        <f>K50*M50</f>
        <v>2332.7682606530407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58273.414767363953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19454.17341184762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212071.03793862459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42414.207587724923</v>
      </c>
      <c r="M83" s="851"/>
      <c r="N83" s="57"/>
    </row>
    <row r="84" spans="1:14">
      <c r="B84" s="95" t="s">
        <v>1057</v>
      </c>
      <c r="C84" s="96"/>
      <c r="D84" s="96"/>
      <c r="E84" s="96"/>
      <c r="F84" s="96"/>
      <c r="G84" s="96"/>
      <c r="H84" s="96"/>
      <c r="I84" s="93"/>
      <c r="J84" s="94"/>
      <c r="K84" s="312">
        <v>0.05</v>
      </c>
      <c r="L84" s="850">
        <f>N78*K84</f>
        <v>10603.551896931231</v>
      </c>
      <c r="M84" s="851"/>
      <c r="N84" s="57"/>
    </row>
    <row r="85" spans="1:14" ht="15.75" thickBot="1">
      <c r="B85" s="97" t="s">
        <v>1058</v>
      </c>
      <c r="C85" s="98"/>
      <c r="D85" s="98"/>
      <c r="E85" s="98"/>
      <c r="F85" s="98"/>
      <c r="G85" s="98"/>
      <c r="H85" s="98"/>
      <c r="I85" s="99"/>
      <c r="J85" s="100"/>
      <c r="K85" s="313">
        <v>0.05</v>
      </c>
      <c r="L85" s="852">
        <f>N78*K85</f>
        <v>10603.551896931231</v>
      </c>
      <c r="M85" s="853"/>
      <c r="N85" s="57"/>
    </row>
    <row r="86" spans="1:14" ht="15.75" thickBot="1">
      <c r="B86" s="815" t="s">
        <v>1037</v>
      </c>
      <c r="C86" s="816"/>
      <c r="D86" s="816"/>
      <c r="E86" s="816"/>
      <c r="F86" s="816"/>
      <c r="G86" s="816"/>
      <c r="H86" s="816"/>
      <c r="I86" s="816"/>
      <c r="J86" s="816"/>
      <c r="K86" s="816"/>
      <c r="L86" s="816"/>
      <c r="M86" s="817"/>
      <c r="N86" s="58">
        <f>L83+L84+L85</f>
        <v>63621.311381587388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275692.34932021197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312</v>
      </c>
      <c r="B36" s="864" t="str">
        <f>VLOOKUP(A36,EQUIPOS!A6:D154,3,FALSE)</f>
        <v>Retroexcavadora sobre oruga, potencia 138 HP, balde de 1,5 m3.</v>
      </c>
      <c r="C36" s="865"/>
      <c r="D36" s="865"/>
      <c r="E36" s="865"/>
      <c r="F36" s="865"/>
      <c r="G36" s="865"/>
      <c r="H36" s="866"/>
      <c r="I36" s="275"/>
      <c r="J36" s="276"/>
      <c r="K36" s="277">
        <f>VLOOKUP(A36,EQUIPOS!A6:D163,4,FALSE)</f>
        <v>120000</v>
      </c>
      <c r="L36" s="278"/>
      <c r="M36" s="279">
        <v>66</v>
      </c>
      <c r="N36" s="280">
        <f>K36/M36</f>
        <v>1818.1818181818182</v>
      </c>
    </row>
    <row r="37" spans="1:14">
      <c r="A37" s="150" t="s">
        <v>129</v>
      </c>
      <c r="B37" s="864" t="str">
        <f>VLOOKUP(A37,EQUIPOS!A7:D154,3,FALSE)</f>
        <v xml:space="preserve">Buldozer, Potencia al volante de 140 HP, motor de 2200 RPM, longitud de hoja 4,80m. </v>
      </c>
      <c r="C37" s="865"/>
      <c r="D37" s="865"/>
      <c r="E37" s="865"/>
      <c r="F37" s="865"/>
      <c r="G37" s="865"/>
      <c r="H37" s="866"/>
      <c r="I37" s="275"/>
      <c r="J37" s="276"/>
      <c r="K37" s="277">
        <f>VLOOKUP(A37,EQUIPOS!A7:D164,4,FALSE)</f>
        <v>130000</v>
      </c>
      <c r="L37" s="278"/>
      <c r="M37" s="279">
        <v>100</v>
      </c>
      <c r="N37" s="280">
        <f>K37/M37</f>
        <v>1300</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0.967181916782197</v>
      </c>
    </row>
    <row r="43" spans="1:14" ht="15.75" thickBot="1">
      <c r="B43" s="815" t="s">
        <v>1037</v>
      </c>
      <c r="C43" s="816"/>
      <c r="D43" s="816"/>
      <c r="E43" s="816"/>
      <c r="F43" s="816"/>
      <c r="G43" s="816"/>
      <c r="H43" s="816"/>
      <c r="I43" s="816"/>
      <c r="J43" s="816"/>
      <c r="K43" s="816"/>
      <c r="L43" s="816"/>
      <c r="M43" s="817"/>
      <c r="N43" s="402">
        <f>SUM(N36:N42)</f>
        <v>3119.1490000986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3073.1952907574714</v>
      </c>
      <c r="N48" s="280">
        <f>K48*M48</f>
        <v>3073.1952907574714</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3073.1952907574714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6289.062482534292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1257.8124965068585</v>
      </c>
      <c r="M83" s="851"/>
      <c r="N83" s="57"/>
    </row>
    <row r="84" spans="1:14">
      <c r="B84" s="95" t="s">
        <v>1057</v>
      </c>
      <c r="C84" s="96"/>
      <c r="D84" s="96"/>
      <c r="E84" s="96"/>
      <c r="F84" s="96"/>
      <c r="G84" s="96"/>
      <c r="H84" s="96"/>
      <c r="I84" s="93"/>
      <c r="J84" s="94"/>
      <c r="K84" s="312">
        <v>0.05</v>
      </c>
      <c r="L84" s="850">
        <f>N78*K84</f>
        <v>314.45312412671461</v>
      </c>
      <c r="M84" s="851"/>
      <c r="N84" s="57"/>
    </row>
    <row r="85" spans="1:14" ht="15.75" thickBot="1">
      <c r="B85" s="97" t="s">
        <v>1058</v>
      </c>
      <c r="C85" s="98"/>
      <c r="D85" s="98"/>
      <c r="E85" s="98"/>
      <c r="F85" s="98"/>
      <c r="G85" s="98"/>
      <c r="H85" s="98"/>
      <c r="I85" s="99"/>
      <c r="J85" s="100"/>
      <c r="K85" s="313">
        <v>0.05</v>
      </c>
      <c r="L85" s="852">
        <f>N78*K85</f>
        <v>314.45312412671461</v>
      </c>
      <c r="M85" s="853"/>
      <c r="N85" s="57"/>
    </row>
    <row r="86" spans="1:14" ht="15.75" thickBot="1">
      <c r="B86" s="815" t="s">
        <v>1037</v>
      </c>
      <c r="C86" s="816"/>
      <c r="D86" s="816"/>
      <c r="E86" s="816"/>
      <c r="F86" s="816"/>
      <c r="G86" s="816"/>
      <c r="H86" s="816"/>
      <c r="I86" s="816"/>
      <c r="J86" s="816"/>
      <c r="K86" s="816"/>
      <c r="L86" s="816"/>
      <c r="M86" s="817"/>
      <c r="N86" s="58">
        <f>L83+L84+L85</f>
        <v>1886.7187447602876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8175.7812272945794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50" t="s">
        <v>312</v>
      </c>
      <c r="B36" s="864" t="str">
        <f>VLOOKUP(A36,EQUIPOS!A6:D154,3,FALSE)</f>
        <v>Retroexcavadora sobre oruga, potencia 138 HP, balde de 1,5 m3.</v>
      </c>
      <c r="C36" s="865"/>
      <c r="D36" s="865"/>
      <c r="E36" s="865"/>
      <c r="F36" s="865"/>
      <c r="G36" s="865"/>
      <c r="H36" s="866"/>
      <c r="I36" s="275"/>
      <c r="J36" s="276"/>
      <c r="K36" s="277">
        <f>VLOOKUP(A36,EQUIPOS!A6:D163,4,FALSE)</f>
        <v>120000</v>
      </c>
      <c r="L36" s="278"/>
      <c r="M36" s="279">
        <v>66</v>
      </c>
      <c r="N36" s="280">
        <f>K36/M36</f>
        <v>1818.1818181818182</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0.967181916782197</v>
      </c>
    </row>
    <row r="43" spans="1:14" ht="15.75" thickBot="1">
      <c r="B43" s="815" t="s">
        <v>1037</v>
      </c>
      <c r="C43" s="816"/>
      <c r="D43" s="816"/>
      <c r="E43" s="816"/>
      <c r="F43" s="816"/>
      <c r="G43" s="816"/>
      <c r="H43" s="816"/>
      <c r="I43" s="816"/>
      <c r="J43" s="816"/>
      <c r="K43" s="816"/>
      <c r="L43" s="816"/>
      <c r="M43" s="817"/>
      <c r="N43" s="402">
        <f>SUM(N36:N42)</f>
        <v>1819.1490000986005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1915.8671917768202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383.17343835536406</v>
      </c>
      <c r="M83" s="851"/>
      <c r="N83" s="57"/>
    </row>
    <row r="84" spans="1:14">
      <c r="B84" s="95" t="s">
        <v>1057</v>
      </c>
      <c r="C84" s="96"/>
      <c r="D84" s="96"/>
      <c r="E84" s="96"/>
      <c r="F84" s="96"/>
      <c r="G84" s="96"/>
      <c r="H84" s="96"/>
      <c r="I84" s="93"/>
      <c r="J84" s="94"/>
      <c r="K84" s="312">
        <v>0.05</v>
      </c>
      <c r="L84" s="850">
        <f>N78*K84</f>
        <v>95.793359588841014</v>
      </c>
      <c r="M84" s="851"/>
      <c r="N84" s="57"/>
    </row>
    <row r="85" spans="1:14" ht="15.75" thickBot="1">
      <c r="B85" s="97" t="s">
        <v>1058</v>
      </c>
      <c r="C85" s="98"/>
      <c r="D85" s="98"/>
      <c r="E85" s="98"/>
      <c r="F85" s="98"/>
      <c r="G85" s="98"/>
      <c r="H85" s="98"/>
      <c r="I85" s="99"/>
      <c r="J85" s="100"/>
      <c r="K85" s="313">
        <v>0.05</v>
      </c>
      <c r="L85" s="852">
        <f>N78*K85</f>
        <v>95.793359588841014</v>
      </c>
      <c r="M85" s="853"/>
      <c r="N85" s="57"/>
    </row>
    <row r="86" spans="1:14" ht="15.75" thickBot="1">
      <c r="B86" s="815" t="s">
        <v>1037</v>
      </c>
      <c r="C86" s="816"/>
      <c r="D86" s="816"/>
      <c r="E86" s="816"/>
      <c r="F86" s="816"/>
      <c r="G86" s="816"/>
      <c r="H86" s="816"/>
      <c r="I86" s="816"/>
      <c r="J86" s="816"/>
      <c r="K86" s="816"/>
      <c r="L86" s="816"/>
      <c r="M86" s="817"/>
      <c r="N86" s="58">
        <f>L83+L84+L85</f>
        <v>574.76015753304603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2490.6273493098661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180</v>
      </c>
      <c r="B36" s="864" t="str">
        <f>VLOOKUP(A36,EQUIPOS!A6:D154,3,FALSE)</f>
        <v>Compresor 120 HP, con martillo.</v>
      </c>
      <c r="C36" s="865"/>
      <c r="D36" s="865"/>
      <c r="E36" s="865"/>
      <c r="F36" s="865"/>
      <c r="G36" s="865"/>
      <c r="H36" s="866"/>
      <c r="I36" s="275"/>
      <c r="J36" s="276"/>
      <c r="K36" s="277">
        <f>VLOOKUP(A36,EQUIPOS!A6:D163,4,FALSE)</f>
        <v>50000</v>
      </c>
      <c r="L36" s="278"/>
      <c r="M36" s="279">
        <v>66</v>
      </c>
      <c r="N36" s="280">
        <f>K36/M36</f>
        <v>757.57575757575762</v>
      </c>
    </row>
    <row r="37" spans="1:14">
      <c r="A37" s="114" t="s">
        <v>129</v>
      </c>
      <c r="B37" s="864" t="str">
        <f>VLOOKUP(A37,EQUIPOS!A7:D154,3,FALSE)</f>
        <v xml:space="preserve">Buldozer, Potencia al volante de 140 HP, motor de 2200 RPM, longitud de hoja 4,80m. </v>
      </c>
      <c r="C37" s="865"/>
      <c r="D37" s="865"/>
      <c r="E37" s="865"/>
      <c r="F37" s="865"/>
      <c r="G37" s="865"/>
      <c r="H37" s="866"/>
      <c r="I37" s="275"/>
      <c r="J37" s="276"/>
      <c r="K37" s="277">
        <f>VLOOKUP(A37,EQUIPOS!A7:D164,4,FALSE)</f>
        <v>130000</v>
      </c>
      <c r="L37" s="278"/>
      <c r="M37" s="279">
        <v>100</v>
      </c>
      <c r="N37" s="280">
        <f>K37/M37</f>
        <v>1300</v>
      </c>
    </row>
    <row r="38" spans="1:14">
      <c r="A38" t="s">
        <v>312</v>
      </c>
      <c r="B38" s="864" t="str">
        <f>VLOOKUP(A38,EQUIPOS!A8:D154,3,FALSE)</f>
        <v>Retroexcavadora sobre oruga, potencia 138 HP, balde de 1,5 m3.</v>
      </c>
      <c r="C38" s="865"/>
      <c r="D38" s="865"/>
      <c r="E38" s="865"/>
      <c r="F38" s="865"/>
      <c r="G38" s="865"/>
      <c r="H38" s="866"/>
      <c r="I38" s="275"/>
      <c r="J38" s="276"/>
      <c r="K38" s="277">
        <f>VLOOKUP(A38,EQUIPOS!A8:D165,4,FALSE)</f>
        <v>120000</v>
      </c>
      <c r="L38" s="278"/>
      <c r="M38" s="279">
        <v>66</v>
      </c>
      <c r="N38" s="280">
        <f>K38/M38</f>
        <v>1818.1818181818182</v>
      </c>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N78*L42</f>
        <v>5.8030915006931822</v>
      </c>
    </row>
    <row r="43" spans="1:14" ht="15.75" thickBot="1">
      <c r="B43" s="815" t="s">
        <v>1037</v>
      </c>
      <c r="C43" s="816"/>
      <c r="D43" s="816"/>
      <c r="E43" s="816"/>
      <c r="F43" s="816"/>
      <c r="G43" s="816"/>
      <c r="H43" s="816"/>
      <c r="I43" s="816"/>
      <c r="J43" s="816"/>
      <c r="K43" s="816"/>
      <c r="L43" s="816"/>
      <c r="M43" s="817"/>
      <c r="N43" s="402">
        <f>SUM(N36:N42)</f>
        <v>3881.5606672582689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6844.4</v>
      </c>
      <c r="N48" s="280">
        <f>K48*M48</f>
        <v>1368.88</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1744</v>
      </c>
      <c r="N49" s="280">
        <f t="shared" ref="N49:N54" si="0">K49*M49</f>
        <v>5232</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16694.939999999999</v>
      </c>
      <c r="N50" s="280">
        <f t="shared" si="0"/>
        <v>5008.4819999999991</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1142</v>
      </c>
      <c r="N51" s="280">
        <f t="shared" si="0"/>
        <v>228.4</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1228</v>
      </c>
      <c r="N52" s="280">
        <f t="shared" si="0"/>
        <v>614</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91">
        <f>VLOOKUP(A53,MATERIALES!A8:D373,4,FALSE)</f>
        <v>2.1503109044873993E-2</v>
      </c>
      <c r="N53" s="280">
        <f t="shared" si="0"/>
        <v>171.92058228012431</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3073.1952907574714</v>
      </c>
      <c r="N54" s="280">
        <f t="shared" si="0"/>
        <v>3073.1952907574714</v>
      </c>
    </row>
    <row r="55" spans="1:14" ht="15.75" thickBot="1">
      <c r="B55" s="897"/>
      <c r="C55" s="898"/>
      <c r="D55" s="898"/>
      <c r="E55" s="898"/>
      <c r="F55" s="898"/>
      <c r="G55" s="898"/>
      <c r="H55" s="898"/>
      <c r="I55" s="868"/>
      <c r="J55" s="48"/>
      <c r="K55" s="50"/>
      <c r="L55" s="899"/>
      <c r="M55" s="900"/>
      <c r="N55" s="51"/>
    </row>
    <row r="56" spans="1:14" ht="15.75" thickBot="1">
      <c r="B56" s="815" t="s">
        <v>1037</v>
      </c>
      <c r="C56" s="816"/>
      <c r="D56" s="816"/>
      <c r="E56" s="816"/>
      <c r="F56" s="816"/>
      <c r="G56" s="816"/>
      <c r="H56" s="816"/>
      <c r="I56" s="816"/>
      <c r="J56" s="816"/>
      <c r="K56" s="816"/>
      <c r="L56" s="816"/>
      <c r="M56" s="817"/>
      <c r="N56" s="402">
        <f>SUM(N48:N55)</f>
        <v>15696.877873037596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B61" s="52"/>
      <c r="C61" s="325"/>
      <c r="D61" s="325"/>
      <c r="E61" s="325"/>
      <c r="F61" s="325"/>
      <c r="G61" s="325"/>
      <c r="H61" s="319"/>
      <c r="I61" s="287"/>
      <c r="J61" s="294"/>
      <c r="K61" s="287"/>
      <c r="L61" s="902"/>
      <c r="M61" s="903"/>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317"/>
      <c r="C66" s="318"/>
      <c r="D66" s="318"/>
      <c r="E66" s="318"/>
      <c r="F66" s="318"/>
      <c r="G66" s="318"/>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815" t="s">
        <v>1037</v>
      </c>
      <c r="C78" s="816"/>
      <c r="D78" s="816"/>
      <c r="E78" s="816"/>
      <c r="F78" s="816"/>
      <c r="G78" s="816"/>
      <c r="H78" s="816"/>
      <c r="I78" s="858"/>
      <c r="J78" s="858"/>
      <c r="K78" s="858"/>
      <c r="L78" s="858"/>
      <c r="M78" s="859"/>
      <c r="N78" s="309">
        <f>SUM(N72:N77)</f>
        <v>290.1545750346591</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19868.593115330525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3973.718623066105</v>
      </c>
      <c r="M85" s="851"/>
      <c r="N85" s="57"/>
    </row>
    <row r="86" spans="1:14">
      <c r="B86" s="95" t="s">
        <v>1057</v>
      </c>
      <c r="C86" s="96"/>
      <c r="D86" s="96"/>
      <c r="E86" s="96"/>
      <c r="F86" s="96"/>
      <c r="G86" s="96"/>
      <c r="H86" s="96"/>
      <c r="I86" s="93"/>
      <c r="J86" s="94"/>
      <c r="K86" s="312">
        <v>0.05</v>
      </c>
      <c r="L86" s="850">
        <f>N80*K86</f>
        <v>993.42965576652625</v>
      </c>
      <c r="M86" s="851"/>
      <c r="N86" s="57"/>
    </row>
    <row r="87" spans="1:14" ht="15.75" thickBot="1">
      <c r="B87" s="97" t="s">
        <v>1058</v>
      </c>
      <c r="C87" s="98"/>
      <c r="D87" s="98"/>
      <c r="E87" s="98"/>
      <c r="F87" s="98"/>
      <c r="G87" s="98"/>
      <c r="H87" s="98"/>
      <c r="I87" s="99"/>
      <c r="J87" s="100"/>
      <c r="K87" s="313">
        <v>0.05</v>
      </c>
      <c r="L87" s="852">
        <f>N80*K87</f>
        <v>993.42965576652625</v>
      </c>
      <c r="M87" s="853"/>
      <c r="N87" s="57"/>
    </row>
    <row r="88" spans="1:14" ht="15.75" thickBot="1">
      <c r="B88" s="815" t="s">
        <v>1037</v>
      </c>
      <c r="C88" s="816"/>
      <c r="D88" s="816"/>
      <c r="E88" s="816"/>
      <c r="F88" s="816"/>
      <c r="G88" s="816"/>
      <c r="H88" s="816"/>
      <c r="I88" s="816"/>
      <c r="J88" s="816"/>
      <c r="K88" s="816"/>
      <c r="L88" s="816"/>
      <c r="M88" s="817"/>
      <c r="N88" s="58">
        <f>L85+L86+L87</f>
        <v>5960.5779345991577</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5">
        <f>N80+N88</f>
        <v>25829.171049929682</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7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18" t="s">
        <v>2324</v>
      </c>
      <c r="C107" s="819"/>
      <c r="D107" s="819"/>
      <c r="E107" s="819"/>
      <c r="F107" s="819"/>
      <c r="G107" s="819"/>
      <c r="H107" s="819"/>
      <c r="I107" s="819"/>
      <c r="J107" s="819"/>
      <c r="K107" s="819"/>
      <c r="L107" s="819"/>
      <c r="M107" s="819"/>
      <c r="N107" s="820"/>
    </row>
    <row r="108" spans="2:14" ht="15" customHeight="1">
      <c r="B108" s="818"/>
      <c r="C108" s="819"/>
      <c r="D108" s="819"/>
      <c r="E108" s="819"/>
      <c r="F108" s="819"/>
      <c r="G108" s="819"/>
      <c r="H108" s="819"/>
      <c r="I108" s="819"/>
      <c r="J108" s="819"/>
      <c r="K108" s="819"/>
      <c r="L108" s="819"/>
      <c r="M108" s="819"/>
      <c r="N108" s="820"/>
    </row>
    <row r="109" spans="2:14" ht="30" customHeight="1">
      <c r="B109" s="821" t="s">
        <v>2325</v>
      </c>
      <c r="C109" s="822"/>
      <c r="D109" s="822"/>
      <c r="E109" s="822"/>
      <c r="F109" s="822"/>
      <c r="G109" s="822"/>
      <c r="H109" s="822"/>
      <c r="I109" s="822"/>
      <c r="J109" s="822"/>
      <c r="K109" s="822"/>
      <c r="L109" s="822"/>
      <c r="M109" s="822"/>
      <c r="N109" s="823"/>
    </row>
    <row r="110" spans="2:14">
      <c r="B110" s="821"/>
      <c r="C110" s="822"/>
      <c r="D110" s="822"/>
      <c r="E110" s="822"/>
      <c r="F110" s="822"/>
      <c r="G110" s="822"/>
      <c r="H110" s="822"/>
      <c r="I110" s="822"/>
      <c r="J110" s="822"/>
      <c r="K110" s="822"/>
      <c r="L110" s="822"/>
      <c r="M110" s="822"/>
      <c r="N110" s="82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1"/>
      <c r="K120" s="881"/>
      <c r="L120" s="881"/>
      <c r="M120" s="881"/>
      <c r="N120" s="882"/>
    </row>
    <row r="121" spans="2:14" ht="15.75" thickBot="1">
      <c r="B121" s="269" t="s">
        <v>2327</v>
      </c>
      <c r="C121" s="401"/>
      <c r="D121" s="401"/>
      <c r="E121" s="63"/>
      <c r="F121" s="63"/>
      <c r="G121" s="63"/>
      <c r="H121" s="63"/>
      <c r="I121" s="63"/>
      <c r="J121" s="883"/>
      <c r="K121" s="883"/>
      <c r="L121" s="883"/>
      <c r="M121" s="883"/>
      <c r="N121" s="884"/>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312</v>
      </c>
      <c r="B36" s="864" t="str">
        <f>VLOOKUP(A36,EQUIPOS!A6:D154,3,FALSE)</f>
        <v>Retroexcavadora sobre oruga, potencia 138 HP, balde de 1,5 m3.</v>
      </c>
      <c r="C36" s="865"/>
      <c r="D36" s="865"/>
      <c r="E36" s="865"/>
      <c r="F36" s="865"/>
      <c r="G36" s="865"/>
      <c r="H36" s="866"/>
      <c r="I36" s="275"/>
      <c r="J36" s="276"/>
      <c r="K36" s="277">
        <f>VLOOKUP(A36,EQUIPOS!A6:D163,4,FALSE)</f>
        <v>120000</v>
      </c>
      <c r="L36" s="278"/>
      <c r="M36" s="279">
        <v>66</v>
      </c>
      <c r="N36" s="280">
        <f>K36/M36</f>
        <v>1818.1818181818182</v>
      </c>
    </row>
    <row r="37" spans="1:14">
      <c r="A37" s="114" t="s">
        <v>129</v>
      </c>
      <c r="B37" s="864" t="str">
        <f>VLOOKUP(A37,EQUIPOS!A7:D154,3,FALSE)</f>
        <v xml:space="preserve">Buldozer, Potencia al volante de 140 HP, motor de 2200 RPM, longitud de hoja 4,80m. </v>
      </c>
      <c r="C37" s="865"/>
      <c r="D37" s="865"/>
      <c r="E37" s="865"/>
      <c r="F37" s="865"/>
      <c r="G37" s="865"/>
      <c r="H37" s="866"/>
      <c r="I37" s="275"/>
      <c r="J37" s="276"/>
      <c r="K37" s="277">
        <f>VLOOKUP(A37,EQUIPOS!A7:D164,4,FALSE)</f>
        <v>130000</v>
      </c>
      <c r="L37" s="278"/>
      <c r="M37" s="279">
        <v>100</v>
      </c>
      <c r="N37" s="280">
        <f>K37/M37</f>
        <v>1300</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0.967181916782197</v>
      </c>
    </row>
    <row r="43" spans="1:14" ht="15.75" thickBot="1">
      <c r="B43" s="815" t="s">
        <v>1037</v>
      </c>
      <c r="C43" s="816"/>
      <c r="D43" s="816"/>
      <c r="E43" s="816"/>
      <c r="F43" s="816"/>
      <c r="G43" s="816"/>
      <c r="H43" s="816"/>
      <c r="I43" s="816"/>
      <c r="J43" s="816"/>
      <c r="K43" s="816"/>
      <c r="L43" s="816"/>
      <c r="M43" s="817"/>
      <c r="N43" s="402">
        <f>SUM(N36:N42)</f>
        <v>3119.1490000986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3073.1952907574714</v>
      </c>
      <c r="N48" s="280">
        <f>K48*M48</f>
        <v>3073.1952907574714</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3073.1952907574714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6289.062482534292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1257.8124965068585</v>
      </c>
      <c r="M83" s="851"/>
      <c r="N83" s="57"/>
    </row>
    <row r="84" spans="1:14">
      <c r="B84" s="95" t="s">
        <v>1057</v>
      </c>
      <c r="C84" s="96"/>
      <c r="D84" s="96"/>
      <c r="E84" s="96"/>
      <c r="F84" s="96"/>
      <c r="G84" s="96"/>
      <c r="H84" s="96"/>
      <c r="I84" s="93"/>
      <c r="J84" s="94"/>
      <c r="K84" s="312">
        <v>0.05</v>
      </c>
      <c r="L84" s="850">
        <f>N78*K84</f>
        <v>314.45312412671461</v>
      </c>
      <c r="M84" s="851"/>
      <c r="N84" s="57"/>
    </row>
    <row r="85" spans="1:14" ht="15.75" thickBot="1">
      <c r="B85" s="97" t="s">
        <v>1058</v>
      </c>
      <c r="C85" s="98"/>
      <c r="D85" s="98"/>
      <c r="E85" s="98"/>
      <c r="F85" s="98"/>
      <c r="G85" s="98"/>
      <c r="H85" s="98"/>
      <c r="I85" s="99"/>
      <c r="J85" s="100"/>
      <c r="K85" s="313">
        <v>0.05</v>
      </c>
      <c r="L85" s="852">
        <f>N78*K85</f>
        <v>314.45312412671461</v>
      </c>
      <c r="M85" s="853"/>
      <c r="N85" s="57"/>
    </row>
    <row r="86" spans="1:14" ht="15.75" thickBot="1">
      <c r="B86" s="815" t="s">
        <v>1037</v>
      </c>
      <c r="C86" s="816"/>
      <c r="D86" s="816"/>
      <c r="E86" s="816"/>
      <c r="F86" s="816"/>
      <c r="G86" s="816"/>
      <c r="H86" s="816"/>
      <c r="I86" s="816"/>
      <c r="J86" s="816"/>
      <c r="K86" s="816"/>
      <c r="L86" s="816"/>
      <c r="M86" s="817"/>
      <c r="N86" s="58">
        <f>L83+L84+L85</f>
        <v>1886.7187447602876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8175.7812272945794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312</v>
      </c>
      <c r="B36" s="864" t="str">
        <f>VLOOKUP(A36,EQUIPOS!A6:D154,3,FALSE)</f>
        <v>Retroexcavadora sobre oruga, potencia 138 HP, balde de 1,5 m3.</v>
      </c>
      <c r="C36" s="865"/>
      <c r="D36" s="865"/>
      <c r="E36" s="865"/>
      <c r="F36" s="865"/>
      <c r="G36" s="865"/>
      <c r="H36" s="866"/>
      <c r="I36" s="275"/>
      <c r="J36" s="276"/>
      <c r="K36" s="277">
        <f>VLOOKUP(A36,EQUIPOS!A6:D163,4,FALSE)</f>
        <v>120000</v>
      </c>
      <c r="L36" s="278"/>
      <c r="M36" s="279">
        <v>66</v>
      </c>
      <c r="N36" s="280">
        <f>K36/M36</f>
        <v>1818.1818181818182</v>
      </c>
    </row>
    <row r="37" spans="1:14">
      <c r="A37" s="114" t="s">
        <v>180</v>
      </c>
      <c r="B37" s="864" t="str">
        <f>VLOOKUP(A37,EQUIPOS!A7:D154,3,FALSE)</f>
        <v>Compresor 120 HP, con martillo.</v>
      </c>
      <c r="C37" s="865"/>
      <c r="D37" s="865"/>
      <c r="E37" s="865"/>
      <c r="F37" s="865"/>
      <c r="G37" s="865"/>
      <c r="H37" s="866"/>
      <c r="I37" s="275"/>
      <c r="J37" s="276"/>
      <c r="K37" s="277">
        <f>VLOOKUP(A37,EQUIPOS!A7:D164,4,FALSE)</f>
        <v>50000</v>
      </c>
      <c r="L37" s="278"/>
      <c r="M37" s="279">
        <v>66</v>
      </c>
      <c r="N37" s="280">
        <f>K37/M37</f>
        <v>757.57575757575762</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N79*L42</f>
        <v>5.8030915006931822</v>
      </c>
    </row>
    <row r="43" spans="1:14" ht="15.75" thickBot="1">
      <c r="B43" s="815" t="s">
        <v>1037</v>
      </c>
      <c r="C43" s="816"/>
      <c r="D43" s="816"/>
      <c r="E43" s="816"/>
      <c r="F43" s="816"/>
      <c r="G43" s="816"/>
      <c r="H43" s="816"/>
      <c r="I43" s="816"/>
      <c r="J43" s="816"/>
      <c r="K43" s="816"/>
      <c r="L43" s="816"/>
      <c r="M43" s="817"/>
      <c r="N43" s="402">
        <f>SUM(N36:N42)</f>
        <v>2581.5606672582689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6844.4</v>
      </c>
      <c r="N48" s="280">
        <f t="shared" ref="N48:N53" si="0">K48*M48</f>
        <v>1368.88</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1744</v>
      </c>
      <c r="N49" s="280">
        <f t="shared" si="0"/>
        <v>5232</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16694.939999999999</v>
      </c>
      <c r="N50" s="280">
        <f t="shared" si="0"/>
        <v>5008.4819999999991</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1142</v>
      </c>
      <c r="N51" s="280">
        <f t="shared" si="0"/>
        <v>228.4</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1228</v>
      </c>
      <c r="N52" s="280">
        <f t="shared" si="0"/>
        <v>614</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2.1503109044873993E-2</v>
      </c>
      <c r="N53" s="280">
        <f t="shared" si="0"/>
        <v>171.92058228012431</v>
      </c>
    </row>
    <row r="54" spans="1:14" ht="15.75" thickBot="1">
      <c r="B54" s="897"/>
      <c r="C54" s="898"/>
      <c r="D54" s="898"/>
      <c r="E54" s="898"/>
      <c r="F54" s="898"/>
      <c r="G54" s="898"/>
      <c r="H54" s="898"/>
      <c r="I54" s="868"/>
      <c r="J54" s="48"/>
      <c r="K54" s="50"/>
      <c r="L54" s="899"/>
      <c r="M54" s="900"/>
      <c r="N54" s="51"/>
    </row>
    <row r="55" spans="1:14" ht="15.75" thickBot="1">
      <c r="B55" s="815" t="s">
        <v>1037</v>
      </c>
      <c r="C55" s="816"/>
      <c r="D55" s="816"/>
      <c r="E55" s="816"/>
      <c r="F55" s="816"/>
      <c r="G55" s="816"/>
      <c r="H55" s="816"/>
      <c r="I55" s="816"/>
      <c r="J55" s="816"/>
      <c r="K55" s="816"/>
      <c r="L55" s="816"/>
      <c r="M55" s="817"/>
      <c r="N55" s="402">
        <f>SUM(N48:N54)</f>
        <v>12623.682582280124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942"/>
      <c r="C65" s="943"/>
      <c r="D65" s="943"/>
      <c r="E65" s="943"/>
      <c r="F65" s="943"/>
      <c r="G65" s="944"/>
      <c r="H65" s="319"/>
      <c r="I65" s="287"/>
      <c r="J65" s="294"/>
      <c r="K65" s="287"/>
      <c r="L65" s="902"/>
      <c r="M65" s="903"/>
      <c r="N65" s="295"/>
    </row>
    <row r="66" spans="1:15">
      <c r="B66" s="52"/>
      <c r="C66" s="53"/>
      <c r="D66" s="53"/>
      <c r="E66" s="53"/>
      <c r="F66" s="53"/>
      <c r="G66" s="53"/>
      <c r="H66" s="296"/>
      <c r="I66" s="287"/>
      <c r="J66" s="287"/>
      <c r="K66" s="287"/>
      <c r="L66" s="297"/>
      <c r="M66" s="298"/>
      <c r="N66" s="299"/>
    </row>
    <row r="67" spans="1:15" ht="15.75" thickBot="1">
      <c r="B67" s="317"/>
      <c r="C67" s="318"/>
      <c r="D67" s="318"/>
      <c r="E67" s="318"/>
      <c r="F67" s="318"/>
      <c r="G67" s="318"/>
      <c r="H67" s="54"/>
      <c r="I67" s="132"/>
      <c r="J67" s="132"/>
      <c r="K67" s="132"/>
      <c r="L67" s="893"/>
      <c r="M67" s="894"/>
      <c r="N67" s="133"/>
    </row>
    <row r="68" spans="1:15" ht="15.75" thickBot="1">
      <c r="B68" s="904" t="s">
        <v>1037</v>
      </c>
      <c r="C68" s="858"/>
      <c r="D68" s="858"/>
      <c r="E68" s="858"/>
      <c r="F68" s="858"/>
      <c r="G68" s="858"/>
      <c r="H68" s="858"/>
      <c r="I68" s="858"/>
      <c r="J68" s="858"/>
      <c r="K68" s="858"/>
      <c r="L68" s="858"/>
      <c r="M68" s="859"/>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75" thickBot="1">
      <c r="B78" s="891"/>
      <c r="C78" s="892"/>
      <c r="D78" s="892"/>
      <c r="E78" s="892"/>
      <c r="F78" s="892"/>
      <c r="G78" s="892"/>
      <c r="H78" s="892"/>
      <c r="I78" s="132"/>
      <c r="J78" s="132"/>
      <c r="K78" s="132"/>
      <c r="L78" s="905"/>
      <c r="M78" s="905"/>
      <c r="N78" s="51"/>
    </row>
    <row r="79" spans="1:15" ht="15.75" thickBot="1">
      <c r="B79" s="904" t="s">
        <v>1037</v>
      </c>
      <c r="C79" s="858"/>
      <c r="D79" s="858"/>
      <c r="E79" s="858"/>
      <c r="F79" s="858"/>
      <c r="G79" s="858"/>
      <c r="H79" s="858"/>
      <c r="I79" s="858"/>
      <c r="J79" s="858"/>
      <c r="K79" s="858"/>
      <c r="L79" s="858"/>
      <c r="M79" s="859"/>
      <c r="N79" s="309">
        <f>SUM(N73:N78)</f>
        <v>290.1545750346591</v>
      </c>
    </row>
    <row r="80" spans="1:15" ht="15.75" thickBot="1">
      <c r="B80" s="39"/>
      <c r="C80" s="40"/>
      <c r="D80" s="40"/>
      <c r="E80" s="40"/>
      <c r="F80" s="40"/>
      <c r="G80" s="40"/>
      <c r="H80" s="40"/>
      <c r="I80" s="40"/>
      <c r="J80" s="40"/>
      <c r="K80" s="40"/>
      <c r="L80" s="40"/>
      <c r="M80" s="40"/>
      <c r="N80" s="41"/>
    </row>
    <row r="81" spans="1:14" ht="15.75" thickBot="1">
      <c r="B81" s="815" t="s">
        <v>1051</v>
      </c>
      <c r="C81" s="816"/>
      <c r="D81" s="816"/>
      <c r="E81" s="816"/>
      <c r="F81" s="816"/>
      <c r="G81" s="816"/>
      <c r="H81" s="816"/>
      <c r="I81" s="816"/>
      <c r="J81" s="816"/>
      <c r="K81" s="816"/>
      <c r="L81" s="816"/>
      <c r="M81" s="817"/>
      <c r="N81" s="105">
        <f>N43+N55+N68+N79</f>
        <v>15495.397824573052</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0" t="s">
        <v>1053</v>
      </c>
      <c r="C85" s="861"/>
      <c r="D85" s="861"/>
      <c r="E85" s="861"/>
      <c r="F85" s="861"/>
      <c r="G85" s="861"/>
      <c r="H85" s="861"/>
      <c r="I85" s="322"/>
      <c r="J85" s="342"/>
      <c r="K85" s="310" t="s">
        <v>1054</v>
      </c>
      <c r="L85" s="862" t="s">
        <v>1055</v>
      </c>
      <c r="M85" s="863"/>
      <c r="N85" s="311"/>
    </row>
    <row r="86" spans="1:14">
      <c r="B86" s="848" t="s">
        <v>1056</v>
      </c>
      <c r="C86" s="849"/>
      <c r="D86" s="849"/>
      <c r="E86" s="849"/>
      <c r="F86" s="849"/>
      <c r="G86" s="849"/>
      <c r="H86" s="849"/>
      <c r="I86" s="93"/>
      <c r="J86" s="94"/>
      <c r="K86" s="312">
        <v>0.2</v>
      </c>
      <c r="L86" s="850">
        <f>N81*K86</f>
        <v>3099.0795649146107</v>
      </c>
      <c r="M86" s="851"/>
      <c r="N86" s="57"/>
    </row>
    <row r="87" spans="1:14">
      <c r="B87" s="95" t="s">
        <v>1057</v>
      </c>
      <c r="C87" s="96"/>
      <c r="D87" s="96"/>
      <c r="E87" s="96"/>
      <c r="F87" s="96"/>
      <c r="G87" s="96"/>
      <c r="H87" s="96"/>
      <c r="I87" s="93"/>
      <c r="J87" s="94"/>
      <c r="K87" s="312">
        <v>0.05</v>
      </c>
      <c r="L87" s="850">
        <f>N81*K87</f>
        <v>774.76989122865268</v>
      </c>
      <c r="M87" s="851"/>
      <c r="N87" s="57"/>
    </row>
    <row r="88" spans="1:14" ht="15.75" thickBot="1">
      <c r="B88" s="97" t="s">
        <v>1058</v>
      </c>
      <c r="C88" s="98"/>
      <c r="D88" s="98"/>
      <c r="E88" s="98"/>
      <c r="F88" s="98"/>
      <c r="G88" s="98"/>
      <c r="H88" s="98"/>
      <c r="I88" s="99"/>
      <c r="J88" s="100"/>
      <c r="K88" s="313">
        <v>0.05</v>
      </c>
      <c r="L88" s="852">
        <f>N81*K88</f>
        <v>774.76989122865268</v>
      </c>
      <c r="M88" s="853"/>
      <c r="N88" s="57"/>
    </row>
    <row r="89" spans="1:14" ht="15.75" thickBot="1">
      <c r="B89" s="815" t="s">
        <v>1037</v>
      </c>
      <c r="C89" s="816"/>
      <c r="D89" s="816"/>
      <c r="E89" s="816"/>
      <c r="F89" s="816"/>
      <c r="G89" s="816"/>
      <c r="H89" s="816"/>
      <c r="I89" s="816"/>
      <c r="J89" s="816"/>
      <c r="K89" s="816"/>
      <c r="L89" s="816"/>
      <c r="M89" s="817"/>
      <c r="N89" s="58">
        <f>L86+L87+L88</f>
        <v>4648.6193473719159</v>
      </c>
    </row>
    <row r="90" spans="1:14" ht="15.75" thickBot="1">
      <c r="B90" s="39"/>
      <c r="C90" s="40"/>
      <c r="D90" s="40"/>
      <c r="E90" s="40"/>
      <c r="F90" s="40"/>
      <c r="G90" s="40"/>
      <c r="H90" s="40"/>
      <c r="I90" s="40"/>
      <c r="J90" s="40"/>
      <c r="K90" s="40"/>
      <c r="L90" s="40"/>
      <c r="M90" s="40"/>
      <c r="N90" s="41"/>
    </row>
    <row r="91" spans="1:14" ht="15.75" thickBot="1">
      <c r="A91" t="s">
        <v>2122</v>
      </c>
      <c r="B91" s="815" t="s">
        <v>1059</v>
      </c>
      <c r="C91" s="816"/>
      <c r="D91" s="816"/>
      <c r="E91" s="816"/>
      <c r="F91" s="816"/>
      <c r="G91" s="816"/>
      <c r="H91" s="816"/>
      <c r="I91" s="816"/>
      <c r="J91" s="816"/>
      <c r="K91" s="816"/>
      <c r="L91" s="816"/>
      <c r="M91" s="817"/>
      <c r="N91" s="195">
        <f>N81+N89</f>
        <v>20144.017171944968</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7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18" t="s">
        <v>2324</v>
      </c>
      <c r="C108" s="819"/>
      <c r="D108" s="819"/>
      <c r="E108" s="819"/>
      <c r="F108" s="819"/>
      <c r="G108" s="819"/>
      <c r="H108" s="819"/>
      <c r="I108" s="819"/>
      <c r="J108" s="819"/>
      <c r="K108" s="819"/>
      <c r="L108" s="819"/>
      <c r="M108" s="819"/>
      <c r="N108" s="820"/>
    </row>
    <row r="109" spans="2:14" ht="15" customHeight="1">
      <c r="B109" s="818"/>
      <c r="C109" s="819"/>
      <c r="D109" s="819"/>
      <c r="E109" s="819"/>
      <c r="F109" s="819"/>
      <c r="G109" s="819"/>
      <c r="H109" s="819"/>
      <c r="I109" s="819"/>
      <c r="J109" s="819"/>
      <c r="K109" s="819"/>
      <c r="L109" s="819"/>
      <c r="M109" s="819"/>
      <c r="N109" s="820"/>
    </row>
    <row r="110" spans="2:14" ht="32.25" customHeight="1">
      <c r="B110" s="821" t="s">
        <v>2325</v>
      </c>
      <c r="C110" s="822"/>
      <c r="D110" s="822"/>
      <c r="E110" s="822"/>
      <c r="F110" s="822"/>
      <c r="G110" s="822"/>
      <c r="H110" s="822"/>
      <c r="I110" s="822"/>
      <c r="J110" s="822"/>
      <c r="K110" s="822"/>
      <c r="L110" s="822"/>
      <c r="M110" s="822"/>
      <c r="N110" s="823"/>
    </row>
    <row r="111" spans="2:14">
      <c r="B111" s="821"/>
      <c r="C111" s="822"/>
      <c r="D111" s="822"/>
      <c r="E111" s="822"/>
      <c r="F111" s="822"/>
      <c r="G111" s="822"/>
      <c r="H111" s="822"/>
      <c r="I111" s="822"/>
      <c r="J111" s="822"/>
      <c r="K111" s="822"/>
      <c r="L111" s="822"/>
      <c r="M111" s="822"/>
      <c r="N111" s="823"/>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1"/>
      <c r="K121" s="881"/>
      <c r="L121" s="881"/>
      <c r="M121" s="881"/>
      <c r="N121" s="882"/>
    </row>
    <row r="122" spans="2:14" ht="15.75" thickBot="1">
      <c r="B122" s="269" t="s">
        <v>2327</v>
      </c>
      <c r="C122" s="401"/>
      <c r="D122" s="401"/>
      <c r="E122" s="63"/>
      <c r="F122" s="63"/>
      <c r="G122" s="63"/>
      <c r="H122" s="63"/>
      <c r="I122" s="63"/>
      <c r="J122" s="883"/>
      <c r="K122" s="883"/>
      <c r="L122" s="883"/>
      <c r="M122" s="883"/>
      <c r="N122" s="884"/>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312</v>
      </c>
      <c r="B36" s="864" t="str">
        <f>VLOOKUP(A36,EQUIPOS!A6:D154,3,FALSE)</f>
        <v>Retroexcavadora sobre oruga, potencia 138 HP, balde de 1,5 m3.</v>
      </c>
      <c r="C36" s="865"/>
      <c r="D36" s="865"/>
      <c r="E36" s="865"/>
      <c r="F36" s="865"/>
      <c r="G36" s="865"/>
      <c r="H36" s="866"/>
      <c r="I36" s="275"/>
      <c r="J36" s="276"/>
      <c r="K36" s="277">
        <f>VLOOKUP(A36,EQUIPOS!A6:D163,4,FALSE)</f>
        <v>120000</v>
      </c>
      <c r="L36" s="278"/>
      <c r="M36" s="279">
        <v>66</v>
      </c>
      <c r="N36" s="280">
        <f>K36/M36</f>
        <v>1818.1818181818182</v>
      </c>
    </row>
    <row r="37" spans="1:14">
      <c r="A37" 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0.967181916782197</v>
      </c>
    </row>
    <row r="43" spans="1:14" ht="15.75" thickBot="1">
      <c r="B43" s="815" t="s">
        <v>1037</v>
      </c>
      <c r="C43" s="816"/>
      <c r="D43" s="816"/>
      <c r="E43" s="816"/>
      <c r="F43" s="816"/>
      <c r="G43" s="816"/>
      <c r="H43" s="816"/>
      <c r="I43" s="816"/>
      <c r="J43" s="816"/>
      <c r="K43" s="816"/>
      <c r="L43" s="816"/>
      <c r="M43" s="817"/>
      <c r="N43" s="402">
        <f>SUM(N36:N42)</f>
        <v>1819.1490000986005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1915.8671917768202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383.17343835536406</v>
      </c>
      <c r="M83" s="851"/>
      <c r="N83" s="57"/>
    </row>
    <row r="84" spans="1:14">
      <c r="B84" s="95" t="s">
        <v>1057</v>
      </c>
      <c r="C84" s="96"/>
      <c r="D84" s="96"/>
      <c r="E84" s="96"/>
      <c r="F84" s="96"/>
      <c r="G84" s="96"/>
      <c r="H84" s="96"/>
      <c r="I84" s="93"/>
      <c r="J84" s="94"/>
      <c r="K84" s="312">
        <v>0.05</v>
      </c>
      <c r="L84" s="850">
        <f>N78*K84</f>
        <v>95.793359588841014</v>
      </c>
      <c r="M84" s="851"/>
      <c r="N84" s="57"/>
    </row>
    <row r="85" spans="1:14" ht="15.75" thickBot="1">
      <c r="B85" s="97" t="s">
        <v>1058</v>
      </c>
      <c r="C85" s="98"/>
      <c r="D85" s="98"/>
      <c r="E85" s="98"/>
      <c r="F85" s="98"/>
      <c r="G85" s="98"/>
      <c r="H85" s="98"/>
      <c r="I85" s="99"/>
      <c r="J85" s="100"/>
      <c r="K85" s="313">
        <v>0.05</v>
      </c>
      <c r="L85" s="852">
        <f>N78*K85</f>
        <v>95.793359588841014</v>
      </c>
      <c r="M85" s="853"/>
      <c r="N85" s="57"/>
    </row>
    <row r="86" spans="1:14" ht="15.75" thickBot="1">
      <c r="B86" s="815" t="s">
        <v>1037</v>
      </c>
      <c r="C86" s="816"/>
      <c r="D86" s="816"/>
      <c r="E86" s="816"/>
      <c r="F86" s="816"/>
      <c r="G86" s="816"/>
      <c r="H86" s="816"/>
      <c r="I86" s="816"/>
      <c r="J86" s="816"/>
      <c r="K86" s="816"/>
      <c r="L86" s="816"/>
      <c r="M86" s="817"/>
      <c r="N86" s="58">
        <f>L83+L84+L85</f>
        <v>574.76015753304603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2490.6273493098661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148</v>
      </c>
      <c r="B36" s="864" t="str">
        <f>VLOOKUP(A36,EQUIPOS!A6:D154,3,FALSE)</f>
        <v>Cargador : Potencia en el volante 110 hp, Clasificación de RPM del motor 2300.</v>
      </c>
      <c r="C36" s="865"/>
      <c r="D36" s="865"/>
      <c r="E36" s="865"/>
      <c r="F36" s="865"/>
      <c r="G36" s="865"/>
      <c r="H36" s="866"/>
      <c r="I36" s="275"/>
      <c r="J36" s="276"/>
      <c r="K36" s="277">
        <f>VLOOKUP(A36,EQUIPOS!A6:D163,4,FALSE)</f>
        <v>100000</v>
      </c>
      <c r="L36" s="278"/>
      <c r="M36" s="279">
        <v>66</v>
      </c>
      <c r="N36" s="280">
        <f>K36/M36</f>
        <v>1515.1515151515152</v>
      </c>
    </row>
    <row r="37" spans="1:14">
      <c r="A37" s="114" t="s">
        <v>129</v>
      </c>
      <c r="B37" s="864" t="str">
        <f>VLOOKUP(A37,EQUIPOS!A7:D154,3,FALSE)</f>
        <v xml:space="preserve">Buldozer, Potencia al volante de 140 HP, motor de 2200 RPM, longitud de hoja 4,80m. </v>
      </c>
      <c r="C37" s="865"/>
      <c r="D37" s="865"/>
      <c r="E37" s="865"/>
      <c r="F37" s="865"/>
      <c r="G37" s="865"/>
      <c r="H37" s="866"/>
      <c r="I37" s="275"/>
      <c r="J37" s="276"/>
      <c r="K37" s="277">
        <f>VLOOKUP(A37,EQUIPOS!A7:D164,4,FALSE)</f>
        <v>130000</v>
      </c>
      <c r="L37" s="278"/>
      <c r="M37" s="279">
        <v>100</v>
      </c>
      <c r="N37" s="280">
        <f>K37/M37</f>
        <v>1300</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82"/>
      <c r="L39" s="869"/>
      <c r="M39" s="870"/>
      <c r="N39" s="281"/>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1.934363833564394</v>
      </c>
    </row>
    <row r="43" spans="1:14" ht="15.75" thickBot="1">
      <c r="B43" s="815" t="s">
        <v>1037</v>
      </c>
      <c r="C43" s="816"/>
      <c r="D43" s="816"/>
      <c r="E43" s="816"/>
      <c r="F43" s="816"/>
      <c r="G43" s="816"/>
      <c r="H43" s="816"/>
      <c r="I43" s="816"/>
      <c r="J43" s="816"/>
      <c r="K43" s="816"/>
      <c r="L43" s="816"/>
      <c r="M43" s="817"/>
      <c r="N43" s="402">
        <f>SUM(N36:N42)</f>
        <v>2817.0858789850795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2176.9155965839032</v>
      </c>
      <c r="N48" s="280">
        <f>K48*M48</f>
        <v>2176.9155965839032</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2176.9155965839032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193.43638335643939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5187.437858925422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1037.4875717850844</v>
      </c>
      <c r="M83" s="851"/>
      <c r="N83" s="57"/>
    </row>
    <row r="84" spans="1:14">
      <c r="B84" s="95" t="s">
        <v>1057</v>
      </c>
      <c r="C84" s="96"/>
      <c r="D84" s="96"/>
      <c r="E84" s="96"/>
      <c r="F84" s="96"/>
      <c r="G84" s="96"/>
      <c r="H84" s="96"/>
      <c r="I84" s="93"/>
      <c r="J84" s="94"/>
      <c r="K84" s="312">
        <v>0.05</v>
      </c>
      <c r="L84" s="850">
        <f>N78*K84</f>
        <v>259.37189294627109</v>
      </c>
      <c r="M84" s="851"/>
      <c r="N84" s="57"/>
    </row>
    <row r="85" spans="1:14" ht="15.75" thickBot="1">
      <c r="B85" s="97" t="s">
        <v>1058</v>
      </c>
      <c r="C85" s="98"/>
      <c r="D85" s="98"/>
      <c r="E85" s="98"/>
      <c r="F85" s="98"/>
      <c r="G85" s="98"/>
      <c r="H85" s="98"/>
      <c r="I85" s="99"/>
      <c r="J85" s="100"/>
      <c r="K85" s="313">
        <v>0.05</v>
      </c>
      <c r="L85" s="852">
        <f>N78*K85</f>
        <v>259.37189294627109</v>
      </c>
      <c r="M85" s="853"/>
      <c r="N85" s="57"/>
    </row>
    <row r="86" spans="1:14" ht="15.75" thickBot="1">
      <c r="B86" s="815" t="s">
        <v>1037</v>
      </c>
      <c r="C86" s="816"/>
      <c r="D86" s="816"/>
      <c r="E86" s="816"/>
      <c r="F86" s="816"/>
      <c r="G86" s="816"/>
      <c r="H86" s="816"/>
      <c r="I86" s="816"/>
      <c r="J86" s="816"/>
      <c r="K86" s="816"/>
      <c r="L86" s="816"/>
      <c r="M86" s="817"/>
      <c r="N86" s="58">
        <f>L83+L84+L85</f>
        <v>1556.2313576776266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6743.6692166030489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4"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VLOOKUP(A36,EQUIPOS!A6:D163,4,FALSE)</f>
        <v>130000</v>
      </c>
      <c r="L36" s="472"/>
      <c r="M36" s="291">
        <v>50</v>
      </c>
      <c r="N36" s="280">
        <f>K36/M36</f>
        <v>2600</v>
      </c>
    </row>
    <row r="37" spans="1:14">
      <c r="A37" s="114" t="s">
        <v>152</v>
      </c>
      <c r="B37" s="864" t="str">
        <f>VLOOKUP(A37,EQUIPOS!A7:D154,3,FALSE)</f>
        <v xml:space="preserve">Carrotanque de agua(1000 Galones) </v>
      </c>
      <c r="C37" s="865"/>
      <c r="D37" s="865"/>
      <c r="E37" s="865"/>
      <c r="F37" s="865"/>
      <c r="G37" s="865"/>
      <c r="H37" s="866"/>
      <c r="I37" s="275"/>
      <c r="J37" s="276"/>
      <c r="K37" s="277">
        <f>VLOOKUP(A37,EQUIPOS!A7:D164,4,FALSE)</f>
        <v>62500</v>
      </c>
      <c r="L37" s="472"/>
      <c r="M37" s="291">
        <v>50</v>
      </c>
      <c r="N37" s="280">
        <f>K37/M37</f>
        <v>1250</v>
      </c>
    </row>
    <row r="38" spans="1:14">
      <c r="A38" s="213" t="s">
        <v>269</v>
      </c>
      <c r="B38" s="864" t="str">
        <f>VLOOKUP(A38,EQUIPOS!A8:D154,3,FALSE)</f>
        <v>Motoniveladora  potencia 215 HP, ancho de cuchilla 4,27 m, peso 18 ton.</v>
      </c>
      <c r="C38" s="865"/>
      <c r="D38" s="865"/>
      <c r="E38" s="865"/>
      <c r="F38" s="865"/>
      <c r="G38" s="865"/>
      <c r="H38" s="866"/>
      <c r="I38" s="275"/>
      <c r="J38" s="276"/>
      <c r="K38" s="277">
        <f>VLOOKUP(A38,EQUIPOS!A8:D165,4,FALSE)</f>
        <v>150000</v>
      </c>
      <c r="L38" s="472"/>
      <c r="M38" s="291">
        <v>50</v>
      </c>
      <c r="N38" s="280">
        <f>K38/M38</f>
        <v>3000</v>
      </c>
    </row>
    <row r="39" spans="1:14">
      <c r="A39" s="213" t="s">
        <v>365</v>
      </c>
      <c r="B39" s="864" t="str">
        <f>VLOOKUP(A39,EQUIPOS!A9:D154,3,FALSE)</f>
        <v xml:space="preserve">Vibrocompatador, potencia 153 HP, peso 10 Ton. </v>
      </c>
      <c r="C39" s="865"/>
      <c r="D39" s="865"/>
      <c r="E39" s="865"/>
      <c r="F39" s="865"/>
      <c r="G39" s="865"/>
      <c r="H39" s="866"/>
      <c r="I39" s="867"/>
      <c r="J39" s="868"/>
      <c r="K39" s="277">
        <f>VLOOKUP(A39,EQUIPOS!A9:D166,4,FALSE)</f>
        <v>100000</v>
      </c>
      <c r="L39" s="945">
        <v>50</v>
      </c>
      <c r="M39" s="946"/>
      <c r="N39" s="280">
        <f>K39/L39</f>
        <v>2000</v>
      </c>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8850</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383.00403904575001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9233.0040390457507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1846.6008078091502</v>
      </c>
      <c r="M83" s="851"/>
      <c r="N83" s="57"/>
    </row>
    <row r="84" spans="1:14">
      <c r="B84" s="95" t="s">
        <v>1057</v>
      </c>
      <c r="C84" s="96"/>
      <c r="D84" s="96"/>
      <c r="E84" s="96"/>
      <c r="F84" s="96"/>
      <c r="G84" s="96"/>
      <c r="H84" s="96"/>
      <c r="I84" s="93"/>
      <c r="J84" s="94"/>
      <c r="K84" s="312">
        <v>0.05</v>
      </c>
      <c r="L84" s="850">
        <f>N78*K84</f>
        <v>461.65020195228755</v>
      </c>
      <c r="M84" s="851"/>
      <c r="N84" s="57"/>
    </row>
    <row r="85" spans="1:14" ht="15.75" thickBot="1">
      <c r="B85" s="97" t="s">
        <v>1058</v>
      </c>
      <c r="C85" s="98"/>
      <c r="D85" s="98"/>
      <c r="E85" s="98"/>
      <c r="F85" s="98"/>
      <c r="G85" s="98"/>
      <c r="H85" s="98"/>
      <c r="I85" s="99"/>
      <c r="J85" s="100"/>
      <c r="K85" s="313">
        <v>0.05</v>
      </c>
      <c r="L85" s="852">
        <f>N78*K85</f>
        <v>461.65020195228755</v>
      </c>
      <c r="M85" s="853"/>
      <c r="N85" s="57"/>
    </row>
    <row r="86" spans="1:14" ht="15.75" thickBot="1">
      <c r="B86" s="815" t="s">
        <v>1037</v>
      </c>
      <c r="C86" s="816"/>
      <c r="D86" s="816"/>
      <c r="E86" s="816"/>
      <c r="F86" s="816"/>
      <c r="G86" s="816"/>
      <c r="H86" s="816"/>
      <c r="I86" s="816"/>
      <c r="J86" s="816"/>
      <c r="K86" s="816"/>
      <c r="L86" s="816"/>
      <c r="M86" s="817"/>
      <c r="N86" s="58">
        <f>L83+L84+L85</f>
        <v>2769.9012117137254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12002.905250759475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VLOOKUP(A36,EQUIPOS!A6:D163,4,FALSE)</f>
        <v>130000</v>
      </c>
      <c r="L36" s="278"/>
      <c r="M36" s="279">
        <v>40</v>
      </c>
      <c r="N36" s="280">
        <f>K36/M36</f>
        <v>3250</v>
      </c>
    </row>
    <row r="37" spans="1:14">
      <c r="A37" s="119" t="s">
        <v>365</v>
      </c>
      <c r="B37" s="864" t="str">
        <f>VLOOKUP(A37,EQUIPOS!A7:D154,3,FALSE)</f>
        <v xml:space="preserve">Vibrocompatador, potencia 153 HP, peso 10 Ton. </v>
      </c>
      <c r="C37" s="865"/>
      <c r="D37" s="865"/>
      <c r="E37" s="865"/>
      <c r="F37" s="865"/>
      <c r="G37" s="865"/>
      <c r="H37" s="866"/>
      <c r="I37" s="275"/>
      <c r="J37" s="276"/>
      <c r="K37" s="277">
        <f>VLOOKUP(A37,EQUIPOS!A7:D164,4,FALSE)</f>
        <v>100000</v>
      </c>
      <c r="L37" s="278"/>
      <c r="M37" s="279">
        <v>40</v>
      </c>
      <c r="N37" s="280">
        <f>K37/M37</f>
        <v>2500</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5750</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478.75504880718745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6228.7550488071874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1245.7510097614377</v>
      </c>
      <c r="M83" s="851"/>
      <c r="N83" s="57"/>
    </row>
    <row r="84" spans="1:14">
      <c r="B84" s="95" t="s">
        <v>1057</v>
      </c>
      <c r="C84" s="96"/>
      <c r="D84" s="96"/>
      <c r="E84" s="96"/>
      <c r="F84" s="96"/>
      <c r="G84" s="96"/>
      <c r="H84" s="96"/>
      <c r="I84" s="93"/>
      <c r="J84" s="94"/>
      <c r="K84" s="312">
        <v>0.05</v>
      </c>
      <c r="L84" s="850">
        <f>N78*K84</f>
        <v>311.43775244035942</v>
      </c>
      <c r="M84" s="851"/>
      <c r="N84" s="57"/>
    </row>
    <row r="85" spans="1:14" ht="15.75" thickBot="1">
      <c r="B85" s="97" t="s">
        <v>1058</v>
      </c>
      <c r="C85" s="98"/>
      <c r="D85" s="98"/>
      <c r="E85" s="98"/>
      <c r="F85" s="98"/>
      <c r="G85" s="98"/>
      <c r="H85" s="98"/>
      <c r="I85" s="99"/>
      <c r="J85" s="100"/>
      <c r="K85" s="313">
        <v>0.05</v>
      </c>
      <c r="L85" s="852">
        <f>N78*K85</f>
        <v>311.43775244035942</v>
      </c>
      <c r="M85" s="853"/>
      <c r="N85" s="57"/>
    </row>
    <row r="86" spans="1:14" ht="15.75" thickBot="1">
      <c r="B86" s="815" t="s">
        <v>1037</v>
      </c>
      <c r="C86" s="816"/>
      <c r="D86" s="816"/>
      <c r="E86" s="816"/>
      <c r="F86" s="816"/>
      <c r="G86" s="816"/>
      <c r="H86" s="816"/>
      <c r="I86" s="816"/>
      <c r="J86" s="816"/>
      <c r="K86" s="816"/>
      <c r="L86" s="816"/>
      <c r="M86" s="817"/>
      <c r="N86" s="58">
        <f>L83+L84+L85</f>
        <v>1868.6265146421565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8097.381563449344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VLOOKUP(A36,EQUIPOS!A6:D163,4,FALSE)</f>
        <v>130000</v>
      </c>
      <c r="L36" s="278"/>
      <c r="M36" s="279">
        <v>40</v>
      </c>
      <c r="N36" s="280">
        <f>K36/M36</f>
        <v>3250</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3250</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478.75504880718745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3728.7550488071874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745.75100976143756</v>
      </c>
      <c r="M83" s="851"/>
      <c r="N83" s="57"/>
    </row>
    <row r="84" spans="1:14">
      <c r="B84" s="95" t="s">
        <v>1057</v>
      </c>
      <c r="C84" s="96"/>
      <c r="D84" s="96"/>
      <c r="E84" s="96"/>
      <c r="F84" s="96"/>
      <c r="G84" s="96"/>
      <c r="H84" s="96"/>
      <c r="I84" s="93"/>
      <c r="J84" s="94"/>
      <c r="K84" s="312">
        <v>0.05</v>
      </c>
      <c r="L84" s="850">
        <f>N78*K84</f>
        <v>186.43775244035939</v>
      </c>
      <c r="M84" s="851"/>
      <c r="N84" s="57"/>
    </row>
    <row r="85" spans="1:14" ht="15.75" thickBot="1">
      <c r="B85" s="97" t="s">
        <v>1058</v>
      </c>
      <c r="C85" s="98"/>
      <c r="D85" s="98"/>
      <c r="E85" s="98"/>
      <c r="F85" s="98"/>
      <c r="G85" s="98"/>
      <c r="H85" s="98"/>
      <c r="I85" s="99"/>
      <c r="J85" s="100"/>
      <c r="K85" s="313">
        <v>0.05</v>
      </c>
      <c r="L85" s="852">
        <f>N78*K85</f>
        <v>186.43775244035939</v>
      </c>
      <c r="M85" s="853"/>
      <c r="N85" s="57"/>
    </row>
    <row r="86" spans="1:14" ht="15.75" thickBot="1">
      <c r="B86" s="815" t="s">
        <v>1037</v>
      </c>
      <c r="C86" s="816"/>
      <c r="D86" s="816"/>
      <c r="E86" s="816"/>
      <c r="F86" s="816"/>
      <c r="G86" s="816"/>
      <c r="H86" s="816"/>
      <c r="I86" s="816"/>
      <c r="J86" s="816"/>
      <c r="K86" s="816"/>
      <c r="L86" s="816"/>
      <c r="M86" s="817"/>
      <c r="N86" s="58">
        <f>L83+L84+L85</f>
        <v>1118.6265146421563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4847.381563449344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2.0426882082439999</v>
      </c>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5460.91</v>
      </c>
      <c r="N48" s="280">
        <f>K48*M48</f>
        <v>7099.183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7099.183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53"/>
      <c r="D59" s="53"/>
      <c r="E59" s="53"/>
      <c r="F59" s="53"/>
      <c r="G59" s="53"/>
      <c r="H59" s="296"/>
      <c r="I59" s="287"/>
      <c r="J59" s="287"/>
      <c r="K59" s="287"/>
      <c r="L59" s="902"/>
      <c r="M59" s="903"/>
      <c r="N59" s="299"/>
    </row>
    <row r="60" spans="1:14" ht="24.75" customHeight="1">
      <c r="B60" s="52"/>
      <c r="C60" s="325"/>
      <c r="D60" s="325"/>
      <c r="E60" s="325"/>
      <c r="F60" s="325"/>
      <c r="G60" s="325"/>
      <c r="H60" s="319"/>
      <c r="I60" s="407"/>
      <c r="J60" s="294"/>
      <c r="K60" s="287"/>
      <c r="L60" s="902"/>
      <c r="M60" s="903"/>
      <c r="N60" s="295"/>
    </row>
    <row r="61" spans="1:14">
      <c r="B61" s="52"/>
      <c r="C61" s="53"/>
      <c r="D61" s="53"/>
      <c r="E61" s="53"/>
      <c r="F61" s="53"/>
      <c r="G61" s="325"/>
      <c r="H61" s="319"/>
      <c r="I61" s="407"/>
      <c r="J61" s="294"/>
      <c r="K61" s="287"/>
      <c r="L61" s="902"/>
      <c r="M61" s="903"/>
      <c r="N61" s="299"/>
    </row>
    <row r="62" spans="1:14">
      <c r="B62" s="52"/>
      <c r="C62" s="53"/>
      <c r="D62" s="53"/>
      <c r="E62" s="53"/>
      <c r="F62" s="53"/>
      <c r="G62" s="53"/>
      <c r="H62" s="296"/>
      <c r="I62" s="287"/>
      <c r="J62" s="287"/>
      <c r="K62" s="287"/>
      <c r="L62" s="902"/>
      <c r="M62" s="903"/>
      <c r="N62" s="299"/>
    </row>
    <row r="63" spans="1:14">
      <c r="B63" s="52"/>
      <c r="C63" s="53"/>
      <c r="D63" s="53"/>
      <c r="E63" s="53"/>
      <c r="F63" s="53"/>
      <c r="G63" s="53"/>
      <c r="H63" s="296"/>
      <c r="I63" s="287"/>
      <c r="J63" s="287"/>
      <c r="K63" s="287"/>
      <c r="L63" s="902"/>
      <c r="M63" s="903"/>
      <c r="N63" s="299"/>
    </row>
    <row r="64" spans="1:14" ht="15.75" thickBot="1">
      <c r="B64" s="473"/>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7305.4945090326437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1461.0989018065288</v>
      </c>
      <c r="M83" s="851"/>
      <c r="N83" s="57"/>
    </row>
    <row r="84" spans="1:14">
      <c r="B84" s="95" t="s">
        <v>1057</v>
      </c>
      <c r="C84" s="96"/>
      <c r="D84" s="96"/>
      <c r="E84" s="96"/>
      <c r="F84" s="96"/>
      <c r="G84" s="96"/>
      <c r="H84" s="96"/>
      <c r="I84" s="93"/>
      <c r="J84" s="94"/>
      <c r="K84" s="312">
        <v>0.05</v>
      </c>
      <c r="L84" s="850">
        <f>N78*K84</f>
        <v>365.27472545163221</v>
      </c>
      <c r="M84" s="851"/>
      <c r="N84" s="57"/>
    </row>
    <row r="85" spans="1:14" ht="15.75" thickBot="1">
      <c r="B85" s="97" t="s">
        <v>1058</v>
      </c>
      <c r="C85" s="98"/>
      <c r="D85" s="98"/>
      <c r="E85" s="98"/>
      <c r="F85" s="98"/>
      <c r="G85" s="98"/>
      <c r="H85" s="98"/>
      <c r="I85" s="99"/>
      <c r="J85" s="100"/>
      <c r="K85" s="313">
        <v>0.05</v>
      </c>
      <c r="L85" s="852">
        <f>N78*K85</f>
        <v>365.27472545163221</v>
      </c>
      <c r="M85" s="853"/>
      <c r="N85" s="57"/>
    </row>
    <row r="86" spans="1:14" ht="15.75" thickBot="1">
      <c r="B86" s="815" t="s">
        <v>1037</v>
      </c>
      <c r="C86" s="816"/>
      <c r="D86" s="816"/>
      <c r="E86" s="816"/>
      <c r="F86" s="816"/>
      <c r="G86" s="816"/>
      <c r="H86" s="816"/>
      <c r="I86" s="816"/>
      <c r="J86" s="816"/>
      <c r="K86" s="816"/>
      <c r="L86" s="816"/>
      <c r="M86" s="817"/>
      <c r="N86" s="58">
        <f>L83+L84+L85</f>
        <v>2191.648352709793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9497.1428617424372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1.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0.01</v>
      </c>
      <c r="M42" s="877"/>
      <c r="N42" s="111">
        <f>N76*L42</f>
        <v>2.0426882082439999</v>
      </c>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9452.17</v>
      </c>
      <c r="N48" s="280">
        <f>K48*M48</f>
        <v>11342.603999999999</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11342.603999999999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53"/>
      <c r="D59" s="53"/>
      <c r="E59" s="53"/>
      <c r="F59" s="53"/>
      <c r="G59" s="53"/>
      <c r="H59" s="296"/>
      <c r="I59" s="287"/>
      <c r="J59" s="287"/>
      <c r="K59" s="287"/>
      <c r="L59" s="902"/>
      <c r="M59" s="903"/>
      <c r="N59" s="299"/>
    </row>
    <row r="60" spans="1:14" ht="24.75" customHeight="1">
      <c r="B60" s="52"/>
      <c r="C60" s="325"/>
      <c r="D60" s="325"/>
      <c r="E60" s="325"/>
      <c r="F60" s="325"/>
      <c r="G60" s="325"/>
      <c r="H60" s="319"/>
      <c r="I60" s="407"/>
      <c r="J60" s="294"/>
      <c r="K60" s="287"/>
      <c r="L60" s="902"/>
      <c r="M60" s="903"/>
      <c r="N60" s="295"/>
    </row>
    <row r="61" spans="1:14">
      <c r="B61" s="52"/>
      <c r="C61" s="53"/>
      <c r="D61" s="53"/>
      <c r="E61" s="53"/>
      <c r="F61" s="53"/>
      <c r="G61" s="325"/>
      <c r="H61" s="319"/>
      <c r="I61" s="407"/>
      <c r="J61" s="294"/>
      <c r="K61" s="287"/>
      <c r="L61" s="902"/>
      <c r="M61" s="903"/>
      <c r="N61" s="299"/>
    </row>
    <row r="62" spans="1:14">
      <c r="B62" s="52"/>
      <c r="C62" s="53"/>
      <c r="D62" s="53"/>
      <c r="E62" s="53"/>
      <c r="F62" s="53"/>
      <c r="G62" s="53"/>
      <c r="H62" s="296"/>
      <c r="I62" s="287"/>
      <c r="J62" s="287"/>
      <c r="K62" s="287"/>
      <c r="L62" s="902"/>
      <c r="M62" s="903"/>
      <c r="N62" s="299"/>
    </row>
    <row r="63" spans="1:14">
      <c r="B63" s="52"/>
      <c r="C63" s="53"/>
      <c r="D63" s="53"/>
      <c r="E63" s="53"/>
      <c r="F63" s="53"/>
      <c r="G63" s="53"/>
      <c r="H63" s="296"/>
      <c r="I63" s="287"/>
      <c r="J63" s="287"/>
      <c r="K63" s="287"/>
      <c r="L63" s="902"/>
      <c r="M63" s="903"/>
      <c r="N63" s="299"/>
    </row>
    <row r="64" spans="1:14" ht="15.75" thickBot="1">
      <c r="B64" s="473"/>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11548.915509032644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2309.783101806529</v>
      </c>
      <c r="M83" s="851"/>
      <c r="N83" s="57"/>
    </row>
    <row r="84" spans="1:14">
      <c r="B84" s="95" t="s">
        <v>1057</v>
      </c>
      <c r="C84" s="96"/>
      <c r="D84" s="96"/>
      <c r="E84" s="96"/>
      <c r="F84" s="96"/>
      <c r="G84" s="96"/>
      <c r="H84" s="96"/>
      <c r="I84" s="93"/>
      <c r="J84" s="94"/>
      <c r="K84" s="312">
        <v>0.05</v>
      </c>
      <c r="L84" s="850">
        <f>N78*K84</f>
        <v>577.44577545163224</v>
      </c>
      <c r="M84" s="851"/>
      <c r="N84" s="57"/>
    </row>
    <row r="85" spans="1:14" ht="15.75" thickBot="1">
      <c r="B85" s="97" t="s">
        <v>1058</v>
      </c>
      <c r="C85" s="98"/>
      <c r="D85" s="98"/>
      <c r="E85" s="98"/>
      <c r="F85" s="98"/>
      <c r="G85" s="98"/>
      <c r="H85" s="98"/>
      <c r="I85" s="99"/>
      <c r="J85" s="100"/>
      <c r="K85" s="313">
        <v>0.05</v>
      </c>
      <c r="L85" s="852">
        <f>N78*K85</f>
        <v>577.44577545163224</v>
      </c>
      <c r="M85" s="853"/>
      <c r="N85" s="57"/>
    </row>
    <row r="86" spans="1:14" ht="15.75" thickBot="1">
      <c r="B86" s="815" t="s">
        <v>1037</v>
      </c>
      <c r="C86" s="816"/>
      <c r="D86" s="816"/>
      <c r="E86" s="816"/>
      <c r="F86" s="816"/>
      <c r="G86" s="816"/>
      <c r="H86" s="816"/>
      <c r="I86" s="816"/>
      <c r="J86" s="816"/>
      <c r="K86" s="816"/>
      <c r="L86" s="816"/>
      <c r="M86" s="817"/>
      <c r="N86" s="58">
        <f>L83+L84+L85</f>
        <v>3464.6746527097939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15013.590161742439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VLOOKUP(A36,EQUIPOS!A6:D186,3,FALSE)</f>
        <v xml:space="preserve">Buldozer, Potencia al volante de 140 HP, motor de 2200 RPM, longitud de hoja 4,80m. </v>
      </c>
      <c r="C36" s="865"/>
      <c r="D36" s="865"/>
      <c r="E36" s="865"/>
      <c r="F36" s="865"/>
      <c r="G36" s="865"/>
      <c r="H36" s="866"/>
      <c r="I36" s="275"/>
      <c r="J36" s="276"/>
      <c r="K36" s="277">
        <f>VLOOKUP(A36,EQUIPOS!A6:D186,4,FALSE)</f>
        <v>130000</v>
      </c>
      <c r="L36" s="278"/>
      <c r="M36" s="279">
        <v>45</v>
      </c>
      <c r="N36" s="280">
        <f>K36/M36</f>
        <v>2888.8888888888887</v>
      </c>
    </row>
    <row r="37" spans="1:14">
      <c r="A37" s="119" t="s">
        <v>152</v>
      </c>
      <c r="B37" s="864" t="str">
        <f>VLOOKUP(A37,EQUIPOS!A7:D187,3,FALSE)</f>
        <v xml:space="preserve">Carrotanque de agua(1000 Galones) </v>
      </c>
      <c r="C37" s="865"/>
      <c r="D37" s="865"/>
      <c r="E37" s="865"/>
      <c r="F37" s="865"/>
      <c r="G37" s="865"/>
      <c r="H37" s="866"/>
      <c r="I37" s="275"/>
      <c r="J37" s="276"/>
      <c r="K37" s="277">
        <f>VLOOKUP(A37,EQUIPOS!A7:D187,4,FALSE)</f>
        <v>62500</v>
      </c>
      <c r="L37" s="278"/>
      <c r="M37" s="279">
        <v>45</v>
      </c>
      <c r="N37" s="280">
        <f>K37/M37</f>
        <v>1388.8888888888889</v>
      </c>
    </row>
    <row r="38" spans="1:14">
      <c r="A38" t="s">
        <v>269</v>
      </c>
      <c r="B38" s="864" t="str">
        <f>VLOOKUP(A38,EQUIPOS!A8:D188,3,FALSE)</f>
        <v>Motoniveladora  potencia 215 HP, ancho de cuchilla 4,27 m, peso 18 ton.</v>
      </c>
      <c r="C38" s="865"/>
      <c r="D38" s="865"/>
      <c r="E38" s="865"/>
      <c r="F38" s="865"/>
      <c r="G38" s="865"/>
      <c r="H38" s="866"/>
      <c r="I38" s="275"/>
      <c r="J38" s="276"/>
      <c r="K38" s="277">
        <f>VLOOKUP(A38,EQUIPOS!A8:D188,4,FALSE)</f>
        <v>150000</v>
      </c>
      <c r="L38" s="278"/>
      <c r="M38" s="279">
        <v>45</v>
      </c>
      <c r="N38" s="280">
        <f>K38/M38</f>
        <v>3333.3333333333335</v>
      </c>
    </row>
    <row r="39" spans="1:14">
      <c r="A39" t="s">
        <v>365</v>
      </c>
      <c r="B39" s="864" t="str">
        <f>VLOOKUP(A39,EQUIPOS!A9:D189,3,FALSE)</f>
        <v xml:space="preserve">Vibrocompatador, potencia 153 HP, peso 10 Ton. </v>
      </c>
      <c r="C39" s="865"/>
      <c r="D39" s="865"/>
      <c r="E39" s="865"/>
      <c r="F39" s="865"/>
      <c r="G39" s="865"/>
      <c r="H39" s="866"/>
      <c r="I39" s="867"/>
      <c r="J39" s="868"/>
      <c r="K39" s="277">
        <f>VLOOKUP(A39,EQUIPOS!A9:D189,4,FALSE)</f>
        <v>100000</v>
      </c>
      <c r="L39" s="869">
        <v>45</v>
      </c>
      <c r="M39" s="870"/>
      <c r="N39" s="280">
        <f>K39/L39</f>
        <v>2222.2222222222222</v>
      </c>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11.348267823577778</v>
      </c>
    </row>
    <row r="43" spans="1:14" ht="15.75" thickBot="1">
      <c r="B43" s="815" t="s">
        <v>1037</v>
      </c>
      <c r="C43" s="816"/>
      <c r="D43" s="816"/>
      <c r="E43" s="816"/>
      <c r="F43" s="816"/>
      <c r="G43" s="816"/>
      <c r="H43" s="816"/>
      <c r="I43" s="816"/>
      <c r="J43" s="816"/>
      <c r="K43" s="816"/>
      <c r="L43" s="816"/>
      <c r="M43" s="817"/>
      <c r="N43" s="402">
        <f>SUM(N36:N42)</f>
        <v>9844.6816011569117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25000</v>
      </c>
      <c r="N48" s="280">
        <f>K48*M48</f>
        <v>31250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31250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902">
        <f>VLOOKUP(A59,TRANSPORTE!A5:D123,4,FALSE)</f>
        <v>800</v>
      </c>
      <c r="M59" s="903"/>
      <c r="N59" s="299">
        <f>K59*L59</f>
        <v>1000</v>
      </c>
    </row>
    <row r="60" spans="1:14" ht="24.75" customHeight="1">
      <c r="B60" s="52"/>
      <c r="C60" s="325"/>
      <c r="D60" s="325"/>
      <c r="E60" s="325"/>
      <c r="F60" s="325"/>
      <c r="G60" s="325"/>
      <c r="H60" s="319"/>
      <c r="I60" s="407"/>
      <c r="J60" s="294"/>
      <c r="K60" s="287"/>
      <c r="L60" s="902"/>
      <c r="M60" s="903"/>
      <c r="N60" s="295"/>
    </row>
    <row r="61" spans="1:14">
      <c r="B61" s="52"/>
      <c r="C61" s="53"/>
      <c r="D61" s="53"/>
      <c r="E61" s="53"/>
      <c r="F61" s="53"/>
      <c r="G61" s="325"/>
      <c r="H61" s="319"/>
      <c r="I61" s="407"/>
      <c r="J61" s="294"/>
      <c r="K61" s="287"/>
      <c r="L61" s="902"/>
      <c r="M61" s="903"/>
      <c r="N61" s="299"/>
    </row>
    <row r="62" spans="1:14">
      <c r="B62" s="52"/>
      <c r="C62" s="53"/>
      <c r="D62" s="53"/>
      <c r="E62" s="53"/>
      <c r="F62" s="53"/>
      <c r="G62" s="53"/>
      <c r="H62" s="296"/>
      <c r="I62" s="287"/>
      <c r="J62" s="287"/>
      <c r="K62" s="287"/>
      <c r="L62" s="902"/>
      <c r="M62" s="903"/>
      <c r="N62" s="299"/>
    </row>
    <row r="63" spans="1:14">
      <c r="B63" s="52"/>
      <c r="C63" s="53"/>
      <c r="D63" s="53"/>
      <c r="E63" s="53"/>
      <c r="F63" s="53"/>
      <c r="G63" s="53"/>
      <c r="H63" s="296"/>
      <c r="I63" s="287"/>
      <c r="J63" s="287"/>
      <c r="K63" s="287"/>
      <c r="L63" s="902"/>
      <c r="M63" s="903"/>
      <c r="N63" s="299"/>
    </row>
    <row r="64" spans="1:14" ht="15.75" thickBot="1">
      <c r="B64" s="473"/>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SUM(N59:N64)</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42662.094992335798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8532.4189984671593</v>
      </c>
      <c r="M83" s="851"/>
      <c r="N83" s="57"/>
    </row>
    <row r="84" spans="1:14">
      <c r="B84" s="95" t="s">
        <v>1057</v>
      </c>
      <c r="C84" s="96"/>
      <c r="D84" s="96"/>
      <c r="E84" s="96"/>
      <c r="F84" s="96"/>
      <c r="G84" s="96"/>
      <c r="H84" s="96"/>
      <c r="I84" s="93"/>
      <c r="J84" s="94"/>
      <c r="K84" s="312">
        <v>0.05</v>
      </c>
      <c r="L84" s="850">
        <f>N78*K84</f>
        <v>2133.1047496167898</v>
      </c>
      <c r="M84" s="851"/>
      <c r="N84" s="57"/>
    </row>
    <row r="85" spans="1:14" ht="15.75" thickBot="1">
      <c r="B85" s="97" t="s">
        <v>1058</v>
      </c>
      <c r="C85" s="98"/>
      <c r="D85" s="98"/>
      <c r="E85" s="98"/>
      <c r="F85" s="98"/>
      <c r="G85" s="98"/>
      <c r="H85" s="98"/>
      <c r="I85" s="99"/>
      <c r="J85" s="100"/>
      <c r="K85" s="313">
        <v>0.05</v>
      </c>
      <c r="L85" s="852">
        <f>N78*K85</f>
        <v>2133.1047496167898</v>
      </c>
      <c r="M85" s="853"/>
      <c r="N85" s="57"/>
    </row>
    <row r="86" spans="1:14" ht="15.75" thickBot="1">
      <c r="B86" s="815" t="s">
        <v>1037</v>
      </c>
      <c r="C86" s="816"/>
      <c r="D86" s="816"/>
      <c r="E86" s="816"/>
      <c r="F86" s="816"/>
      <c r="G86" s="816"/>
      <c r="H86" s="816"/>
      <c r="I86" s="816"/>
      <c r="J86" s="816"/>
      <c r="K86" s="816"/>
      <c r="L86" s="816"/>
      <c r="M86" s="817"/>
      <c r="N86" s="58">
        <f>L83+L84+L85</f>
        <v>12798.62849770074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ROUND((N78+N86),0)</f>
        <v>55461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VLOOKUP(A36,EQUIPOS!A6:D186,3,FALSE)</f>
        <v xml:space="preserve">Buldozer, Potencia al volante de 140 HP, motor de 2200 RPM, longitud de hoja 4,80m. </v>
      </c>
      <c r="C36" s="865"/>
      <c r="D36" s="865"/>
      <c r="E36" s="865"/>
      <c r="F36" s="865"/>
      <c r="G36" s="865"/>
      <c r="H36" s="866"/>
      <c r="I36" s="275"/>
      <c r="J36" s="276"/>
      <c r="K36" s="277">
        <f>VLOOKUP(A36,EQUIPOS!A6:D186,4,FALSE)</f>
        <v>130000</v>
      </c>
      <c r="L36" s="278"/>
      <c r="M36" s="279">
        <v>45</v>
      </c>
      <c r="N36" s="280">
        <f>K36/M36</f>
        <v>2888.8888888888887</v>
      </c>
    </row>
    <row r="37" spans="1:14">
      <c r="A37" s="119" t="s">
        <v>152</v>
      </c>
      <c r="B37" s="864" t="str">
        <f>VLOOKUP(A37,EQUIPOS!A7:D187,3,FALSE)</f>
        <v xml:space="preserve">Carrotanque de agua(1000 Galones) </v>
      </c>
      <c r="C37" s="865"/>
      <c r="D37" s="865"/>
      <c r="E37" s="865"/>
      <c r="F37" s="865"/>
      <c r="G37" s="865"/>
      <c r="H37" s="866"/>
      <c r="I37" s="275"/>
      <c r="J37" s="276"/>
      <c r="K37" s="277">
        <f>VLOOKUP(A37,EQUIPOS!A7:D187,4,FALSE)</f>
        <v>62500</v>
      </c>
      <c r="L37" s="278"/>
      <c r="M37" s="279">
        <v>45</v>
      </c>
      <c r="N37" s="280">
        <f>K37/M37</f>
        <v>1388.8888888888889</v>
      </c>
    </row>
    <row r="38" spans="1:14">
      <c r="A38" t="s">
        <v>269</v>
      </c>
      <c r="B38" s="864" t="str">
        <f>VLOOKUP(A38,EQUIPOS!A8:D188,3,FALSE)</f>
        <v>Motoniveladora  potencia 215 HP, ancho de cuchilla 4,27 m, peso 18 ton.</v>
      </c>
      <c r="C38" s="865"/>
      <c r="D38" s="865"/>
      <c r="E38" s="865"/>
      <c r="F38" s="865"/>
      <c r="G38" s="865"/>
      <c r="H38" s="866"/>
      <c r="I38" s="275"/>
      <c r="J38" s="276"/>
      <c r="K38" s="277">
        <f>VLOOKUP(A38,EQUIPOS!A8:D188,4,FALSE)</f>
        <v>150000</v>
      </c>
      <c r="L38" s="278"/>
      <c r="M38" s="279">
        <v>45</v>
      </c>
      <c r="N38" s="280">
        <f>K38/M38</f>
        <v>3333.3333333333335</v>
      </c>
    </row>
    <row r="39" spans="1:14">
      <c r="A39" t="s">
        <v>365</v>
      </c>
      <c r="B39" s="864" t="str">
        <f>VLOOKUP(A39,EQUIPOS!A9:D189,3,FALSE)</f>
        <v xml:space="preserve">Vibrocompatador, potencia 153 HP, peso 10 Ton. </v>
      </c>
      <c r="C39" s="865"/>
      <c r="D39" s="865"/>
      <c r="E39" s="865"/>
      <c r="F39" s="865"/>
      <c r="G39" s="865"/>
      <c r="H39" s="866"/>
      <c r="I39" s="867"/>
      <c r="J39" s="868"/>
      <c r="K39" s="277">
        <f>VLOOKUP(A39,EQUIPOS!A9:D189,4,FALSE)</f>
        <v>100000</v>
      </c>
      <c r="L39" s="869">
        <v>45</v>
      </c>
      <c r="M39" s="870"/>
      <c r="N39" s="280">
        <f>K39/L39</f>
        <v>2222.2222222222222</v>
      </c>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11.348267823577778</v>
      </c>
    </row>
    <row r="43" spans="1:14" ht="15.75" thickBot="1">
      <c r="B43" s="815" t="s">
        <v>1037</v>
      </c>
      <c r="C43" s="816"/>
      <c r="D43" s="816"/>
      <c r="E43" s="816"/>
      <c r="F43" s="816"/>
      <c r="G43" s="816"/>
      <c r="H43" s="816"/>
      <c r="I43" s="816"/>
      <c r="J43" s="816"/>
      <c r="K43" s="816"/>
      <c r="L43" s="816"/>
      <c r="M43" s="817"/>
      <c r="N43" s="402">
        <f>SUM(N36:N42)</f>
        <v>9844.6816011569117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40000</v>
      </c>
      <c r="N48" s="280">
        <f>K48*M48</f>
        <v>50000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2">
        <f>VLOOKUP(A59,TRANSPORTE!A5:D123,4,FALSE)</f>
        <v>800</v>
      </c>
      <c r="M59" s="903"/>
      <c r="N59" s="299">
        <f>K59*L59</f>
        <v>1000</v>
      </c>
    </row>
    <row r="60" spans="1:14" ht="24.75" customHeight="1">
      <c r="B60" s="52"/>
      <c r="C60" s="325"/>
      <c r="D60" s="325"/>
      <c r="E60" s="325"/>
      <c r="F60" s="325"/>
      <c r="G60" s="325"/>
      <c r="H60" s="319"/>
      <c r="I60" s="407"/>
      <c r="J60" s="294"/>
      <c r="K60" s="287"/>
      <c r="L60" s="902"/>
      <c r="M60" s="903"/>
      <c r="N60" s="295"/>
    </row>
    <row r="61" spans="1:14">
      <c r="B61" s="52"/>
      <c r="C61" s="53"/>
      <c r="D61" s="53"/>
      <c r="E61" s="53"/>
      <c r="F61" s="53"/>
      <c r="G61" s="325"/>
      <c r="H61" s="319"/>
      <c r="I61" s="407"/>
      <c r="J61" s="294"/>
      <c r="K61" s="287"/>
      <c r="L61" s="902"/>
      <c r="M61" s="903"/>
      <c r="N61" s="299"/>
    </row>
    <row r="62" spans="1:14">
      <c r="B62" s="52"/>
      <c r="C62" s="53"/>
      <c r="D62" s="53"/>
      <c r="E62" s="53"/>
      <c r="F62" s="53"/>
      <c r="G62" s="53"/>
      <c r="H62" s="296"/>
      <c r="I62" s="287"/>
      <c r="J62" s="287"/>
      <c r="K62" s="287"/>
      <c r="L62" s="902"/>
      <c r="M62" s="903"/>
      <c r="N62" s="299"/>
    </row>
    <row r="63" spans="1:14">
      <c r="B63" s="52"/>
      <c r="C63" s="53"/>
      <c r="D63" s="53"/>
      <c r="E63" s="53"/>
      <c r="F63" s="53"/>
      <c r="G63" s="53"/>
      <c r="H63" s="296"/>
      <c r="I63" s="287"/>
      <c r="J63" s="287"/>
      <c r="K63" s="287"/>
      <c r="L63" s="902"/>
      <c r="M63" s="903"/>
      <c r="N63" s="299"/>
    </row>
    <row r="64" spans="1:14" ht="15.75" thickBot="1">
      <c r="B64" s="473"/>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SUM(N59:N64)</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61412.094992335798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12282.418998467161</v>
      </c>
      <c r="M83" s="851"/>
      <c r="N83" s="57"/>
    </row>
    <row r="84" spans="1:14">
      <c r="B84" s="95" t="s">
        <v>1057</v>
      </c>
      <c r="C84" s="96"/>
      <c r="D84" s="96"/>
      <c r="E84" s="96"/>
      <c r="F84" s="96"/>
      <c r="G84" s="96"/>
      <c r="H84" s="96"/>
      <c r="I84" s="93"/>
      <c r="J84" s="94"/>
      <c r="K84" s="312">
        <v>0.05</v>
      </c>
      <c r="L84" s="850">
        <f>N78*K84</f>
        <v>3070.6047496167903</v>
      </c>
      <c r="M84" s="851"/>
      <c r="N84" s="57"/>
    </row>
    <row r="85" spans="1:14" ht="15.75" thickBot="1">
      <c r="B85" s="97" t="s">
        <v>1058</v>
      </c>
      <c r="C85" s="98"/>
      <c r="D85" s="98"/>
      <c r="E85" s="98"/>
      <c r="F85" s="98"/>
      <c r="G85" s="98"/>
      <c r="H85" s="98"/>
      <c r="I85" s="99"/>
      <c r="J85" s="100"/>
      <c r="K85" s="313">
        <v>0.05</v>
      </c>
      <c r="L85" s="852">
        <f>N78*K85</f>
        <v>3070.6047496167903</v>
      </c>
      <c r="M85" s="853"/>
      <c r="N85" s="57"/>
    </row>
    <row r="86" spans="1:14" ht="15.75" thickBot="1">
      <c r="B86" s="815" t="s">
        <v>1037</v>
      </c>
      <c r="C86" s="816"/>
      <c r="D86" s="816"/>
      <c r="E86" s="816"/>
      <c r="F86" s="816"/>
      <c r="G86" s="816"/>
      <c r="H86" s="816"/>
      <c r="I86" s="816"/>
      <c r="J86" s="816"/>
      <c r="K86" s="816"/>
      <c r="L86" s="816"/>
      <c r="M86" s="817"/>
      <c r="N86" s="58">
        <f>L83+L84+L85</f>
        <v>18423.628497700742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79835.723490036544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VLOOKUP(A36,EQUIPOS!A6:D186,3,FALSE)</f>
        <v xml:space="preserve">Buldozer, Potencia al volante de 140 HP, motor de 2200 RPM, longitud de hoja 4,80m. </v>
      </c>
      <c r="C36" s="865"/>
      <c r="D36" s="865"/>
      <c r="E36" s="865"/>
      <c r="F36" s="865"/>
      <c r="G36" s="865"/>
      <c r="H36" s="866"/>
      <c r="I36" s="275"/>
      <c r="J36" s="276"/>
      <c r="K36" s="277">
        <f>VLOOKUP(A36,EQUIPOS!A6:D186,4,FALSE)</f>
        <v>130000</v>
      </c>
      <c r="L36" s="278"/>
      <c r="M36" s="279">
        <v>45</v>
      </c>
      <c r="N36" s="280">
        <f>K36/M36</f>
        <v>2888.8888888888887</v>
      </c>
    </row>
    <row r="37" spans="1:14">
      <c r="A37" s="119" t="s">
        <v>152</v>
      </c>
      <c r="B37" s="864" t="str">
        <f>VLOOKUP(A37,EQUIPOS!A7:D187,3,FALSE)</f>
        <v xml:space="preserve">Carrotanque de agua(1000 Galones) </v>
      </c>
      <c r="C37" s="865"/>
      <c r="D37" s="865"/>
      <c r="E37" s="865"/>
      <c r="F37" s="865"/>
      <c r="G37" s="865"/>
      <c r="H37" s="866"/>
      <c r="I37" s="275"/>
      <c r="J37" s="276"/>
      <c r="K37" s="277">
        <f>VLOOKUP(A37,EQUIPOS!A7:D187,4,FALSE)</f>
        <v>62500</v>
      </c>
      <c r="L37" s="278"/>
      <c r="M37" s="279">
        <v>45</v>
      </c>
      <c r="N37" s="280">
        <f>K37/M37</f>
        <v>1388.8888888888889</v>
      </c>
    </row>
    <row r="38" spans="1:14">
      <c r="A38" t="s">
        <v>269</v>
      </c>
      <c r="B38" s="864" t="str">
        <f>VLOOKUP(A38,EQUIPOS!A8:D188,3,FALSE)</f>
        <v>Motoniveladora  potencia 215 HP, ancho de cuchilla 4,27 m, peso 18 ton.</v>
      </c>
      <c r="C38" s="865"/>
      <c r="D38" s="865"/>
      <c r="E38" s="865"/>
      <c r="F38" s="865"/>
      <c r="G38" s="865"/>
      <c r="H38" s="866"/>
      <c r="I38" s="275"/>
      <c r="J38" s="276"/>
      <c r="K38" s="277">
        <f>VLOOKUP(A38,EQUIPOS!A8:D188,4,FALSE)</f>
        <v>150000</v>
      </c>
      <c r="L38" s="278"/>
      <c r="M38" s="279">
        <v>45</v>
      </c>
      <c r="N38" s="280">
        <f>K38/M38</f>
        <v>3333.3333333333335</v>
      </c>
    </row>
    <row r="39" spans="1:14">
      <c r="A39" t="s">
        <v>365</v>
      </c>
      <c r="B39" s="864" t="str">
        <f>VLOOKUP(A39,EQUIPOS!A9:D189,3,FALSE)</f>
        <v xml:space="preserve">Vibrocompatador, potencia 153 HP, peso 10 Ton. </v>
      </c>
      <c r="C39" s="865"/>
      <c r="D39" s="865"/>
      <c r="E39" s="865"/>
      <c r="F39" s="865"/>
      <c r="G39" s="865"/>
      <c r="H39" s="866"/>
      <c r="I39" s="867"/>
      <c r="J39" s="868"/>
      <c r="K39" s="277">
        <f>VLOOKUP(A39,EQUIPOS!A9:D189,4,FALSE)</f>
        <v>100000</v>
      </c>
      <c r="L39" s="869">
        <v>45</v>
      </c>
      <c r="M39" s="870"/>
      <c r="N39" s="280">
        <f>K39/L39</f>
        <v>2222.2222222222222</v>
      </c>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t="s">
        <v>1036</v>
      </c>
      <c r="C42" s="865"/>
      <c r="D42" s="865"/>
      <c r="E42" s="865"/>
      <c r="F42" s="865"/>
      <c r="G42" s="865"/>
      <c r="H42" s="866"/>
      <c r="I42" s="874"/>
      <c r="J42" s="875"/>
      <c r="K42" s="47"/>
      <c r="L42" s="876">
        <v>0.02</v>
      </c>
      <c r="M42" s="877"/>
      <c r="N42" s="111">
        <f>N76*L42</f>
        <v>11.348267823577778</v>
      </c>
    </row>
    <row r="43" spans="1:14" ht="15.75" thickBot="1">
      <c r="B43" s="815" t="s">
        <v>1037</v>
      </c>
      <c r="C43" s="816"/>
      <c r="D43" s="816"/>
      <c r="E43" s="816"/>
      <c r="F43" s="816"/>
      <c r="G43" s="816"/>
      <c r="H43" s="816"/>
      <c r="I43" s="816"/>
      <c r="J43" s="816"/>
      <c r="K43" s="816"/>
      <c r="L43" s="816"/>
      <c r="M43" s="817"/>
      <c r="N43" s="402">
        <f>SUM(N36:N42)</f>
        <v>9844.6816011569117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40000</v>
      </c>
      <c r="N48" s="280">
        <f>K48*M48</f>
        <v>50000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2">
        <f>VLOOKUP(A59,TRANSPORTE!A5:D123,4,FALSE)</f>
        <v>800</v>
      </c>
      <c r="M59" s="903"/>
      <c r="N59" s="299">
        <f>K59*L59</f>
        <v>1000</v>
      </c>
    </row>
    <row r="60" spans="1:14" ht="24.75" customHeight="1">
      <c r="B60" s="52"/>
      <c r="C60" s="325"/>
      <c r="D60" s="325"/>
      <c r="E60" s="325"/>
      <c r="F60" s="325"/>
      <c r="G60" s="325"/>
      <c r="H60" s="319"/>
      <c r="I60" s="407"/>
      <c r="J60" s="294"/>
      <c r="K60" s="287"/>
      <c r="L60" s="902"/>
      <c r="M60" s="903"/>
      <c r="N60" s="295"/>
    </row>
    <row r="61" spans="1:14">
      <c r="B61" s="52"/>
      <c r="C61" s="53"/>
      <c r="D61" s="53"/>
      <c r="E61" s="53"/>
      <c r="F61" s="53"/>
      <c r="G61" s="325"/>
      <c r="H61" s="319"/>
      <c r="I61" s="407"/>
      <c r="J61" s="294"/>
      <c r="K61" s="287"/>
      <c r="L61" s="902"/>
      <c r="M61" s="903"/>
      <c r="N61" s="299"/>
    </row>
    <row r="62" spans="1:14">
      <c r="B62" s="52"/>
      <c r="C62" s="53"/>
      <c r="D62" s="53"/>
      <c r="E62" s="53"/>
      <c r="F62" s="53"/>
      <c r="G62" s="53"/>
      <c r="H62" s="296"/>
      <c r="I62" s="287"/>
      <c r="J62" s="287"/>
      <c r="K62" s="287"/>
      <c r="L62" s="902"/>
      <c r="M62" s="903"/>
      <c r="N62" s="299"/>
    </row>
    <row r="63" spans="1:14">
      <c r="B63" s="52"/>
      <c r="C63" s="53"/>
      <c r="D63" s="53"/>
      <c r="E63" s="53"/>
      <c r="F63" s="53"/>
      <c r="G63" s="53"/>
      <c r="H63" s="296"/>
      <c r="I63" s="287"/>
      <c r="J63" s="287"/>
      <c r="K63" s="287"/>
      <c r="L63" s="902"/>
      <c r="M63" s="903"/>
      <c r="N63" s="299"/>
    </row>
    <row r="64" spans="1:14" ht="15.75" thickBot="1">
      <c r="B64" s="473"/>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SUM(N59:N64)</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61412.094992335798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12282.418998467161</v>
      </c>
      <c r="M83" s="851"/>
      <c r="N83" s="57"/>
    </row>
    <row r="84" spans="1:14">
      <c r="B84" s="95" t="s">
        <v>1057</v>
      </c>
      <c r="C84" s="96"/>
      <c r="D84" s="96"/>
      <c r="E84" s="96"/>
      <c r="F84" s="96"/>
      <c r="G84" s="96"/>
      <c r="H84" s="96"/>
      <c r="I84" s="93"/>
      <c r="J84" s="94"/>
      <c r="K84" s="312">
        <v>0.05</v>
      </c>
      <c r="L84" s="850">
        <f>N78*K84</f>
        <v>3070.6047496167903</v>
      </c>
      <c r="M84" s="851"/>
      <c r="N84" s="57"/>
    </row>
    <row r="85" spans="1:14" ht="15.75" thickBot="1">
      <c r="B85" s="97" t="s">
        <v>1058</v>
      </c>
      <c r="C85" s="98"/>
      <c r="D85" s="98"/>
      <c r="E85" s="98"/>
      <c r="F85" s="98"/>
      <c r="G85" s="98"/>
      <c r="H85" s="98"/>
      <c r="I85" s="99"/>
      <c r="J85" s="100"/>
      <c r="K85" s="313">
        <v>0.05</v>
      </c>
      <c r="L85" s="852">
        <f>N78*K85</f>
        <v>3070.6047496167903</v>
      </c>
      <c r="M85" s="853"/>
      <c r="N85" s="57"/>
    </row>
    <row r="86" spans="1:14" ht="15.75" thickBot="1">
      <c r="B86" s="815" t="s">
        <v>1037</v>
      </c>
      <c r="C86" s="816"/>
      <c r="D86" s="816"/>
      <c r="E86" s="816"/>
      <c r="F86" s="816"/>
      <c r="G86" s="816"/>
      <c r="H86" s="816"/>
      <c r="I86" s="816"/>
      <c r="J86" s="816"/>
      <c r="K86" s="816"/>
      <c r="L86" s="816"/>
      <c r="M86" s="817"/>
      <c r="N86" s="58">
        <f>L83+L84+L85</f>
        <v>18423.628497700742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79835.723490036544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VLOOKUP(A36,EQUIPOS!A6:D163,4,FALSE)</f>
        <v>130000</v>
      </c>
      <c r="L36" s="278"/>
      <c r="M36" s="279">
        <v>400</v>
      </c>
      <c r="N36" s="280">
        <f>K36/M36</f>
        <v>325</v>
      </c>
    </row>
    <row r="37" spans="1:14">
      <c r="A37" s="119" t="s">
        <v>152</v>
      </c>
      <c r="B37" s="864" t="str">
        <f>VLOOKUP(A37,EQUIPOS!A7:D154,3,FALSE)</f>
        <v xml:space="preserve">Carrotanque de agua(1000 Galones) </v>
      </c>
      <c r="C37" s="865"/>
      <c r="D37" s="865"/>
      <c r="E37" s="865"/>
      <c r="F37" s="865"/>
      <c r="G37" s="865"/>
      <c r="H37" s="866"/>
      <c r="I37" s="275"/>
      <c r="J37" s="276"/>
      <c r="K37" s="277">
        <f>VLOOKUP(A37,EQUIPOS!A7:D164,4,FALSE)</f>
        <v>62500</v>
      </c>
      <c r="L37" s="278"/>
      <c r="M37" s="279">
        <v>200</v>
      </c>
      <c r="N37" s="280">
        <f>K37/M37</f>
        <v>312.5</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150000</v>
      </c>
      <c r="L38" s="278"/>
      <c r="M38" s="279">
        <v>200</v>
      </c>
      <c r="N38" s="280">
        <f>K38/M38</f>
        <v>750</v>
      </c>
    </row>
    <row r="39" spans="1:14">
      <c r="A39" t="s">
        <v>365</v>
      </c>
      <c r="B39" s="864" t="str">
        <f>VLOOKUP(A39,EQUIPOS!A9:D155,3,FALSE)</f>
        <v xml:space="preserve">Vibrocompatador, potencia 153 HP, peso 10 Ton. </v>
      </c>
      <c r="C39" s="865"/>
      <c r="D39" s="865"/>
      <c r="E39" s="865"/>
      <c r="F39" s="865"/>
      <c r="G39" s="865"/>
      <c r="H39" s="866"/>
      <c r="I39" s="867"/>
      <c r="J39" s="868"/>
      <c r="K39" s="277">
        <f>VLOOKUP(A39,EQUIPOS!A9:D166,4,FALSE)</f>
        <v>100000</v>
      </c>
      <c r="L39" s="869">
        <v>200</v>
      </c>
      <c r="M39" s="870"/>
      <c r="N39" s="280">
        <f>K39/L39</f>
        <v>500</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N76*M41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1890.053360260305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2017.7213732755549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403.544274655111</v>
      </c>
      <c r="M83" s="851"/>
      <c r="N83" s="57"/>
    </row>
    <row r="84" spans="1:14">
      <c r="B84" s="95" t="s">
        <v>1057</v>
      </c>
      <c r="C84" s="96"/>
      <c r="D84" s="96"/>
      <c r="E84" s="96"/>
      <c r="F84" s="96"/>
      <c r="G84" s="96"/>
      <c r="H84" s="96"/>
      <c r="I84" s="93"/>
      <c r="J84" s="94"/>
      <c r="K84" s="312">
        <v>0.05</v>
      </c>
      <c r="L84" s="850">
        <f>N78*K84</f>
        <v>100.88606866377775</v>
      </c>
      <c r="M84" s="851"/>
      <c r="N84" s="57"/>
    </row>
    <row r="85" spans="1:14" ht="15.75" thickBot="1">
      <c r="B85" s="97" t="s">
        <v>1058</v>
      </c>
      <c r="C85" s="98"/>
      <c r="D85" s="98"/>
      <c r="E85" s="98"/>
      <c r="F85" s="98"/>
      <c r="G85" s="98"/>
      <c r="H85" s="98"/>
      <c r="I85" s="99"/>
      <c r="J85" s="100"/>
      <c r="K85" s="313">
        <v>0.05</v>
      </c>
      <c r="L85" s="852">
        <f>N78*K85</f>
        <v>100.88606866377775</v>
      </c>
      <c r="M85" s="853"/>
      <c r="N85" s="57"/>
    </row>
    <row r="86" spans="1:14" ht="15.75" thickBot="1">
      <c r="B86" s="815" t="s">
        <v>1037</v>
      </c>
      <c r="C86" s="816"/>
      <c r="D86" s="816"/>
      <c r="E86" s="816"/>
      <c r="F86" s="816"/>
      <c r="G86" s="816"/>
      <c r="H86" s="816"/>
      <c r="I86" s="816"/>
      <c r="J86" s="816"/>
      <c r="K86" s="816"/>
      <c r="L86" s="816"/>
      <c r="M86" s="817"/>
      <c r="N86" s="58">
        <f>L83+L84+L85</f>
        <v>605.31641198266652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2623.0377852582214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2.0426882082439999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7100.73</v>
      </c>
      <c r="N48" s="280">
        <f>K48*M48</f>
        <v>8520.8759999999984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8520.8759999999984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8727.187509032643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1745.4375018065286</v>
      </c>
      <c r="M83" s="851"/>
      <c r="N83" s="57"/>
    </row>
    <row r="84" spans="1:14">
      <c r="B84" s="95" t="s">
        <v>1057</v>
      </c>
      <c r="C84" s="96"/>
      <c r="D84" s="96"/>
      <c r="E84" s="96"/>
      <c r="F84" s="96"/>
      <c r="G84" s="96"/>
      <c r="H84" s="96"/>
      <c r="I84" s="93"/>
      <c r="J84" s="94"/>
      <c r="K84" s="312">
        <v>0.05</v>
      </c>
      <c r="L84" s="850">
        <f>N78*K84</f>
        <v>436.35937545163216</v>
      </c>
      <c r="M84" s="851"/>
      <c r="N84" s="57"/>
    </row>
    <row r="85" spans="1:14" ht="15.75" thickBot="1">
      <c r="B85" s="97" t="s">
        <v>1058</v>
      </c>
      <c r="C85" s="98"/>
      <c r="D85" s="98"/>
      <c r="E85" s="98"/>
      <c r="F85" s="98"/>
      <c r="G85" s="98"/>
      <c r="H85" s="98"/>
      <c r="I85" s="99"/>
      <c r="J85" s="100"/>
      <c r="K85" s="313">
        <v>0.05</v>
      </c>
      <c r="L85" s="852">
        <f>N78*K85</f>
        <v>436.35937545163216</v>
      </c>
      <c r="M85" s="853"/>
      <c r="N85" s="57"/>
    </row>
    <row r="86" spans="1:14" ht="15.75" thickBot="1">
      <c r="B86" s="815" t="s">
        <v>1037</v>
      </c>
      <c r="C86" s="816"/>
      <c r="D86" s="816"/>
      <c r="E86" s="816"/>
      <c r="F86" s="816"/>
      <c r="G86" s="816"/>
      <c r="H86" s="816"/>
      <c r="I86" s="816"/>
      <c r="J86" s="816"/>
      <c r="K86" s="816"/>
      <c r="L86" s="816"/>
      <c r="M86" s="817"/>
      <c r="N86" s="58">
        <f>L83+L84+L85</f>
        <v>2618.1562527097931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11345.343761742435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2.0426882082439999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v>5077.6000000000004</v>
      </c>
      <c r="N48" s="280">
        <f>K48*M48</f>
        <v>5585.3600000000006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1158.3343018065289</v>
      </c>
      <c r="M83" s="851"/>
      <c r="N83" s="57"/>
    </row>
    <row r="84" spans="1:14">
      <c r="B84" s="95" t="s">
        <v>1057</v>
      </c>
      <c r="C84" s="96"/>
      <c r="D84" s="96"/>
      <c r="E84" s="96"/>
      <c r="F84" s="96"/>
      <c r="G84" s="96"/>
      <c r="H84" s="96"/>
      <c r="I84" s="93"/>
      <c r="J84" s="94"/>
      <c r="K84" s="312">
        <v>0.05</v>
      </c>
      <c r="L84" s="850">
        <f>N78*K84</f>
        <v>289.58357545163221</v>
      </c>
      <c r="M84" s="851"/>
      <c r="N84" s="57"/>
    </row>
    <row r="85" spans="1:14" ht="15.75" thickBot="1">
      <c r="B85" s="97" t="s">
        <v>1058</v>
      </c>
      <c r="C85" s="98"/>
      <c r="D85" s="98"/>
      <c r="E85" s="98"/>
      <c r="F85" s="98"/>
      <c r="G85" s="98"/>
      <c r="H85" s="98"/>
      <c r="I85" s="99"/>
      <c r="J85" s="100"/>
      <c r="K85" s="313">
        <v>0.05</v>
      </c>
      <c r="L85" s="852">
        <f>N78*K85</f>
        <v>289.58357545163221</v>
      </c>
      <c r="M85" s="853"/>
      <c r="N85" s="57"/>
    </row>
    <row r="86" spans="1:14" ht="15.75" thickBot="1">
      <c r="B86" s="815" t="s">
        <v>1037</v>
      </c>
      <c r="C86" s="816"/>
      <c r="D86" s="816"/>
      <c r="E86" s="816"/>
      <c r="F86" s="816"/>
      <c r="G86" s="816"/>
      <c r="H86" s="816"/>
      <c r="I86" s="816"/>
      <c r="J86" s="816"/>
      <c r="K86" s="816"/>
      <c r="L86" s="816"/>
      <c r="M86" s="817"/>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2.0426882082439999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7594.4790059417237</v>
      </c>
      <c r="N48" s="280">
        <f>K48*M48</f>
        <v>9113.3748071300688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9113.3748071300688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9319.6863161627134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1863.9372632325428</v>
      </c>
      <c r="M83" s="851"/>
      <c r="N83" s="57"/>
    </row>
    <row r="84" spans="1:14">
      <c r="B84" s="95" t="s">
        <v>1057</v>
      </c>
      <c r="C84" s="96"/>
      <c r="D84" s="96"/>
      <c r="E84" s="96"/>
      <c r="F84" s="96"/>
      <c r="G84" s="96"/>
      <c r="H84" s="96"/>
      <c r="I84" s="93"/>
      <c r="J84" s="94"/>
      <c r="K84" s="312">
        <v>0.05</v>
      </c>
      <c r="L84" s="850">
        <f>N78*K84</f>
        <v>465.9843158081357</v>
      </c>
      <c r="M84" s="851"/>
      <c r="N84" s="57"/>
    </row>
    <row r="85" spans="1:14" ht="15.75" thickBot="1">
      <c r="B85" s="97" t="s">
        <v>1058</v>
      </c>
      <c r="C85" s="98"/>
      <c r="D85" s="98"/>
      <c r="E85" s="98"/>
      <c r="F85" s="98"/>
      <c r="G85" s="98"/>
      <c r="H85" s="98"/>
      <c r="I85" s="99"/>
      <c r="J85" s="100"/>
      <c r="K85" s="313">
        <v>0.05</v>
      </c>
      <c r="L85" s="852">
        <f>N78*K85</f>
        <v>465.9843158081357</v>
      </c>
      <c r="M85" s="853"/>
      <c r="N85" s="57"/>
    </row>
    <row r="86" spans="1:14" ht="15.75" thickBot="1">
      <c r="B86" s="815" t="s">
        <v>1037</v>
      </c>
      <c r="C86" s="816"/>
      <c r="D86" s="816"/>
      <c r="E86" s="816"/>
      <c r="F86" s="816"/>
      <c r="G86" s="816"/>
      <c r="H86" s="816"/>
      <c r="I86" s="816"/>
      <c r="J86" s="816"/>
      <c r="K86" s="816"/>
      <c r="L86" s="816"/>
      <c r="M86" s="817"/>
      <c r="N86" s="58">
        <f>L83+L84+L85</f>
        <v>2795.9058948488141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12115.592211011528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2.0426882082439999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14263</v>
      </c>
      <c r="N48" s="280">
        <f>K48*M48</f>
        <v>18541.900000000001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18541.900000000001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18748.211509032644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3749.6423018065288</v>
      </c>
      <c r="M83" s="851"/>
      <c r="N83" s="57"/>
    </row>
    <row r="84" spans="1:14">
      <c r="B84" s="95" t="s">
        <v>1057</v>
      </c>
      <c r="C84" s="96"/>
      <c r="D84" s="96"/>
      <c r="E84" s="96"/>
      <c r="F84" s="96"/>
      <c r="G84" s="96"/>
      <c r="H84" s="96"/>
      <c r="I84" s="93"/>
      <c r="J84" s="94"/>
      <c r="K84" s="312">
        <v>0.05</v>
      </c>
      <c r="L84" s="850">
        <f>N78*K84</f>
        <v>937.41057545163221</v>
      </c>
      <c r="M84" s="851"/>
      <c r="N84" s="57"/>
    </row>
    <row r="85" spans="1:14" ht="15.75" thickBot="1">
      <c r="B85" s="97" t="s">
        <v>1058</v>
      </c>
      <c r="C85" s="98"/>
      <c r="D85" s="98"/>
      <c r="E85" s="98"/>
      <c r="F85" s="98"/>
      <c r="G85" s="98"/>
      <c r="H85" s="98"/>
      <c r="I85" s="99"/>
      <c r="J85" s="100"/>
      <c r="K85" s="313">
        <v>0.05</v>
      </c>
      <c r="L85" s="852">
        <f>N78*K85</f>
        <v>937.41057545163221</v>
      </c>
      <c r="M85" s="853"/>
      <c r="N85" s="57"/>
    </row>
    <row r="86" spans="1:14" ht="15.75" thickBot="1">
      <c r="B86" s="815" t="s">
        <v>1037</v>
      </c>
      <c r="C86" s="816"/>
      <c r="D86" s="816"/>
      <c r="E86" s="816"/>
      <c r="F86" s="816"/>
      <c r="G86" s="816"/>
      <c r="H86" s="816"/>
      <c r="I86" s="816"/>
      <c r="J86" s="816"/>
      <c r="K86" s="816"/>
      <c r="L86" s="816"/>
      <c r="M86" s="817"/>
      <c r="N86" s="58">
        <f>L83+L84+L85</f>
        <v>5624.4634527097933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24372.674961742436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303</v>
      </c>
      <c r="B36" s="864" t="str">
        <f>VLOOKUP(A36,EQUIPOS!A6:D154,3,FALSE)</f>
        <v>Retrocargador, pala de 1,1 m3 de capacidad, profundidad de excavación de 4.400 mm y una altura de 5.680 mm</v>
      </c>
      <c r="C36" s="865"/>
      <c r="D36" s="865"/>
      <c r="E36" s="865"/>
      <c r="F36" s="865"/>
      <c r="G36" s="865"/>
      <c r="H36" s="866"/>
      <c r="I36" s="275"/>
      <c r="J36" s="276"/>
      <c r="K36" s="277">
        <f>VLOOKUP(A36,EQUIPOS!A6:D163,4,FALSE)</f>
        <v>80000</v>
      </c>
      <c r="L36" s="278"/>
      <c r="M36" s="279">
        <v>250</v>
      </c>
      <c r="N36" s="280">
        <f>K36/M36</f>
        <v>320</v>
      </c>
    </row>
    <row r="37" spans="1:14">
      <c r="A37" s="119" t="s">
        <v>373</v>
      </c>
      <c r="B37" s="864" t="str">
        <f>VLOOKUP(A37,EQUIPOS!A7:D154,3,FALSE)</f>
        <v>Volqueta 6 m3</v>
      </c>
      <c r="C37" s="865"/>
      <c r="D37" s="865"/>
      <c r="E37" s="865"/>
      <c r="F37" s="865"/>
      <c r="G37" s="865"/>
      <c r="H37" s="866"/>
      <c r="I37" s="275"/>
      <c r="J37" s="276"/>
      <c r="K37" s="277">
        <f>VLOOKUP(A37,EQUIPOS!A7:D164,4,FALSE)</f>
        <v>69291.453810131978</v>
      </c>
      <c r="L37" s="278"/>
      <c r="M37" s="279">
        <v>250</v>
      </c>
      <c r="N37" s="280">
        <f>K37/M37</f>
        <v>277.16581524052793</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5.1067205206100006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602.27253576113799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102.1344104122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704.40694617333793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140.88138923466758</v>
      </c>
      <c r="M83" s="851"/>
      <c r="N83" s="57"/>
    </row>
    <row r="84" spans="1:14">
      <c r="B84" s="95" t="s">
        <v>1057</v>
      </c>
      <c r="C84" s="96"/>
      <c r="D84" s="96"/>
      <c r="E84" s="96"/>
      <c r="F84" s="96"/>
      <c r="G84" s="96"/>
      <c r="H84" s="96"/>
      <c r="I84" s="93"/>
      <c r="J84" s="94"/>
      <c r="K84" s="312">
        <v>0.05</v>
      </c>
      <c r="L84" s="850">
        <f>N78*K84</f>
        <v>35.220347308666895</v>
      </c>
      <c r="M84" s="851"/>
      <c r="N84" s="57"/>
    </row>
    <row r="85" spans="1:14" ht="15.75" thickBot="1">
      <c r="B85" s="97" t="s">
        <v>1058</v>
      </c>
      <c r="C85" s="98"/>
      <c r="D85" s="98"/>
      <c r="E85" s="98"/>
      <c r="F85" s="98"/>
      <c r="G85" s="98"/>
      <c r="H85" s="98"/>
      <c r="I85" s="99"/>
      <c r="J85" s="100"/>
      <c r="K85" s="313">
        <v>0.05</v>
      </c>
      <c r="L85" s="852">
        <f>N78*K85</f>
        <v>35.220347308666895</v>
      </c>
      <c r="M85" s="853"/>
      <c r="N85" s="57"/>
    </row>
    <row r="86" spans="1:14" ht="15.75" thickBot="1">
      <c r="B86" s="815" t="s">
        <v>1037</v>
      </c>
      <c r="C86" s="816"/>
      <c r="D86" s="816"/>
      <c r="E86" s="816"/>
      <c r="F86" s="816"/>
      <c r="G86" s="816"/>
      <c r="H86" s="816"/>
      <c r="I86" s="816"/>
      <c r="J86" s="816"/>
      <c r="K86" s="816"/>
      <c r="L86" s="816"/>
      <c r="M86" s="817"/>
      <c r="N86" s="58">
        <f>L83+L84+L85</f>
        <v>211.32208385200138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915.72903002533928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35</v>
      </c>
      <c r="N36" s="280">
        <f>K36/M36</f>
        <v>1785.7142857142858</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35</v>
      </c>
      <c r="N37" s="280">
        <f>K37/M37</f>
        <v>4285.7142857142853</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35</v>
      </c>
      <c r="N38" s="280">
        <f>K38/M38</f>
        <v>2857.1428571428573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N76*M41</f>
        <v>14.590630058885715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8943.1620586303125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42</v>
      </c>
      <c r="N48" s="280">
        <f>K48*M48</f>
        <v>1050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539</v>
      </c>
      <c r="N49" s="280">
        <f>K49*M49</f>
        <v>43120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44170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729.53150294428576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53842.693561574597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10768.538712314919</v>
      </c>
      <c r="M83" s="851"/>
      <c r="N83" s="57"/>
    </row>
    <row r="84" spans="1:14">
      <c r="B84" s="95" t="s">
        <v>1057</v>
      </c>
      <c r="C84" s="96"/>
      <c r="D84" s="96"/>
      <c r="E84" s="96"/>
      <c r="F84" s="96"/>
      <c r="G84" s="96"/>
      <c r="H84" s="96"/>
      <c r="I84" s="93"/>
      <c r="J84" s="94"/>
      <c r="K84" s="312">
        <v>0.05</v>
      </c>
      <c r="L84" s="850">
        <f>N78*K84</f>
        <v>2692.1346780787298</v>
      </c>
      <c r="M84" s="851"/>
      <c r="N84" s="57"/>
    </row>
    <row r="85" spans="1:14" ht="15.75" thickBot="1">
      <c r="B85" s="97" t="s">
        <v>1058</v>
      </c>
      <c r="C85" s="98"/>
      <c r="D85" s="98"/>
      <c r="E85" s="98"/>
      <c r="F85" s="98"/>
      <c r="G85" s="98"/>
      <c r="H85" s="98"/>
      <c r="I85" s="99"/>
      <c r="J85" s="100"/>
      <c r="K85" s="313">
        <v>0.05</v>
      </c>
      <c r="L85" s="852">
        <f>N78*K85</f>
        <v>2692.1346780787298</v>
      </c>
      <c r="M85" s="853"/>
      <c r="N85" s="57"/>
    </row>
    <row r="86" spans="1:14" ht="15.75" thickBot="1">
      <c r="B86" s="815" t="s">
        <v>1037</v>
      </c>
      <c r="C86" s="816"/>
      <c r="D86" s="816"/>
      <c r="E86" s="816"/>
      <c r="F86" s="816"/>
      <c r="G86" s="816"/>
      <c r="H86" s="816"/>
      <c r="I86" s="816"/>
      <c r="J86" s="816"/>
      <c r="K86" s="816"/>
      <c r="L86" s="816"/>
      <c r="M86" s="817"/>
      <c r="N86" s="58">
        <f>L83+L84+L85</f>
        <v>16152.808068472379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69995.501630046972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35</v>
      </c>
      <c r="N36" s="280">
        <f>K36/M36</f>
        <v>1785.7142857142858</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35</v>
      </c>
      <c r="N37" s="280">
        <f>K37/M37</f>
        <v>4285.7142857142853</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35</v>
      </c>
      <c r="N38" s="280">
        <f>K38/M38</f>
        <v>2857.1428571428573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N76*M41</f>
        <v>14.590630058885715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8943.1620586303125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42</v>
      </c>
      <c r="N48" s="280">
        <f>K48*M48</f>
        <v>1050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729.53150294428576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10722.693561574599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2144.5387123149198</v>
      </c>
      <c r="M83" s="851"/>
      <c r="N83" s="57"/>
    </row>
    <row r="84" spans="1:14">
      <c r="B84" s="95" t="s">
        <v>1057</v>
      </c>
      <c r="C84" s="96"/>
      <c r="D84" s="96"/>
      <c r="E84" s="96"/>
      <c r="F84" s="96"/>
      <c r="G84" s="96"/>
      <c r="H84" s="96"/>
      <c r="I84" s="93"/>
      <c r="J84" s="94"/>
      <c r="K84" s="312">
        <v>0.05</v>
      </c>
      <c r="L84" s="850">
        <f>N78*K84</f>
        <v>536.13467807872996</v>
      </c>
      <c r="M84" s="851"/>
      <c r="N84" s="57"/>
    </row>
    <row r="85" spans="1:14" ht="15.75" thickBot="1">
      <c r="B85" s="97" t="s">
        <v>1058</v>
      </c>
      <c r="C85" s="98"/>
      <c r="D85" s="98"/>
      <c r="E85" s="98"/>
      <c r="F85" s="98"/>
      <c r="G85" s="98"/>
      <c r="H85" s="98"/>
      <c r="I85" s="99"/>
      <c r="J85" s="100"/>
      <c r="K85" s="313">
        <v>0.05</v>
      </c>
      <c r="L85" s="852">
        <f>N78*K85</f>
        <v>536.13467807872996</v>
      </c>
      <c r="M85" s="853"/>
      <c r="N85" s="57"/>
    </row>
    <row r="86" spans="1:14" ht="15.75" thickBot="1">
      <c r="B86" s="815" t="s">
        <v>1037</v>
      </c>
      <c r="C86" s="816"/>
      <c r="D86" s="816"/>
      <c r="E86" s="816"/>
      <c r="F86" s="816"/>
      <c r="G86" s="816"/>
      <c r="H86" s="816"/>
      <c r="I86" s="816"/>
      <c r="J86" s="816"/>
      <c r="K86" s="816"/>
      <c r="L86" s="816"/>
      <c r="M86" s="817"/>
      <c r="N86" s="58">
        <f>L83+L84+L85</f>
        <v>3216.8080684723795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13939.501630046978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539</v>
      </c>
      <c r="N48" s="280">
        <f>K48*M48</f>
        <v>539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f>SUM(N70:N75)</f>
        <v>0</v>
      </c>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539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107.80000000000001</v>
      </c>
      <c r="M83" s="851"/>
      <c r="N83" s="57"/>
    </row>
    <row r="84" spans="1:14">
      <c r="B84" s="95" t="s">
        <v>1057</v>
      </c>
      <c r="C84" s="96"/>
      <c r="D84" s="96"/>
      <c r="E84" s="96"/>
      <c r="F84" s="96"/>
      <c r="G84" s="96"/>
      <c r="H84" s="96"/>
      <c r="I84" s="93"/>
      <c r="J84" s="94"/>
      <c r="K84" s="312">
        <v>0.05</v>
      </c>
      <c r="L84" s="850">
        <f>N78*K84</f>
        <v>26.950000000000003</v>
      </c>
      <c r="M84" s="851"/>
      <c r="N84" s="57"/>
    </row>
    <row r="85" spans="1:14" ht="15.75" thickBot="1">
      <c r="B85" s="97" t="s">
        <v>1058</v>
      </c>
      <c r="C85" s="98"/>
      <c r="D85" s="98"/>
      <c r="E85" s="98"/>
      <c r="F85" s="98"/>
      <c r="G85" s="98"/>
      <c r="H85" s="98"/>
      <c r="I85" s="99"/>
      <c r="J85" s="100"/>
      <c r="K85" s="313">
        <v>0.05</v>
      </c>
      <c r="L85" s="852">
        <f>N78*K85</f>
        <v>26.950000000000003</v>
      </c>
      <c r="M85" s="853"/>
      <c r="N85" s="57"/>
    </row>
    <row r="86" spans="1:14" ht="15.75" thickBot="1">
      <c r="B86" s="815" t="s">
        <v>1037</v>
      </c>
      <c r="C86" s="816"/>
      <c r="D86" s="816"/>
      <c r="E86" s="816"/>
      <c r="F86" s="816"/>
      <c r="G86" s="816"/>
      <c r="H86" s="816"/>
      <c r="I86" s="816"/>
      <c r="J86" s="816"/>
      <c r="K86" s="816"/>
      <c r="L86" s="816"/>
      <c r="M86" s="817"/>
      <c r="N86" s="58">
        <f>L83+L84+L85</f>
        <v>161.69999999999999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35</v>
      </c>
      <c r="N36" s="280">
        <f>K36/M36</f>
        <v>1785.7142857142858</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35</v>
      </c>
      <c r="N37" s="280">
        <f>K37/M37</f>
        <v>4285.7142857142853</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35</v>
      </c>
      <c r="N38" s="280">
        <f>K38/M38</f>
        <v>2857.1428571428573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N76*M41</f>
        <v>14.590630058885715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8943.1620586303125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1297</v>
      </c>
      <c r="N48" s="280">
        <f>K48*M48</f>
        <v>103760</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42</v>
      </c>
      <c r="N49" s="280">
        <f>K49*M49</f>
        <v>1050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104810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729.53150294428576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114482.6935615746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22896.538712314923</v>
      </c>
      <c r="M83" s="851"/>
      <c r="N83" s="57"/>
    </row>
    <row r="84" spans="1:14">
      <c r="B84" s="95" t="s">
        <v>1057</v>
      </c>
      <c r="C84" s="96"/>
      <c r="D84" s="96"/>
      <c r="E84" s="96"/>
      <c r="F84" s="96"/>
      <c r="G84" s="96"/>
      <c r="H84" s="96"/>
      <c r="I84" s="93"/>
      <c r="J84" s="94"/>
      <c r="K84" s="312">
        <v>0.05</v>
      </c>
      <c r="L84" s="850">
        <f>N78*K84</f>
        <v>5724.1346780787308</v>
      </c>
      <c r="M84" s="851"/>
      <c r="N84" s="57"/>
    </row>
    <row r="85" spans="1:14" ht="15.75" thickBot="1">
      <c r="B85" s="97" t="s">
        <v>1058</v>
      </c>
      <c r="C85" s="98"/>
      <c r="D85" s="98"/>
      <c r="E85" s="98"/>
      <c r="F85" s="98"/>
      <c r="G85" s="98"/>
      <c r="H85" s="98"/>
      <c r="I85" s="99"/>
      <c r="J85" s="100"/>
      <c r="K85" s="313">
        <v>0.05</v>
      </c>
      <c r="L85" s="852">
        <f>N78*K85</f>
        <v>5724.1346780787308</v>
      </c>
      <c r="M85" s="853"/>
      <c r="N85" s="57"/>
    </row>
    <row r="86" spans="1:14" ht="15.75" thickBot="1">
      <c r="B86" s="815" t="s">
        <v>1037</v>
      </c>
      <c r="C86" s="816"/>
      <c r="D86" s="816"/>
      <c r="E86" s="816"/>
      <c r="F86" s="816"/>
      <c r="G86" s="816"/>
      <c r="H86" s="816"/>
      <c r="I86" s="816"/>
      <c r="J86" s="816"/>
      <c r="K86" s="816"/>
      <c r="L86" s="816"/>
      <c r="M86" s="817"/>
      <c r="N86" s="58">
        <f>L83+L84+L85</f>
        <v>34344.808068472383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148827.50163004699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35</v>
      </c>
      <c r="N36" s="280">
        <f>K36/M36</f>
        <v>1785.7142857142858</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35</v>
      </c>
      <c r="N37" s="280">
        <f>K37/M37</f>
        <v>4285.7142857142853</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35</v>
      </c>
      <c r="N38" s="280">
        <f>K38/M38</f>
        <v>2857.1428571428573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N75*M41</f>
        <v>14.590630058885715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8943.1620586303125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42</v>
      </c>
      <c r="N48" s="280">
        <f>K48*M48</f>
        <v>1050</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1050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815" t="s">
        <v>1037</v>
      </c>
      <c r="C75" s="816"/>
      <c r="D75" s="816"/>
      <c r="E75" s="816"/>
      <c r="F75" s="816"/>
      <c r="G75" s="816"/>
      <c r="H75" s="816"/>
      <c r="I75" s="858"/>
      <c r="J75" s="858"/>
      <c r="K75" s="858"/>
      <c r="L75" s="858"/>
      <c r="M75" s="859"/>
      <c r="N75" s="309">
        <f>SUM(N69:N74)</f>
        <v>729.53150294428576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10722.693561574599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2144.5387123149198</v>
      </c>
      <c r="M82" s="851"/>
      <c r="N82" s="57"/>
    </row>
    <row r="83" spans="1:14">
      <c r="B83" s="95" t="s">
        <v>1057</v>
      </c>
      <c r="C83" s="96"/>
      <c r="D83" s="96"/>
      <c r="E83" s="96"/>
      <c r="F83" s="96"/>
      <c r="G83" s="96"/>
      <c r="H83" s="96"/>
      <c r="I83" s="93"/>
      <c r="J83" s="94"/>
      <c r="K83" s="312">
        <v>0.05</v>
      </c>
      <c r="L83" s="850">
        <f>N77*K83</f>
        <v>536.13467807872996</v>
      </c>
      <c r="M83" s="851"/>
      <c r="N83" s="57"/>
    </row>
    <row r="84" spans="1:14" ht="15.75" thickBot="1">
      <c r="B84" s="97" t="s">
        <v>1058</v>
      </c>
      <c r="C84" s="98"/>
      <c r="D84" s="98"/>
      <c r="E84" s="98"/>
      <c r="F84" s="98"/>
      <c r="G84" s="98"/>
      <c r="H84" s="98"/>
      <c r="I84" s="99"/>
      <c r="J84" s="100"/>
      <c r="K84" s="313">
        <v>0.05</v>
      </c>
      <c r="L84" s="852">
        <f>N77*K84</f>
        <v>536.13467807872996</v>
      </c>
      <c r="M84" s="853"/>
      <c r="N84" s="57"/>
    </row>
    <row r="85" spans="1:14" ht="15.75" thickBot="1">
      <c r="B85" s="815" t="s">
        <v>1037</v>
      </c>
      <c r="C85" s="816"/>
      <c r="D85" s="816"/>
      <c r="E85" s="816"/>
      <c r="F85" s="816"/>
      <c r="G85" s="816"/>
      <c r="H85" s="816"/>
      <c r="I85" s="816"/>
      <c r="J85" s="816"/>
      <c r="K85" s="816"/>
      <c r="L85" s="816"/>
      <c r="M85" s="817"/>
      <c r="N85" s="58">
        <f>L82+L83+L84</f>
        <v>3216.8080684723795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13939.501630046978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ht="21"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1297</v>
      </c>
      <c r="N48" s="280">
        <f>K48*M48</f>
        <v>1297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1297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1297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259.40000000000003</v>
      </c>
      <c r="M83" s="851"/>
      <c r="N83" s="57"/>
    </row>
    <row r="84" spans="1:14">
      <c r="B84" s="95" t="s">
        <v>1057</v>
      </c>
      <c r="C84" s="96"/>
      <c r="D84" s="96"/>
      <c r="E84" s="96"/>
      <c r="F84" s="96"/>
      <c r="G84" s="96"/>
      <c r="H84" s="96"/>
      <c r="I84" s="93"/>
      <c r="J84" s="94"/>
      <c r="K84" s="312">
        <v>0.05</v>
      </c>
      <c r="L84" s="850">
        <f>N78*K84</f>
        <v>64.850000000000009</v>
      </c>
      <c r="M84" s="851"/>
      <c r="N84" s="57"/>
    </row>
    <row r="85" spans="1:14" ht="15.75" thickBot="1">
      <c r="B85" s="97" t="s">
        <v>1058</v>
      </c>
      <c r="C85" s="98"/>
      <c r="D85" s="98"/>
      <c r="E85" s="98"/>
      <c r="F85" s="98"/>
      <c r="G85" s="98"/>
      <c r="H85" s="98"/>
      <c r="I85" s="99"/>
      <c r="J85" s="100"/>
      <c r="K85" s="313">
        <v>0.05</v>
      </c>
      <c r="L85" s="852">
        <f>N78*K85</f>
        <v>64.850000000000009</v>
      </c>
      <c r="M85" s="853"/>
      <c r="N85" s="57"/>
    </row>
    <row r="86" spans="1:14" ht="15.75" thickBot="1">
      <c r="B86" s="815" t="s">
        <v>1037</v>
      </c>
      <c r="C86" s="816"/>
      <c r="D86" s="816"/>
      <c r="E86" s="816"/>
      <c r="F86" s="816"/>
      <c r="G86" s="816"/>
      <c r="H86" s="816"/>
      <c r="I86" s="816"/>
      <c r="J86" s="816"/>
      <c r="K86" s="816"/>
      <c r="L86" s="816"/>
      <c r="M86" s="817"/>
      <c r="N86" s="58">
        <f>L83+L84+L85</f>
        <v>389.10000000000008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1686.1000000000001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7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600</v>
      </c>
      <c r="N36" s="280">
        <f>K36/M36</f>
        <v>104.16666666666667</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600</v>
      </c>
      <c r="N37" s="280">
        <f>K37/M37</f>
        <v>250</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600</v>
      </c>
      <c r="N38" s="280">
        <f>K38/M38</f>
        <v>166.66666666666666</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N75*M41</f>
        <v>0.42556004338416664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521.25889337671754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42</v>
      </c>
      <c r="N48" s="280">
        <f>K48*M48</f>
        <v>126</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815" t="s">
        <v>1037</v>
      </c>
      <c r="C75" s="816"/>
      <c r="D75" s="816"/>
      <c r="E75" s="816"/>
      <c r="F75" s="816"/>
      <c r="G75" s="816"/>
      <c r="H75" s="816"/>
      <c r="I75" s="858"/>
      <c r="J75" s="858"/>
      <c r="K75" s="858"/>
      <c r="L75" s="858"/>
      <c r="M75" s="859"/>
      <c r="N75" s="309">
        <f>SUM(N69:N74)</f>
        <v>42.556004338416663</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689.81489771513418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137.96297954302685</v>
      </c>
      <c r="M82" s="851"/>
      <c r="N82" s="57"/>
    </row>
    <row r="83" spans="1:14">
      <c r="B83" s="95" t="s">
        <v>1057</v>
      </c>
      <c r="C83" s="96"/>
      <c r="D83" s="96"/>
      <c r="E83" s="96"/>
      <c r="F83" s="96"/>
      <c r="G83" s="96"/>
      <c r="H83" s="96"/>
      <c r="I83" s="93"/>
      <c r="J83" s="94"/>
      <c r="K83" s="312">
        <v>0.05</v>
      </c>
      <c r="L83" s="850">
        <f>N77*K83</f>
        <v>34.490744885756712</v>
      </c>
      <c r="M83" s="851"/>
      <c r="N83" s="57"/>
    </row>
    <row r="84" spans="1:14" ht="15.75" thickBot="1">
      <c r="B84" s="97" t="s">
        <v>1058</v>
      </c>
      <c r="C84" s="98"/>
      <c r="D84" s="98"/>
      <c r="E84" s="98"/>
      <c r="F84" s="98"/>
      <c r="G84" s="98"/>
      <c r="H84" s="98"/>
      <c r="I84" s="99"/>
      <c r="J84" s="100"/>
      <c r="K84" s="313">
        <v>0.05</v>
      </c>
      <c r="L84" s="852">
        <f>N77*K84</f>
        <v>34.490744885756712</v>
      </c>
      <c r="M84" s="853"/>
      <c r="N84" s="57"/>
    </row>
    <row r="85" spans="1:14" ht="15.75" thickBot="1">
      <c r="B85" s="815" t="s">
        <v>1037</v>
      </c>
      <c r="C85" s="816"/>
      <c r="D85" s="816"/>
      <c r="E85" s="816"/>
      <c r="F85" s="816"/>
      <c r="G85" s="816"/>
      <c r="H85" s="816"/>
      <c r="I85" s="816"/>
      <c r="J85" s="816"/>
      <c r="K85" s="816"/>
      <c r="L85" s="816"/>
      <c r="M85" s="817"/>
      <c r="N85" s="58">
        <f>L82+L83+L84</f>
        <v>206.9444693145403</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896.75936702967442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45</v>
      </c>
      <c r="N37" s="280">
        <f>K37/M37</f>
        <v>3333.3333333333335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0.02</v>
      </c>
      <c r="N41" s="352">
        <f>N75*M41</f>
        <v>11.348267823577778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6955.792712268023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42</v>
      </c>
      <c r="N48" s="280">
        <f>K48*M48</f>
        <v>1050</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30000</v>
      </c>
      <c r="N49" s="280">
        <f>K49*M49</f>
        <v>37500</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38550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902">
        <f>VLOOKUP(A58,TRANSPORTE!A5:D117,4,FALSE)</f>
        <v>800</v>
      </c>
      <c r="M58" s="903"/>
      <c r="N58" s="295">
        <f>K58*L58</f>
        <v>1000</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1000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815" t="s">
        <v>1037</v>
      </c>
      <c r="C75" s="816"/>
      <c r="D75" s="816"/>
      <c r="E75" s="816"/>
      <c r="F75" s="816"/>
      <c r="G75" s="816"/>
      <c r="H75" s="816"/>
      <c r="I75" s="858"/>
      <c r="J75" s="858"/>
      <c r="K75" s="858"/>
      <c r="L75" s="858"/>
      <c r="M75" s="859"/>
      <c r="N75" s="309">
        <f>SUM(N69:N74)</f>
        <v>567.4133911788889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47073.206103446915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9414.6412206893838</v>
      </c>
      <c r="M82" s="851"/>
      <c r="N82" s="57"/>
    </row>
    <row r="83" spans="1:14">
      <c r="B83" s="95" t="s">
        <v>1057</v>
      </c>
      <c r="C83" s="96"/>
      <c r="D83" s="96"/>
      <c r="E83" s="96"/>
      <c r="F83" s="96"/>
      <c r="G83" s="96"/>
      <c r="H83" s="96"/>
      <c r="I83" s="93"/>
      <c r="J83" s="94"/>
      <c r="K83" s="312">
        <v>0.05</v>
      </c>
      <c r="L83" s="850">
        <f>N77*K83</f>
        <v>2353.6603051723459</v>
      </c>
      <c r="M83" s="851"/>
      <c r="N83" s="57"/>
    </row>
    <row r="84" spans="1:14" ht="15.75" thickBot="1">
      <c r="B84" s="97" t="s">
        <v>1058</v>
      </c>
      <c r="C84" s="98"/>
      <c r="D84" s="98"/>
      <c r="E84" s="98"/>
      <c r="F84" s="98"/>
      <c r="G84" s="98"/>
      <c r="H84" s="98"/>
      <c r="I84" s="99"/>
      <c r="J84" s="100"/>
      <c r="K84" s="313">
        <v>0.05</v>
      </c>
      <c r="L84" s="852">
        <f>N77*K84</f>
        <v>2353.6603051723459</v>
      </c>
      <c r="M84" s="853"/>
      <c r="N84" s="57"/>
    </row>
    <row r="85" spans="1:14" ht="15.75" thickBot="1">
      <c r="B85" s="815" t="s">
        <v>1037</v>
      </c>
      <c r="C85" s="816"/>
      <c r="D85" s="816"/>
      <c r="E85" s="816"/>
      <c r="F85" s="816"/>
      <c r="G85" s="816"/>
      <c r="H85" s="816"/>
      <c r="I85" s="816"/>
      <c r="J85" s="816"/>
      <c r="K85" s="816"/>
      <c r="L85" s="816"/>
      <c r="M85" s="817"/>
      <c r="N85" s="58">
        <f>L82+L83+L84</f>
        <v>14121.961831034077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61195.167934480996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29.25"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3441.8467720297731</v>
      </c>
      <c r="N48" s="280">
        <f>K48*M48</f>
        <v>3441.8467720297731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3441.8467720297731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3441.8467720297731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688.36935440595471</v>
      </c>
      <c r="M83" s="851"/>
      <c r="N83" s="57"/>
    </row>
    <row r="84" spans="1:14">
      <c r="B84" s="95" t="s">
        <v>1057</v>
      </c>
      <c r="C84" s="96"/>
      <c r="D84" s="96"/>
      <c r="E84" s="96"/>
      <c r="F84" s="96"/>
      <c r="G84" s="96"/>
      <c r="H84" s="96"/>
      <c r="I84" s="93"/>
      <c r="J84" s="94"/>
      <c r="K84" s="312">
        <v>0.05</v>
      </c>
      <c r="L84" s="850">
        <f>N78*K84</f>
        <v>172.09233860148868</v>
      </c>
      <c r="M84" s="851"/>
      <c r="N84" s="57"/>
    </row>
    <row r="85" spans="1:14" ht="15.75" thickBot="1">
      <c r="B85" s="97" t="s">
        <v>1058</v>
      </c>
      <c r="C85" s="98"/>
      <c r="D85" s="98"/>
      <c r="E85" s="98"/>
      <c r="F85" s="98"/>
      <c r="G85" s="98"/>
      <c r="H85" s="98"/>
      <c r="I85" s="99"/>
      <c r="J85" s="100"/>
      <c r="K85" s="313">
        <v>0.05</v>
      </c>
      <c r="L85" s="852">
        <f>N78*K85</f>
        <v>172.09233860148868</v>
      </c>
      <c r="M85" s="853"/>
      <c r="N85" s="57"/>
    </row>
    <row r="86" spans="1:14" ht="15.75" thickBot="1">
      <c r="B86" s="815" t="s">
        <v>1037</v>
      </c>
      <c r="C86" s="816"/>
      <c r="D86" s="816"/>
      <c r="E86" s="816"/>
      <c r="F86" s="816"/>
      <c r="G86" s="816"/>
      <c r="H86" s="816"/>
      <c r="I86" s="816"/>
      <c r="J86" s="816"/>
      <c r="K86" s="816"/>
      <c r="L86" s="816"/>
      <c r="M86" s="817"/>
      <c r="N86" s="58">
        <f>L83+L84+L85</f>
        <v>1032.5540316089321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4474.4008036387049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2713.7096318030362</v>
      </c>
      <c r="N48" s="280">
        <f>K48*M48</f>
        <v>2713.7096318030362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2713.7096318030362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2713.7096318030362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542.74192636060729</v>
      </c>
      <c r="M83" s="851"/>
      <c r="N83" s="57"/>
    </row>
    <row r="84" spans="1:14">
      <c r="B84" s="95" t="s">
        <v>1057</v>
      </c>
      <c r="C84" s="96"/>
      <c r="D84" s="96"/>
      <c r="E84" s="96"/>
      <c r="F84" s="96"/>
      <c r="G84" s="96"/>
      <c r="H84" s="96"/>
      <c r="I84" s="93"/>
      <c r="J84" s="94"/>
      <c r="K84" s="312">
        <v>0.05</v>
      </c>
      <c r="L84" s="850">
        <f>N78*K84</f>
        <v>135.68548159015182</v>
      </c>
      <c r="M84" s="851"/>
      <c r="N84" s="57"/>
    </row>
    <row r="85" spans="1:14" ht="15.75" thickBot="1">
      <c r="B85" s="97" t="s">
        <v>1058</v>
      </c>
      <c r="C85" s="98"/>
      <c r="D85" s="98"/>
      <c r="E85" s="98"/>
      <c r="F85" s="98"/>
      <c r="G85" s="98"/>
      <c r="H85" s="98"/>
      <c r="I85" s="99"/>
      <c r="J85" s="100"/>
      <c r="K85" s="313">
        <v>0.05</v>
      </c>
      <c r="L85" s="852">
        <f>N78*K85</f>
        <v>135.68548159015182</v>
      </c>
      <c r="M85" s="853"/>
      <c r="N85" s="57"/>
    </row>
    <row r="86" spans="1:14" ht="15.75" thickBot="1">
      <c r="B86" s="815" t="s">
        <v>1037</v>
      </c>
      <c r="C86" s="816"/>
      <c r="D86" s="816"/>
      <c r="E86" s="816"/>
      <c r="F86" s="816"/>
      <c r="G86" s="816"/>
      <c r="H86" s="816"/>
      <c r="I86" s="816"/>
      <c r="J86" s="816"/>
      <c r="K86" s="816"/>
      <c r="L86" s="816"/>
      <c r="M86" s="817"/>
      <c r="N86" s="58">
        <f>L83+L84+L85</f>
        <v>814.11288954091083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3527.8225213439473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ht="18.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42</v>
      </c>
      <c r="N48" s="280">
        <f>K48*M48</f>
        <v>42</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2713.7096318030362</v>
      </c>
      <c r="N49" s="280">
        <f>K49*M49</f>
        <v>976.93546744909304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1018.935467449093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4" t="s">
        <v>1047</v>
      </c>
      <c r="C68" s="855"/>
      <c r="D68" s="855"/>
      <c r="E68" s="855"/>
      <c r="F68" s="855"/>
      <c r="G68" s="855"/>
      <c r="H68" s="855"/>
      <c r="I68" s="79" t="s">
        <v>1048</v>
      </c>
      <c r="J68" s="81" t="s">
        <v>1494</v>
      </c>
      <c r="K68" s="80" t="s">
        <v>1050</v>
      </c>
      <c r="L68" s="856" t="s">
        <v>1034</v>
      </c>
      <c r="M68" s="857"/>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75" thickBot="1">
      <c r="B74" s="891"/>
      <c r="C74" s="892"/>
      <c r="D74" s="892"/>
      <c r="E74" s="892"/>
      <c r="F74" s="892"/>
      <c r="G74" s="892"/>
      <c r="H74" s="892"/>
      <c r="I74" s="132"/>
      <c r="J74" s="132"/>
      <c r="K74" s="132"/>
      <c r="L74" s="905"/>
      <c r="M74" s="905"/>
      <c r="N74" s="51"/>
    </row>
    <row r="75" spans="2:15" ht="15.75" thickBot="1">
      <c r="B75" s="815" t="s">
        <v>1037</v>
      </c>
      <c r="C75" s="816"/>
      <c r="D75" s="816"/>
      <c r="E75" s="816"/>
      <c r="F75" s="816"/>
      <c r="G75" s="816"/>
      <c r="H75" s="816"/>
      <c r="I75" s="858"/>
      <c r="J75" s="858"/>
      <c r="K75" s="858"/>
      <c r="L75" s="858"/>
      <c r="M75" s="859"/>
      <c r="N75" s="309"/>
    </row>
    <row r="76" spans="2:15" ht="15.75" thickBot="1">
      <c r="B76" s="39"/>
      <c r="C76" s="40"/>
      <c r="D76" s="40"/>
      <c r="E76" s="40"/>
      <c r="F76" s="40"/>
      <c r="G76" s="40"/>
      <c r="H76" s="40"/>
      <c r="I76" s="40"/>
      <c r="J76" s="40"/>
      <c r="K76" s="40"/>
      <c r="L76" s="40"/>
      <c r="M76" s="40"/>
      <c r="N76" s="41"/>
    </row>
    <row r="77" spans="2:15" ht="15.75" thickBot="1">
      <c r="B77" s="815" t="s">
        <v>1051</v>
      </c>
      <c r="C77" s="816"/>
      <c r="D77" s="816"/>
      <c r="E77" s="816"/>
      <c r="F77" s="816"/>
      <c r="G77" s="816"/>
      <c r="H77" s="816"/>
      <c r="I77" s="816"/>
      <c r="J77" s="816"/>
      <c r="K77" s="816"/>
      <c r="L77" s="816"/>
      <c r="M77" s="817"/>
      <c r="N77" s="105">
        <f>N43+N53+N64+N75</f>
        <v>1018.935467449093</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203.78709348981863</v>
      </c>
      <c r="M82" s="851"/>
      <c r="N82" s="57"/>
    </row>
    <row r="83" spans="1:14">
      <c r="B83" s="95" t="s">
        <v>1057</v>
      </c>
      <c r="C83" s="96"/>
      <c r="D83" s="96"/>
      <c r="E83" s="96"/>
      <c r="F83" s="96"/>
      <c r="G83" s="96"/>
      <c r="H83" s="96"/>
      <c r="I83" s="93"/>
      <c r="J83" s="94"/>
      <c r="K83" s="312">
        <v>0.05</v>
      </c>
      <c r="L83" s="850">
        <f>N77*K83</f>
        <v>50.946773372454658</v>
      </c>
      <c r="M83" s="851"/>
      <c r="N83" s="57"/>
    </row>
    <row r="84" spans="1:14" ht="15.75" thickBot="1">
      <c r="B84" s="97" t="s">
        <v>1058</v>
      </c>
      <c r="C84" s="98"/>
      <c r="D84" s="98"/>
      <c r="E84" s="98"/>
      <c r="F84" s="98"/>
      <c r="G84" s="98"/>
      <c r="H84" s="98"/>
      <c r="I84" s="99"/>
      <c r="J84" s="100"/>
      <c r="K84" s="313">
        <v>0.05</v>
      </c>
      <c r="L84" s="852">
        <f>N77*K84</f>
        <v>50.946773372454658</v>
      </c>
      <c r="M84" s="853"/>
      <c r="N84" s="57"/>
    </row>
    <row r="85" spans="1:14" ht="15.75" thickBot="1">
      <c r="B85" s="815" t="s">
        <v>1037</v>
      </c>
      <c r="C85" s="816"/>
      <c r="D85" s="816"/>
      <c r="E85" s="816"/>
      <c r="F85" s="816"/>
      <c r="G85" s="816"/>
      <c r="H85" s="816"/>
      <c r="I85" s="816"/>
      <c r="J85" s="816"/>
      <c r="K85" s="816"/>
      <c r="L85" s="816"/>
      <c r="M85" s="817"/>
      <c r="N85" s="58">
        <f>L82+L83+L84</f>
        <v>305.68064023472795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1324.6161076838209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45</v>
      </c>
      <c r="N37" s="280">
        <f>K37/M37</f>
        <v>3333.3333333333335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30000</v>
      </c>
      <c r="N48" s="280">
        <f>K48*M48</f>
        <v>37500</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42</v>
      </c>
      <c r="N49" s="280">
        <f>K49*M49</f>
        <v>1050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38550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902">
        <f>VLOOKUP(A59,TRANSPORTE!A5:D123,4,FALSE)</f>
        <v>800</v>
      </c>
      <c r="M59" s="903"/>
      <c r="N59" s="295">
        <f>K59*L59</f>
        <v>1000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47067.531969535121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9413.5063939070242</v>
      </c>
      <c r="M83" s="851"/>
      <c r="N83" s="57"/>
    </row>
    <row r="84" spans="1:14">
      <c r="B84" s="95" t="s">
        <v>1057</v>
      </c>
      <c r="C84" s="96"/>
      <c r="D84" s="96"/>
      <c r="E84" s="96"/>
      <c r="F84" s="96"/>
      <c r="G84" s="96"/>
      <c r="H84" s="96"/>
      <c r="I84" s="93"/>
      <c r="J84" s="94"/>
      <c r="K84" s="312">
        <v>0.05</v>
      </c>
      <c r="L84" s="850">
        <f>N78*K84</f>
        <v>2353.376598476756</v>
      </c>
      <c r="M84" s="851"/>
      <c r="N84" s="57"/>
    </row>
    <row r="85" spans="1:14" ht="15.75" thickBot="1">
      <c r="B85" s="97" t="s">
        <v>1058</v>
      </c>
      <c r="C85" s="98"/>
      <c r="D85" s="98"/>
      <c r="E85" s="98"/>
      <c r="F85" s="98"/>
      <c r="G85" s="98"/>
      <c r="H85" s="98"/>
      <c r="I85" s="99"/>
      <c r="J85" s="100"/>
      <c r="K85" s="313">
        <v>0.05</v>
      </c>
      <c r="L85" s="852">
        <f>N78*K85</f>
        <v>2353.376598476756</v>
      </c>
      <c r="M85" s="853"/>
      <c r="N85" s="57"/>
    </row>
    <row r="86" spans="1:14" ht="15.75" thickBot="1">
      <c r="B86" s="815" t="s">
        <v>1037</v>
      </c>
      <c r="C86" s="816"/>
      <c r="D86" s="816"/>
      <c r="E86" s="816"/>
      <c r="F86" s="816"/>
      <c r="G86" s="816"/>
      <c r="H86" s="816"/>
      <c r="I86" s="816"/>
      <c r="J86" s="816"/>
      <c r="K86" s="816"/>
      <c r="L86" s="816"/>
      <c r="M86" s="817"/>
      <c r="N86" s="58">
        <f>L83+L84+L85</f>
        <v>14120.259590860536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61187.791560395657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45</v>
      </c>
      <c r="N37" s="280">
        <f>K37/M37</f>
        <v>3333.3333333333335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38000</v>
      </c>
      <c r="N48" s="280">
        <f>K48*M48</f>
        <v>49400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50408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58965.531969535121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11793.106393907025</v>
      </c>
      <c r="M83" s="851"/>
      <c r="N83" s="57"/>
    </row>
    <row r="84" spans="1:14">
      <c r="B84" s="95" t="s">
        <v>1057</v>
      </c>
      <c r="C84" s="96"/>
      <c r="D84" s="96"/>
      <c r="E84" s="96"/>
      <c r="F84" s="96"/>
      <c r="G84" s="96"/>
      <c r="H84" s="96"/>
      <c r="I84" s="93"/>
      <c r="J84" s="94"/>
      <c r="K84" s="312">
        <v>0.05</v>
      </c>
      <c r="L84" s="850">
        <f>N78*K84</f>
        <v>2948.2765984767561</v>
      </c>
      <c r="M84" s="851"/>
      <c r="N84" s="57"/>
    </row>
    <row r="85" spans="1:14" ht="15.75" thickBot="1">
      <c r="B85" s="97" t="s">
        <v>1058</v>
      </c>
      <c r="C85" s="98"/>
      <c r="D85" s="98"/>
      <c r="E85" s="98"/>
      <c r="F85" s="98"/>
      <c r="G85" s="98"/>
      <c r="H85" s="98"/>
      <c r="I85" s="99"/>
      <c r="J85" s="100"/>
      <c r="K85" s="313">
        <v>0.05</v>
      </c>
      <c r="L85" s="852">
        <f>N78*K85</f>
        <v>2948.2765984767561</v>
      </c>
      <c r="M85" s="853"/>
      <c r="N85" s="57"/>
    </row>
    <row r="86" spans="1:14" ht="15.75" thickBot="1">
      <c r="B86" s="815" t="s">
        <v>1037</v>
      </c>
      <c r="C86" s="816"/>
      <c r="D86" s="816"/>
      <c r="E86" s="816"/>
      <c r="F86" s="816"/>
      <c r="G86" s="816"/>
      <c r="H86" s="816"/>
      <c r="I86" s="816"/>
      <c r="J86" s="816"/>
      <c r="K86" s="816"/>
      <c r="L86" s="816"/>
      <c r="M86" s="817"/>
      <c r="N86" s="58">
        <f>L83+L84+L85</f>
        <v>17689.659590860538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76655.191560395659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45</v>
      </c>
      <c r="N37" s="280">
        <f>K37/M37</f>
        <v>3333.3333333333335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30000</v>
      </c>
      <c r="N48" s="280">
        <f>K48*M48</f>
        <v>39000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48565.531969535121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9713.1063939070245</v>
      </c>
      <c r="M83" s="851"/>
      <c r="N83" s="57"/>
    </row>
    <row r="84" spans="1:14">
      <c r="B84" s="95" t="s">
        <v>1057</v>
      </c>
      <c r="C84" s="96"/>
      <c r="D84" s="96"/>
      <c r="E84" s="96"/>
      <c r="F84" s="96"/>
      <c r="G84" s="96"/>
      <c r="H84" s="96"/>
      <c r="I84" s="93"/>
      <c r="J84" s="94"/>
      <c r="K84" s="312">
        <v>0.05</v>
      </c>
      <c r="L84" s="850">
        <f>N78*K84</f>
        <v>2428.2765984767561</v>
      </c>
      <c r="M84" s="851"/>
      <c r="N84" s="57"/>
    </row>
    <row r="85" spans="1:14" ht="15.75" thickBot="1">
      <c r="B85" s="97" t="s">
        <v>1058</v>
      </c>
      <c r="C85" s="98"/>
      <c r="D85" s="98"/>
      <c r="E85" s="98"/>
      <c r="F85" s="98"/>
      <c r="G85" s="98"/>
      <c r="H85" s="98"/>
      <c r="I85" s="99"/>
      <c r="J85" s="100"/>
      <c r="K85" s="313">
        <v>0.05</v>
      </c>
      <c r="L85" s="852">
        <f>N78*K85</f>
        <v>2428.2765984767561</v>
      </c>
      <c r="M85" s="853"/>
      <c r="N85" s="57"/>
    </row>
    <row r="86" spans="1:14" ht="15.75" thickBot="1">
      <c r="B86" s="815" t="s">
        <v>1037</v>
      </c>
      <c r="C86" s="816"/>
      <c r="D86" s="816"/>
      <c r="E86" s="816"/>
      <c r="F86" s="816"/>
      <c r="G86" s="816"/>
      <c r="H86" s="816"/>
      <c r="I86" s="816"/>
      <c r="J86" s="816"/>
      <c r="K86" s="816"/>
      <c r="L86" s="816"/>
      <c r="M86" s="817"/>
      <c r="N86" s="58">
        <f>L83+L84+L85</f>
        <v>14569.659590860536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63135.191560395659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45</v>
      </c>
      <c r="N37" s="280">
        <f>K37/M37</f>
        <v>3333.3333333333335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61565.531969535121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12313.106393907025</v>
      </c>
      <c r="M83" s="851"/>
      <c r="N83" s="57"/>
    </row>
    <row r="84" spans="1:14">
      <c r="B84" s="95" t="s">
        <v>1057</v>
      </c>
      <c r="C84" s="96"/>
      <c r="D84" s="96"/>
      <c r="E84" s="96"/>
      <c r="F84" s="96"/>
      <c r="G84" s="96"/>
      <c r="H84" s="96"/>
      <c r="I84" s="93"/>
      <c r="J84" s="94"/>
      <c r="K84" s="312">
        <v>0.05</v>
      </c>
      <c r="L84" s="850">
        <f>N78*K84</f>
        <v>3078.2765984767561</v>
      </c>
      <c r="M84" s="851"/>
      <c r="N84" s="57"/>
    </row>
    <row r="85" spans="1:14" ht="15.75" thickBot="1">
      <c r="B85" s="97" t="s">
        <v>1058</v>
      </c>
      <c r="C85" s="98"/>
      <c r="D85" s="98"/>
      <c r="E85" s="98"/>
      <c r="F85" s="98"/>
      <c r="G85" s="98"/>
      <c r="H85" s="98"/>
      <c r="I85" s="99"/>
      <c r="J85" s="100"/>
      <c r="K85" s="313">
        <v>0.05</v>
      </c>
      <c r="L85" s="852">
        <f>N78*K85</f>
        <v>3078.2765984767561</v>
      </c>
      <c r="M85" s="853"/>
      <c r="N85" s="57"/>
    </row>
    <row r="86" spans="1:14" ht="15.75" thickBot="1">
      <c r="B86" s="815" t="s">
        <v>1037</v>
      </c>
      <c r="C86" s="816"/>
      <c r="D86" s="816"/>
      <c r="E86" s="816"/>
      <c r="F86" s="816"/>
      <c r="G86" s="816"/>
      <c r="H86" s="816"/>
      <c r="I86" s="816"/>
      <c r="J86" s="816"/>
      <c r="K86" s="816"/>
      <c r="L86" s="816"/>
      <c r="M86" s="817"/>
      <c r="N86" s="58">
        <f>L83+L84+L85</f>
        <v>18469.659590860538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80035.191560395659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7437.5</v>
      </c>
      <c r="L36" s="278"/>
      <c r="M36" s="279">
        <v>2.5</v>
      </c>
      <c r="N36" s="280">
        <f>K36/M36</f>
        <v>2975</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411"/>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38000</v>
      </c>
      <c r="N48" s="280">
        <f>K48*M48</f>
        <v>49400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50408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70509.1696399215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14101.8339279843</v>
      </c>
      <c r="M83" s="851"/>
      <c r="N83" s="57"/>
    </row>
    <row r="84" spans="1:14">
      <c r="B84" s="95" t="s">
        <v>1057</v>
      </c>
      <c r="C84" s="96"/>
      <c r="D84" s="96"/>
      <c r="E84" s="96"/>
      <c r="F84" s="96"/>
      <c r="G84" s="96"/>
      <c r="H84" s="96"/>
      <c r="I84" s="93"/>
      <c r="J84" s="94"/>
      <c r="K84" s="312">
        <v>0.05</v>
      </c>
      <c r="L84" s="850">
        <f>N78*K84</f>
        <v>3525.4584819960751</v>
      </c>
      <c r="M84" s="851"/>
      <c r="N84" s="57"/>
    </row>
    <row r="85" spans="1:14" ht="15.75" thickBot="1">
      <c r="B85" s="97" t="s">
        <v>1058</v>
      </c>
      <c r="C85" s="98"/>
      <c r="D85" s="98"/>
      <c r="E85" s="98"/>
      <c r="F85" s="98"/>
      <c r="G85" s="98"/>
      <c r="H85" s="98"/>
      <c r="I85" s="99"/>
      <c r="J85" s="100"/>
      <c r="K85" s="313">
        <v>0.05</v>
      </c>
      <c r="L85" s="852">
        <f>N78*K85</f>
        <v>3525.4584819960751</v>
      </c>
      <c r="M85" s="853"/>
      <c r="N85" s="57"/>
    </row>
    <row r="86" spans="1:14" ht="15.75" thickBot="1">
      <c r="B86" s="815" t="s">
        <v>1037</v>
      </c>
      <c r="C86" s="816"/>
      <c r="D86" s="816"/>
      <c r="E86" s="816"/>
      <c r="F86" s="816"/>
      <c r="G86" s="816"/>
      <c r="H86" s="816"/>
      <c r="I86" s="816"/>
      <c r="J86" s="816"/>
      <c r="K86" s="816"/>
      <c r="L86" s="816"/>
      <c r="M86" s="817"/>
      <c r="N86" s="58">
        <f>L83+L84+L85</f>
        <v>21152.750891976451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91661.920531897951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7437.5</v>
      </c>
      <c r="L36" s="278"/>
      <c r="M36" s="279">
        <v>2.5</v>
      </c>
      <c r="N36" s="280">
        <f>K36/M36</f>
        <v>2975</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30000</v>
      </c>
      <c r="N48" s="280">
        <f>K48*M48</f>
        <v>39000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40008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60109.1696399215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12021.8339279843</v>
      </c>
      <c r="M83" s="851"/>
      <c r="N83" s="57"/>
    </row>
    <row r="84" spans="1:14">
      <c r="B84" s="95" t="s">
        <v>1057</v>
      </c>
      <c r="C84" s="96"/>
      <c r="D84" s="96"/>
      <c r="E84" s="96"/>
      <c r="F84" s="96"/>
      <c r="G84" s="96"/>
      <c r="H84" s="96"/>
      <c r="I84" s="93"/>
      <c r="J84" s="94"/>
      <c r="K84" s="312">
        <v>0.05</v>
      </c>
      <c r="L84" s="850">
        <f>N78*K84</f>
        <v>3005.4584819960751</v>
      </c>
      <c r="M84" s="851"/>
      <c r="N84" s="57"/>
    </row>
    <row r="85" spans="1:14" ht="15.75" thickBot="1">
      <c r="B85" s="97" t="s">
        <v>1058</v>
      </c>
      <c r="C85" s="98"/>
      <c r="D85" s="98"/>
      <c r="E85" s="98"/>
      <c r="F85" s="98"/>
      <c r="G85" s="98"/>
      <c r="H85" s="98"/>
      <c r="I85" s="99"/>
      <c r="J85" s="100"/>
      <c r="K85" s="313">
        <v>0.05</v>
      </c>
      <c r="L85" s="852">
        <f>N78*K85</f>
        <v>3005.4584819960751</v>
      </c>
      <c r="M85" s="853"/>
      <c r="N85" s="57"/>
    </row>
    <row r="86" spans="1:14" ht="15.75" thickBot="1">
      <c r="B86" s="815" t="s">
        <v>1037</v>
      </c>
      <c r="C86" s="816"/>
      <c r="D86" s="816"/>
      <c r="E86" s="816"/>
      <c r="F86" s="816"/>
      <c r="G86" s="816"/>
      <c r="H86" s="816"/>
      <c r="I86" s="816"/>
      <c r="J86" s="816"/>
      <c r="K86" s="816"/>
      <c r="L86" s="816"/>
      <c r="M86" s="817"/>
      <c r="N86" s="58">
        <f>L83+L84+L85</f>
        <v>18032.750891976451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78141.920531897951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7437.5</v>
      </c>
      <c r="L36" s="278"/>
      <c r="M36" s="279">
        <v>2.5</v>
      </c>
      <c r="N36" s="280">
        <f>K36/M36</f>
        <v>2975</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73109.1696399215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14621.8339279843</v>
      </c>
      <c r="M83" s="851"/>
      <c r="N83" s="57"/>
    </row>
    <row r="84" spans="1:14">
      <c r="B84" s="95" t="s">
        <v>1057</v>
      </c>
      <c r="C84" s="96"/>
      <c r="D84" s="96"/>
      <c r="E84" s="96"/>
      <c r="F84" s="96"/>
      <c r="G84" s="96"/>
      <c r="H84" s="96"/>
      <c r="I84" s="93"/>
      <c r="J84" s="94"/>
      <c r="K84" s="312">
        <v>0.05</v>
      </c>
      <c r="L84" s="850">
        <f>N78*K84</f>
        <v>3655.4584819960751</v>
      </c>
      <c r="M84" s="851"/>
      <c r="N84" s="57"/>
    </row>
    <row r="85" spans="1:14" ht="15.75" thickBot="1">
      <c r="B85" s="97" t="s">
        <v>1058</v>
      </c>
      <c r="C85" s="98"/>
      <c r="D85" s="98"/>
      <c r="E85" s="98"/>
      <c r="F85" s="98"/>
      <c r="G85" s="98"/>
      <c r="H85" s="98"/>
      <c r="I85" s="99"/>
      <c r="J85" s="100"/>
      <c r="K85" s="313">
        <v>0.05</v>
      </c>
      <c r="L85" s="852">
        <f>N78*K85</f>
        <v>3655.4584819960751</v>
      </c>
      <c r="M85" s="853"/>
      <c r="N85" s="57"/>
    </row>
    <row r="86" spans="1:14" ht="15.75" thickBot="1">
      <c r="B86" s="815" t="s">
        <v>1037</v>
      </c>
      <c r="C86" s="816"/>
      <c r="D86" s="816"/>
      <c r="E86" s="816"/>
      <c r="F86" s="816"/>
      <c r="G86" s="816"/>
      <c r="H86" s="816"/>
      <c r="I86" s="816"/>
      <c r="J86" s="816"/>
      <c r="K86" s="816"/>
      <c r="L86" s="816"/>
      <c r="M86" s="817"/>
      <c r="N86" s="58">
        <f>L83+L84+L85</f>
        <v>21932.750891976451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95041.920531897951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45</v>
      </c>
      <c r="N37" s="280">
        <f>K37/M37</f>
        <v>3333.3333333333335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61565.531969535121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12313.106393907025</v>
      </c>
      <c r="M83" s="851"/>
      <c r="N83" s="57"/>
    </row>
    <row r="84" spans="1:14">
      <c r="B84" s="95" t="s">
        <v>1057</v>
      </c>
      <c r="C84" s="96"/>
      <c r="D84" s="96"/>
      <c r="E84" s="96"/>
      <c r="F84" s="96"/>
      <c r="G84" s="96"/>
      <c r="H84" s="96"/>
      <c r="I84" s="93"/>
      <c r="J84" s="94"/>
      <c r="K84" s="312">
        <v>0.05</v>
      </c>
      <c r="L84" s="850">
        <f>N78*K84</f>
        <v>3078.2765984767561</v>
      </c>
      <c r="M84" s="851"/>
      <c r="N84" s="57"/>
    </row>
    <row r="85" spans="1:14" ht="15.75" thickBot="1">
      <c r="B85" s="97" t="s">
        <v>1058</v>
      </c>
      <c r="C85" s="98"/>
      <c r="D85" s="98"/>
      <c r="E85" s="98"/>
      <c r="F85" s="98"/>
      <c r="G85" s="98"/>
      <c r="H85" s="98"/>
      <c r="I85" s="99"/>
      <c r="J85" s="100"/>
      <c r="K85" s="313">
        <v>0.05</v>
      </c>
      <c r="L85" s="852">
        <f>N78*K85</f>
        <v>3078.2765984767561</v>
      </c>
      <c r="M85" s="853"/>
      <c r="N85" s="57"/>
    </row>
    <row r="86" spans="1:14" ht="15.75" thickBot="1">
      <c r="B86" s="815" t="s">
        <v>1037</v>
      </c>
      <c r="C86" s="816"/>
      <c r="D86" s="816"/>
      <c r="E86" s="816"/>
      <c r="F86" s="816"/>
      <c r="G86" s="816"/>
      <c r="H86" s="816"/>
      <c r="I86" s="816"/>
      <c r="J86" s="816"/>
      <c r="K86" s="816"/>
      <c r="L86" s="816"/>
      <c r="M86" s="817"/>
      <c r="N86" s="58">
        <f>L83+L84+L85</f>
        <v>18469.659590860538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80035.191560395659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45</v>
      </c>
      <c r="N37" s="280">
        <f>K37/M37</f>
        <v>3333.3333333333335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61565.531969535121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12313.106393907025</v>
      </c>
      <c r="M83" s="851"/>
      <c r="N83" s="57"/>
    </row>
    <row r="84" spans="1:14">
      <c r="B84" s="95" t="s">
        <v>1057</v>
      </c>
      <c r="C84" s="96"/>
      <c r="D84" s="96"/>
      <c r="E84" s="96"/>
      <c r="F84" s="96"/>
      <c r="G84" s="96"/>
      <c r="H84" s="96"/>
      <c r="I84" s="93"/>
      <c r="J84" s="94"/>
      <c r="K84" s="312">
        <v>0.05</v>
      </c>
      <c r="L84" s="850">
        <f>N78*K84</f>
        <v>3078.2765984767561</v>
      </c>
      <c r="M84" s="851"/>
      <c r="N84" s="57"/>
    </row>
    <row r="85" spans="1:14" ht="15.75" thickBot="1">
      <c r="B85" s="97" t="s">
        <v>1058</v>
      </c>
      <c r="C85" s="98"/>
      <c r="D85" s="98"/>
      <c r="E85" s="98"/>
      <c r="F85" s="98"/>
      <c r="G85" s="98"/>
      <c r="H85" s="98"/>
      <c r="I85" s="99"/>
      <c r="J85" s="100"/>
      <c r="K85" s="313">
        <v>0.05</v>
      </c>
      <c r="L85" s="852">
        <f>N78*K85</f>
        <v>3078.2765984767561</v>
      </c>
      <c r="M85" s="853"/>
      <c r="N85" s="57"/>
    </row>
    <row r="86" spans="1:14" ht="15.75" thickBot="1">
      <c r="B86" s="815" t="s">
        <v>1037</v>
      </c>
      <c r="C86" s="816"/>
      <c r="D86" s="816"/>
      <c r="E86" s="816"/>
      <c r="F86" s="816"/>
      <c r="G86" s="816"/>
      <c r="H86" s="816"/>
      <c r="I86" s="816"/>
      <c r="J86" s="816"/>
      <c r="K86" s="816"/>
      <c r="L86" s="816"/>
      <c r="M86" s="817"/>
      <c r="N86" s="58">
        <f>L83+L84+L85</f>
        <v>18469.659590860538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80035.191560395659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269</v>
      </c>
      <c r="B37" s="864" t="str">
        <f>VLOOKUP(A37,EQUIPOS!A7:D154,3,FALSE)</f>
        <v>Motoniveladora  potencia 215 HP, ancho de cuchilla 4,27 m, peso 18 ton.</v>
      </c>
      <c r="C37" s="865"/>
      <c r="D37" s="865"/>
      <c r="E37" s="865"/>
      <c r="F37" s="865"/>
      <c r="G37" s="865"/>
      <c r="H37" s="866"/>
      <c r="I37" s="275"/>
      <c r="J37" s="276"/>
      <c r="K37" s="277">
        <f>VLOOKUP(A37,EQUIPOS!A7:D164,4,FALSE)</f>
        <v>150000</v>
      </c>
      <c r="L37" s="278"/>
      <c r="M37" s="279">
        <v>45</v>
      </c>
      <c r="N37" s="280">
        <f>K37/M37</f>
        <v>3333.3333333333335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6950.1185783562341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61565.531969535121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12313.106393907025</v>
      </c>
      <c r="M83" s="851"/>
      <c r="N83" s="57"/>
    </row>
    <row r="84" spans="1:14">
      <c r="B84" s="95" t="s">
        <v>1057</v>
      </c>
      <c r="C84" s="96"/>
      <c r="D84" s="96"/>
      <c r="E84" s="96"/>
      <c r="F84" s="96"/>
      <c r="G84" s="96"/>
      <c r="H84" s="96"/>
      <c r="I84" s="93"/>
      <c r="J84" s="94"/>
      <c r="K84" s="312">
        <v>0.05</v>
      </c>
      <c r="L84" s="850">
        <f>N78*K84</f>
        <v>3078.2765984767561</v>
      </c>
      <c r="M84" s="851"/>
      <c r="N84" s="57"/>
    </row>
    <row r="85" spans="1:14" ht="15.75" thickBot="1">
      <c r="B85" s="97" t="s">
        <v>1058</v>
      </c>
      <c r="C85" s="98"/>
      <c r="D85" s="98"/>
      <c r="E85" s="98"/>
      <c r="F85" s="98"/>
      <c r="G85" s="98"/>
      <c r="H85" s="98"/>
      <c r="I85" s="99"/>
      <c r="J85" s="100"/>
      <c r="K85" s="313">
        <v>0.05</v>
      </c>
      <c r="L85" s="852">
        <f>N78*K85</f>
        <v>3078.2765984767561</v>
      </c>
      <c r="M85" s="853"/>
      <c r="N85" s="57"/>
    </row>
    <row r="86" spans="1:14" ht="15.75" thickBot="1">
      <c r="B86" s="815" t="s">
        <v>1037</v>
      </c>
      <c r="C86" s="816"/>
      <c r="D86" s="816"/>
      <c r="E86" s="816"/>
      <c r="F86" s="816"/>
      <c r="G86" s="816"/>
      <c r="H86" s="816"/>
      <c r="I86" s="816"/>
      <c r="J86" s="816"/>
      <c r="K86" s="816"/>
      <c r="L86" s="816"/>
      <c r="M86" s="817"/>
      <c r="N86" s="58">
        <f>L83+L84+L85</f>
        <v>18469.659590860538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80035.191560395659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7437.5</v>
      </c>
      <c r="L36" s="278"/>
      <c r="M36" s="279">
        <v>2.5</v>
      </c>
      <c r="N36" s="280">
        <f>K36/M36</f>
        <v>2975</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73109.1696399215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14621.8339279843</v>
      </c>
      <c r="M83" s="851"/>
      <c r="N83" s="57"/>
    </row>
    <row r="84" spans="1:14">
      <c r="B84" s="95" t="s">
        <v>1057</v>
      </c>
      <c r="C84" s="96"/>
      <c r="D84" s="96"/>
      <c r="E84" s="96"/>
      <c r="F84" s="96"/>
      <c r="G84" s="96"/>
      <c r="H84" s="96"/>
      <c r="I84" s="93"/>
      <c r="J84" s="94"/>
      <c r="K84" s="312">
        <v>0.05</v>
      </c>
      <c r="L84" s="850">
        <f>N78*K84</f>
        <v>3655.4584819960751</v>
      </c>
      <c r="M84" s="851"/>
      <c r="N84" s="57"/>
    </row>
    <row r="85" spans="1:14" ht="15.75" thickBot="1">
      <c r="B85" s="97" t="s">
        <v>1058</v>
      </c>
      <c r="C85" s="98"/>
      <c r="D85" s="98"/>
      <c r="E85" s="98"/>
      <c r="F85" s="98"/>
      <c r="G85" s="98"/>
      <c r="H85" s="98"/>
      <c r="I85" s="99"/>
      <c r="J85" s="100"/>
      <c r="K85" s="313">
        <v>0.05</v>
      </c>
      <c r="L85" s="852">
        <f>N78*K85</f>
        <v>3655.4584819960751</v>
      </c>
      <c r="M85" s="853"/>
      <c r="N85" s="57"/>
    </row>
    <row r="86" spans="1:14" ht="15.75" thickBot="1">
      <c r="B86" s="815" t="s">
        <v>1037</v>
      </c>
      <c r="C86" s="816"/>
      <c r="D86" s="816"/>
      <c r="E86" s="816"/>
      <c r="F86" s="816"/>
      <c r="G86" s="816"/>
      <c r="H86" s="816"/>
      <c r="I86" s="816"/>
      <c r="J86" s="816"/>
      <c r="K86" s="816"/>
      <c r="L86" s="816"/>
      <c r="M86" s="817"/>
      <c r="N86" s="58">
        <f>L83+L84+L85</f>
        <v>21932.750891976451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95041.920531897951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7437.5</v>
      </c>
      <c r="L36" s="278"/>
      <c r="M36" s="279">
        <v>2.5</v>
      </c>
      <c r="N36" s="280">
        <f>K36/M36</f>
        <v>2975</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73109.1696399215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14621.8339279843</v>
      </c>
      <c r="M83" s="851"/>
      <c r="N83" s="57"/>
    </row>
    <row r="84" spans="1:14">
      <c r="B84" s="95" t="s">
        <v>1057</v>
      </c>
      <c r="C84" s="96"/>
      <c r="D84" s="96"/>
      <c r="E84" s="96"/>
      <c r="F84" s="96"/>
      <c r="G84" s="96"/>
      <c r="H84" s="96"/>
      <c r="I84" s="93"/>
      <c r="J84" s="94"/>
      <c r="K84" s="312">
        <v>0.05</v>
      </c>
      <c r="L84" s="850">
        <f>N78*K84</f>
        <v>3655.4584819960751</v>
      </c>
      <c r="M84" s="851"/>
      <c r="N84" s="57"/>
    </row>
    <row r="85" spans="1:14" ht="15.75" thickBot="1">
      <c r="B85" s="97" t="s">
        <v>1058</v>
      </c>
      <c r="C85" s="98"/>
      <c r="D85" s="98"/>
      <c r="E85" s="98"/>
      <c r="F85" s="98"/>
      <c r="G85" s="98"/>
      <c r="H85" s="98"/>
      <c r="I85" s="99"/>
      <c r="J85" s="100"/>
      <c r="K85" s="313">
        <v>0.05</v>
      </c>
      <c r="L85" s="852">
        <f>N78*K85</f>
        <v>3655.4584819960751</v>
      </c>
      <c r="M85" s="853"/>
      <c r="N85" s="57"/>
    </row>
    <row r="86" spans="1:14" ht="15.75" thickBot="1">
      <c r="B86" s="815" t="s">
        <v>1037</v>
      </c>
      <c r="C86" s="816"/>
      <c r="D86" s="816"/>
      <c r="E86" s="816"/>
      <c r="F86" s="816"/>
      <c r="G86" s="816"/>
      <c r="H86" s="816"/>
      <c r="I86" s="816"/>
      <c r="J86" s="816"/>
      <c r="K86" s="816"/>
      <c r="L86" s="816"/>
      <c r="M86" s="817"/>
      <c r="N86" s="58">
        <f>L83+L84+L85</f>
        <v>21932.750891976451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95041.920531897951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7437.5</v>
      </c>
      <c r="L36" s="278"/>
      <c r="M36" s="279">
        <v>2.5</v>
      </c>
      <c r="N36" s="280">
        <f>K36/M36</f>
        <v>2975</v>
      </c>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0.05</v>
      </c>
      <c r="N41" s="352">
        <f>N76*M41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3741.0080780915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42</v>
      </c>
      <c r="N49" s="280">
        <f>K49*M49</f>
        <v>1008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73109.1696399215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14621.8339279843</v>
      </c>
      <c r="M83" s="851"/>
      <c r="N83" s="57"/>
    </row>
    <row r="84" spans="1:14">
      <c r="B84" s="95" t="s">
        <v>1057</v>
      </c>
      <c r="C84" s="96"/>
      <c r="D84" s="96"/>
      <c r="E84" s="96"/>
      <c r="F84" s="96"/>
      <c r="G84" s="96"/>
      <c r="H84" s="96"/>
      <c r="I84" s="93"/>
      <c r="J84" s="94"/>
      <c r="K84" s="312">
        <v>0.05</v>
      </c>
      <c r="L84" s="850">
        <f>N78*K84</f>
        <v>3655.4584819960751</v>
      </c>
      <c r="M84" s="851"/>
      <c r="N84" s="57"/>
    </row>
    <row r="85" spans="1:14" ht="15.75" thickBot="1">
      <c r="B85" s="97" t="s">
        <v>1058</v>
      </c>
      <c r="C85" s="98"/>
      <c r="D85" s="98"/>
      <c r="E85" s="98"/>
      <c r="F85" s="98"/>
      <c r="G85" s="98"/>
      <c r="H85" s="98"/>
      <c r="I85" s="99"/>
      <c r="J85" s="100"/>
      <c r="K85" s="313">
        <v>0.05</v>
      </c>
      <c r="L85" s="852">
        <f>N78*K85</f>
        <v>3655.4584819960751</v>
      </c>
      <c r="M85" s="853"/>
      <c r="N85" s="57"/>
    </row>
    <row r="86" spans="1:14" ht="15.75" thickBot="1">
      <c r="B86" s="815" t="s">
        <v>1037</v>
      </c>
      <c r="C86" s="816"/>
      <c r="D86" s="816"/>
      <c r="E86" s="816"/>
      <c r="F86" s="816"/>
      <c r="G86" s="816"/>
      <c r="H86" s="816"/>
      <c r="I86" s="816"/>
      <c r="J86" s="816"/>
      <c r="K86" s="816"/>
      <c r="L86" s="816"/>
      <c r="M86" s="817"/>
      <c r="N86" s="58">
        <f>L83+L84+L85</f>
        <v>21932.750891976451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95041.920531897951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30</v>
      </c>
      <c r="N36" s="280">
        <f>K36/M36</f>
        <v>3333.3333333333335</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30</v>
      </c>
      <c r="N37" s="280">
        <f>K37/M37</f>
        <v>4000</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30</v>
      </c>
      <c r="N38" s="280">
        <f>K38/M38</f>
        <v>3333.3333333333335</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8.5112008676833337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10675.177867534352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40000</v>
      </c>
      <c r="N48" s="280">
        <f>K48*M48</f>
        <v>50000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2">
        <f>VLOOKUP(A59,TRANSPORTE!A5:D123,4,FALSE)</f>
        <v>800</v>
      </c>
      <c r="M59" s="903"/>
      <c r="N59" s="295">
        <f>K59*L59</f>
        <v>1000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851.12008676833329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62526.297954302689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12505.259590860538</v>
      </c>
      <c r="M83" s="851"/>
      <c r="N83" s="57"/>
    </row>
    <row r="84" spans="1:14">
      <c r="B84" s="95" t="s">
        <v>1057</v>
      </c>
      <c r="C84" s="96"/>
      <c r="D84" s="96"/>
      <c r="E84" s="96"/>
      <c r="F84" s="96"/>
      <c r="G84" s="96"/>
      <c r="H84" s="96"/>
      <c r="I84" s="93"/>
      <c r="J84" s="94"/>
      <c r="K84" s="312">
        <v>0.05</v>
      </c>
      <c r="L84" s="850">
        <f>N78*K84</f>
        <v>3126.3148977151345</v>
      </c>
      <c r="M84" s="851"/>
      <c r="N84" s="57"/>
    </row>
    <row r="85" spans="1:14" ht="15.75" thickBot="1">
      <c r="B85" s="97" t="s">
        <v>1058</v>
      </c>
      <c r="C85" s="98"/>
      <c r="D85" s="98"/>
      <c r="E85" s="98"/>
      <c r="F85" s="98"/>
      <c r="G85" s="98"/>
      <c r="H85" s="98"/>
      <c r="I85" s="99"/>
      <c r="J85" s="100"/>
      <c r="K85" s="313">
        <v>0.05</v>
      </c>
      <c r="L85" s="852">
        <f>N78*K85</f>
        <v>3126.3148977151345</v>
      </c>
      <c r="M85" s="853"/>
      <c r="N85" s="57"/>
    </row>
    <row r="86" spans="1:14" ht="15.75" thickBot="1">
      <c r="B86" s="815" t="s">
        <v>1037</v>
      </c>
      <c r="C86" s="816"/>
      <c r="D86" s="816"/>
      <c r="E86" s="816"/>
      <c r="F86" s="816"/>
      <c r="G86" s="816"/>
      <c r="H86" s="816"/>
      <c r="I86" s="816"/>
      <c r="J86" s="816"/>
      <c r="K86" s="816"/>
      <c r="L86" s="816"/>
      <c r="M86" s="817"/>
      <c r="N86" s="58">
        <f>L83+L84+L85</f>
        <v>18757.889386290808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81284.187340593489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30</v>
      </c>
      <c r="N36" s="280">
        <f>K36/M36</f>
        <v>3333.3333333333335</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30</v>
      </c>
      <c r="N37" s="280">
        <f>K37/M37</f>
        <v>4000</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30</v>
      </c>
      <c r="N38" s="280">
        <f>K38/M38</f>
        <v>3333.3333333333335</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8.5112008676833337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10675.177867534352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40000</v>
      </c>
      <c r="N48" s="280">
        <f>K48*M48</f>
        <v>50000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2">
        <f>VLOOKUP(A59,TRANSPORTE!A5:D123,4,FALSE)</f>
        <v>800</v>
      </c>
      <c r="M59" s="903"/>
      <c r="N59" s="295">
        <f>K59*L59</f>
        <v>1000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851.12008676833329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62526.297954302689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12505.259590860538</v>
      </c>
      <c r="M83" s="851"/>
      <c r="N83" s="57"/>
    </row>
    <row r="84" spans="1:14">
      <c r="B84" s="95" t="s">
        <v>1057</v>
      </c>
      <c r="C84" s="96"/>
      <c r="D84" s="96"/>
      <c r="E84" s="96"/>
      <c r="F84" s="96"/>
      <c r="G84" s="96"/>
      <c r="H84" s="96"/>
      <c r="I84" s="93"/>
      <c r="J84" s="94"/>
      <c r="K84" s="312">
        <v>0.05</v>
      </c>
      <c r="L84" s="850">
        <f>N78*K84</f>
        <v>3126.3148977151345</v>
      </c>
      <c r="M84" s="851"/>
      <c r="N84" s="57"/>
    </row>
    <row r="85" spans="1:14" ht="15.75" thickBot="1">
      <c r="B85" s="97" t="s">
        <v>1058</v>
      </c>
      <c r="C85" s="98"/>
      <c r="D85" s="98"/>
      <c r="E85" s="98"/>
      <c r="F85" s="98"/>
      <c r="G85" s="98"/>
      <c r="H85" s="98"/>
      <c r="I85" s="99"/>
      <c r="J85" s="100"/>
      <c r="K85" s="313">
        <v>0.05</v>
      </c>
      <c r="L85" s="852">
        <f>N78*K85</f>
        <v>3126.3148977151345</v>
      </c>
      <c r="M85" s="853"/>
      <c r="N85" s="57"/>
    </row>
    <row r="86" spans="1:14" ht="15.75" thickBot="1">
      <c r="B86" s="815" t="s">
        <v>1037</v>
      </c>
      <c r="C86" s="816"/>
      <c r="D86" s="816"/>
      <c r="E86" s="816"/>
      <c r="F86" s="816"/>
      <c r="G86" s="816"/>
      <c r="H86" s="816"/>
      <c r="I86" s="816"/>
      <c r="J86" s="816"/>
      <c r="K86" s="816"/>
      <c r="L86" s="816"/>
      <c r="M86" s="817"/>
      <c r="N86" s="58">
        <f>L83+L84+L85</f>
        <v>18757.889386290808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81284.187340593489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30</v>
      </c>
      <c r="N36" s="280">
        <f>K36/M36</f>
        <v>3333.3333333333335</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30</v>
      </c>
      <c r="N37" s="280">
        <f>K37/M37</f>
        <v>4000</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30</v>
      </c>
      <c r="N38" s="280">
        <f>K38/M38</f>
        <v>3333.3333333333335</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8.5112008676833337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10675.177867534352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40000</v>
      </c>
      <c r="N48" s="280">
        <f>K48*M48</f>
        <v>50000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2">
        <f>VLOOKUP(A59,TRANSPORTE!A5:D123,4,FALSE)</f>
        <v>800</v>
      </c>
      <c r="M59" s="903"/>
      <c r="N59" s="295">
        <f>K59*L59</f>
        <v>1000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851.12008676833329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62526.297954302689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12505.259590860538</v>
      </c>
      <c r="M83" s="851"/>
      <c r="N83" s="57"/>
    </row>
    <row r="84" spans="1:14">
      <c r="B84" s="95" t="s">
        <v>1057</v>
      </c>
      <c r="C84" s="96"/>
      <c r="D84" s="96"/>
      <c r="E84" s="96"/>
      <c r="F84" s="96"/>
      <c r="G84" s="96"/>
      <c r="H84" s="96"/>
      <c r="I84" s="93"/>
      <c r="J84" s="94"/>
      <c r="K84" s="312">
        <v>0.05</v>
      </c>
      <c r="L84" s="850">
        <f>N78*K84</f>
        <v>3126.3148977151345</v>
      </c>
      <c r="M84" s="851"/>
      <c r="N84" s="57"/>
    </row>
    <row r="85" spans="1:14" ht="15.75" thickBot="1">
      <c r="B85" s="97" t="s">
        <v>1058</v>
      </c>
      <c r="C85" s="98"/>
      <c r="D85" s="98"/>
      <c r="E85" s="98"/>
      <c r="F85" s="98"/>
      <c r="G85" s="98"/>
      <c r="H85" s="98"/>
      <c r="I85" s="99"/>
      <c r="J85" s="100"/>
      <c r="K85" s="313">
        <v>0.05</v>
      </c>
      <c r="L85" s="852">
        <f>N78*K85</f>
        <v>3126.3148977151345</v>
      </c>
      <c r="M85" s="853"/>
      <c r="N85" s="57"/>
    </row>
    <row r="86" spans="1:14" ht="15.75" thickBot="1">
      <c r="B86" s="815" t="s">
        <v>1037</v>
      </c>
      <c r="C86" s="816"/>
      <c r="D86" s="816"/>
      <c r="E86" s="816"/>
      <c r="F86" s="816"/>
      <c r="G86" s="816"/>
      <c r="H86" s="816"/>
      <c r="I86" s="816"/>
      <c r="J86" s="816"/>
      <c r="K86" s="816"/>
      <c r="L86" s="816"/>
      <c r="M86" s="817"/>
      <c r="N86" s="58">
        <f>L83+L84+L85</f>
        <v>18757.889386290808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81284.187340593489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539</v>
      </c>
      <c r="N49" s="280">
        <f>K49*M49</f>
        <v>48510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100510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108400.86530286846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21680.173060573696</v>
      </c>
      <c r="M83" s="851"/>
      <c r="N83" s="57"/>
    </row>
    <row r="84" spans="1:14">
      <c r="B84" s="95" t="s">
        <v>1057</v>
      </c>
      <c r="C84" s="96"/>
      <c r="D84" s="96"/>
      <c r="E84" s="96"/>
      <c r="F84" s="96"/>
      <c r="G84" s="96"/>
      <c r="H84" s="96"/>
      <c r="I84" s="93"/>
      <c r="J84" s="94"/>
      <c r="K84" s="312">
        <v>0.05</v>
      </c>
      <c r="L84" s="850">
        <f>N78*K84</f>
        <v>5420.0432651434239</v>
      </c>
      <c r="M84" s="851"/>
      <c r="N84" s="57"/>
    </row>
    <row r="85" spans="1:14" ht="15.75" thickBot="1">
      <c r="B85" s="97" t="s">
        <v>1058</v>
      </c>
      <c r="C85" s="98"/>
      <c r="D85" s="98"/>
      <c r="E85" s="98"/>
      <c r="F85" s="98"/>
      <c r="G85" s="98"/>
      <c r="H85" s="98"/>
      <c r="I85" s="99"/>
      <c r="J85" s="100"/>
      <c r="K85" s="313">
        <v>0.05</v>
      </c>
      <c r="L85" s="852">
        <f>N78*K85</f>
        <v>5420.0432651434239</v>
      </c>
      <c r="M85" s="853"/>
      <c r="N85" s="57"/>
    </row>
    <row r="86" spans="1:14" ht="15.75" thickBot="1">
      <c r="B86" s="815" t="s">
        <v>1037</v>
      </c>
      <c r="C86" s="816"/>
      <c r="D86" s="816"/>
      <c r="E86" s="816"/>
      <c r="F86" s="816"/>
      <c r="G86" s="816"/>
      <c r="H86" s="816"/>
      <c r="I86" s="816"/>
      <c r="J86" s="816"/>
      <c r="K86" s="816"/>
      <c r="L86" s="816"/>
      <c r="M86" s="817"/>
      <c r="N86" s="58">
        <f>L83+L84+L85</f>
        <v>32520.259590860544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140921.12489372899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539</v>
      </c>
      <c r="N49" s="280">
        <f>K49*M49</f>
        <v>48510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100510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108400.86530286846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21680.173060573696</v>
      </c>
      <c r="M83" s="851"/>
      <c r="N83" s="57"/>
    </row>
    <row r="84" spans="1:14">
      <c r="B84" s="95" t="s">
        <v>1057</v>
      </c>
      <c r="C84" s="96"/>
      <c r="D84" s="96"/>
      <c r="E84" s="96"/>
      <c r="F84" s="96"/>
      <c r="G84" s="96"/>
      <c r="H84" s="96"/>
      <c r="I84" s="93"/>
      <c r="J84" s="94"/>
      <c r="K84" s="312">
        <v>0.05</v>
      </c>
      <c r="L84" s="850">
        <f>N78*K84</f>
        <v>5420.0432651434239</v>
      </c>
      <c r="M84" s="851"/>
      <c r="N84" s="57"/>
    </row>
    <row r="85" spans="1:14" ht="15.75" thickBot="1">
      <c r="B85" s="97" t="s">
        <v>1058</v>
      </c>
      <c r="C85" s="98"/>
      <c r="D85" s="98"/>
      <c r="E85" s="98"/>
      <c r="F85" s="98"/>
      <c r="G85" s="98"/>
      <c r="H85" s="98"/>
      <c r="I85" s="99"/>
      <c r="J85" s="100"/>
      <c r="K85" s="313">
        <v>0.05</v>
      </c>
      <c r="L85" s="852">
        <f>N78*K85</f>
        <v>5420.0432651434239</v>
      </c>
      <c r="M85" s="853"/>
      <c r="N85" s="57"/>
    </row>
    <row r="86" spans="1:14" ht="15.75" thickBot="1">
      <c r="B86" s="815" t="s">
        <v>1037</v>
      </c>
      <c r="C86" s="816"/>
      <c r="D86" s="816"/>
      <c r="E86" s="816"/>
      <c r="F86" s="816"/>
      <c r="G86" s="816"/>
      <c r="H86" s="816"/>
      <c r="I86" s="816"/>
      <c r="J86" s="816"/>
      <c r="K86" s="816"/>
      <c r="L86" s="816"/>
      <c r="M86" s="817"/>
      <c r="N86" s="58">
        <f>L83+L84+L85</f>
        <v>32520.259590860544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140921.12489372899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539</v>
      </c>
      <c r="N49" s="280">
        <f>K49*M49</f>
        <v>48510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100510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108400.86530286846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21680.173060573696</v>
      </c>
      <c r="M83" s="851"/>
      <c r="N83" s="57"/>
    </row>
    <row r="84" spans="1:14">
      <c r="B84" s="95" t="s">
        <v>1057</v>
      </c>
      <c r="C84" s="96"/>
      <c r="D84" s="96"/>
      <c r="E84" s="96"/>
      <c r="F84" s="96"/>
      <c r="G84" s="96"/>
      <c r="H84" s="96"/>
      <c r="I84" s="93"/>
      <c r="J84" s="94"/>
      <c r="K84" s="312">
        <v>0.05</v>
      </c>
      <c r="L84" s="850">
        <f>N78*K84</f>
        <v>5420.0432651434239</v>
      </c>
      <c r="M84" s="851"/>
      <c r="N84" s="57"/>
    </row>
    <row r="85" spans="1:14" ht="15.75" thickBot="1">
      <c r="B85" s="97" t="s">
        <v>1058</v>
      </c>
      <c r="C85" s="98"/>
      <c r="D85" s="98"/>
      <c r="E85" s="98"/>
      <c r="F85" s="98"/>
      <c r="G85" s="98"/>
      <c r="H85" s="98"/>
      <c r="I85" s="99"/>
      <c r="J85" s="100"/>
      <c r="K85" s="313">
        <v>0.05</v>
      </c>
      <c r="L85" s="852">
        <f>N78*K85</f>
        <v>5420.0432651434239</v>
      </c>
      <c r="M85" s="853"/>
      <c r="N85" s="57"/>
    </row>
    <row r="86" spans="1:14" ht="15.75" thickBot="1">
      <c r="B86" s="815" t="s">
        <v>1037</v>
      </c>
      <c r="C86" s="816"/>
      <c r="D86" s="816"/>
      <c r="E86" s="816"/>
      <c r="F86" s="816"/>
      <c r="G86" s="816"/>
      <c r="H86" s="816"/>
      <c r="I86" s="816"/>
      <c r="J86" s="816"/>
      <c r="K86" s="816"/>
      <c r="L86" s="816"/>
      <c r="M86" s="817"/>
      <c r="N86" s="58">
        <f>L83+L84+L85</f>
        <v>32520.259590860544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140921.12489372899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539</v>
      </c>
      <c r="N49" s="280">
        <f>K49*M49</f>
        <v>48510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100510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108400.86530286846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21680.173060573696</v>
      </c>
      <c r="M83" s="851"/>
      <c r="N83" s="57"/>
    </row>
    <row r="84" spans="1:14">
      <c r="B84" s="95" t="s">
        <v>1057</v>
      </c>
      <c r="C84" s="96"/>
      <c r="D84" s="96"/>
      <c r="E84" s="96"/>
      <c r="F84" s="96"/>
      <c r="G84" s="96"/>
      <c r="H84" s="96"/>
      <c r="I84" s="93"/>
      <c r="J84" s="94"/>
      <c r="K84" s="312">
        <v>0.05</v>
      </c>
      <c r="L84" s="850">
        <f>N78*K84</f>
        <v>5420.0432651434239</v>
      </c>
      <c r="M84" s="851"/>
      <c r="N84" s="57"/>
    </row>
    <row r="85" spans="1:14" ht="15.75" thickBot="1">
      <c r="B85" s="97" t="s">
        <v>1058</v>
      </c>
      <c r="C85" s="98"/>
      <c r="D85" s="98"/>
      <c r="E85" s="98"/>
      <c r="F85" s="98"/>
      <c r="G85" s="98"/>
      <c r="H85" s="98"/>
      <c r="I85" s="99"/>
      <c r="J85" s="100"/>
      <c r="K85" s="313">
        <v>0.05</v>
      </c>
      <c r="L85" s="852">
        <f>N78*K85</f>
        <v>5420.0432651434239</v>
      </c>
      <c r="M85" s="853"/>
      <c r="N85" s="57"/>
    </row>
    <row r="86" spans="1:14" ht="15.75" thickBot="1">
      <c r="B86" s="815" t="s">
        <v>1037</v>
      </c>
      <c r="C86" s="816"/>
      <c r="D86" s="816"/>
      <c r="E86" s="816"/>
      <c r="F86" s="816"/>
      <c r="G86" s="816"/>
      <c r="H86" s="816"/>
      <c r="I86" s="816"/>
      <c r="J86" s="816"/>
      <c r="K86" s="816"/>
      <c r="L86" s="816"/>
      <c r="M86" s="817"/>
      <c r="N86" s="58">
        <f>L83+L84+L85</f>
        <v>32520.259590860544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140921.12489372899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52000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59890.865302868457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11978.173060573692</v>
      </c>
      <c r="M83" s="851"/>
      <c r="N83" s="57"/>
    </row>
    <row r="84" spans="1:14">
      <c r="B84" s="95" t="s">
        <v>1057</v>
      </c>
      <c r="C84" s="96"/>
      <c r="D84" s="96"/>
      <c r="E84" s="96"/>
      <c r="F84" s="96"/>
      <c r="G84" s="96"/>
      <c r="H84" s="96"/>
      <c r="I84" s="93"/>
      <c r="J84" s="94"/>
      <c r="K84" s="312">
        <v>0.05</v>
      </c>
      <c r="L84" s="850">
        <f>N78*K84</f>
        <v>2994.543265143423</v>
      </c>
      <c r="M84" s="851"/>
      <c r="N84" s="57"/>
    </row>
    <row r="85" spans="1:14" ht="15.75" thickBot="1">
      <c r="B85" s="97" t="s">
        <v>1058</v>
      </c>
      <c r="C85" s="98"/>
      <c r="D85" s="98"/>
      <c r="E85" s="98"/>
      <c r="F85" s="98"/>
      <c r="G85" s="98"/>
      <c r="H85" s="98"/>
      <c r="I85" s="99"/>
      <c r="J85" s="100"/>
      <c r="K85" s="313">
        <v>0.05</v>
      </c>
      <c r="L85" s="852">
        <f>N78*K85</f>
        <v>2994.543265143423</v>
      </c>
      <c r="M85" s="853"/>
      <c r="N85" s="57"/>
    </row>
    <row r="86" spans="1:14" ht="15.75" thickBot="1">
      <c r="B86" s="815" t="s">
        <v>1037</v>
      </c>
      <c r="C86" s="816"/>
      <c r="D86" s="816"/>
      <c r="E86" s="816"/>
      <c r="F86" s="816"/>
      <c r="G86" s="816"/>
      <c r="H86" s="816"/>
      <c r="I86" s="816"/>
      <c r="J86" s="816"/>
      <c r="K86" s="816"/>
      <c r="L86" s="816"/>
      <c r="M86" s="817"/>
      <c r="N86" s="58">
        <f>L83+L84+L85</f>
        <v>17967.25959086054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77858.124893728993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52000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59890.865302868457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11978.173060573692</v>
      </c>
      <c r="M83" s="851"/>
      <c r="N83" s="57"/>
    </row>
    <row r="84" spans="1:14">
      <c r="B84" s="95" t="s">
        <v>1057</v>
      </c>
      <c r="C84" s="96"/>
      <c r="D84" s="96"/>
      <c r="E84" s="96"/>
      <c r="F84" s="96"/>
      <c r="G84" s="96"/>
      <c r="H84" s="96"/>
      <c r="I84" s="93"/>
      <c r="J84" s="94"/>
      <c r="K84" s="312">
        <v>0.05</v>
      </c>
      <c r="L84" s="850">
        <f>N78*K84</f>
        <v>2994.543265143423</v>
      </c>
      <c r="M84" s="851"/>
      <c r="N84" s="57"/>
    </row>
    <row r="85" spans="1:14" ht="15.75" thickBot="1">
      <c r="B85" s="97" t="s">
        <v>1058</v>
      </c>
      <c r="C85" s="98"/>
      <c r="D85" s="98"/>
      <c r="E85" s="98"/>
      <c r="F85" s="98"/>
      <c r="G85" s="98"/>
      <c r="H85" s="98"/>
      <c r="I85" s="99"/>
      <c r="J85" s="100"/>
      <c r="K85" s="313">
        <v>0.05</v>
      </c>
      <c r="L85" s="852">
        <f>N78*K85</f>
        <v>2994.543265143423</v>
      </c>
      <c r="M85" s="853"/>
      <c r="N85" s="57"/>
    </row>
    <row r="86" spans="1:14" ht="15.75" thickBot="1">
      <c r="B86" s="815" t="s">
        <v>1037</v>
      </c>
      <c r="C86" s="816"/>
      <c r="D86" s="816"/>
      <c r="E86" s="816"/>
      <c r="F86" s="816"/>
      <c r="G86" s="816"/>
      <c r="H86" s="816"/>
      <c r="I86" s="816"/>
      <c r="J86" s="816"/>
      <c r="K86" s="816"/>
      <c r="L86" s="816"/>
      <c r="M86" s="817"/>
      <c r="N86" s="58">
        <f>L83+L84+L85</f>
        <v>17967.25959086054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77858.124893728993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52000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59890.865302868457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11978.173060573692</v>
      </c>
      <c r="M83" s="851"/>
      <c r="N83" s="57"/>
    </row>
    <row r="84" spans="1:14">
      <c r="B84" s="95" t="s">
        <v>1057</v>
      </c>
      <c r="C84" s="96"/>
      <c r="D84" s="96"/>
      <c r="E84" s="96"/>
      <c r="F84" s="96"/>
      <c r="G84" s="96"/>
      <c r="H84" s="96"/>
      <c r="I84" s="93"/>
      <c r="J84" s="94"/>
      <c r="K84" s="312">
        <v>0.05</v>
      </c>
      <c r="L84" s="850">
        <f>N78*K84</f>
        <v>2994.543265143423</v>
      </c>
      <c r="M84" s="851"/>
      <c r="N84" s="57"/>
    </row>
    <row r="85" spans="1:14" ht="15.75" thickBot="1">
      <c r="B85" s="97" t="s">
        <v>1058</v>
      </c>
      <c r="C85" s="98"/>
      <c r="D85" s="98"/>
      <c r="E85" s="98"/>
      <c r="F85" s="98"/>
      <c r="G85" s="98"/>
      <c r="H85" s="98"/>
      <c r="I85" s="99"/>
      <c r="J85" s="100"/>
      <c r="K85" s="313">
        <v>0.05</v>
      </c>
      <c r="L85" s="852">
        <f>N78*K85</f>
        <v>2994.543265143423</v>
      </c>
      <c r="M85" s="853"/>
      <c r="N85" s="57"/>
    </row>
    <row r="86" spans="1:14" ht="15.75" thickBot="1">
      <c r="B86" s="815" t="s">
        <v>1037</v>
      </c>
      <c r="C86" s="816"/>
      <c r="D86" s="816"/>
      <c r="E86" s="816"/>
      <c r="F86" s="816"/>
      <c r="G86" s="816"/>
      <c r="H86" s="816"/>
      <c r="I86" s="816"/>
      <c r="J86" s="816"/>
      <c r="K86" s="816"/>
      <c r="L86" s="816"/>
      <c r="M86" s="817"/>
      <c r="N86" s="58">
        <f>L83+L84+L85</f>
        <v>17967.25959086054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77858.124893728993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52000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59890.865302868457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11978.173060573692</v>
      </c>
      <c r="M83" s="851"/>
      <c r="N83" s="57"/>
    </row>
    <row r="84" spans="1:14">
      <c r="B84" s="95" t="s">
        <v>1057</v>
      </c>
      <c r="C84" s="96"/>
      <c r="D84" s="96"/>
      <c r="E84" s="96"/>
      <c r="F84" s="96"/>
      <c r="G84" s="96"/>
      <c r="H84" s="96"/>
      <c r="I84" s="93"/>
      <c r="J84" s="94"/>
      <c r="K84" s="312">
        <v>0.05</v>
      </c>
      <c r="L84" s="850">
        <f>N78*K84</f>
        <v>2994.543265143423</v>
      </c>
      <c r="M84" s="851"/>
      <c r="N84" s="57"/>
    </row>
    <row r="85" spans="1:14" ht="15.75" thickBot="1">
      <c r="B85" s="97" t="s">
        <v>1058</v>
      </c>
      <c r="C85" s="98"/>
      <c r="D85" s="98"/>
      <c r="E85" s="98"/>
      <c r="F85" s="98"/>
      <c r="G85" s="98"/>
      <c r="H85" s="98"/>
      <c r="I85" s="99"/>
      <c r="J85" s="100"/>
      <c r="K85" s="313">
        <v>0.05</v>
      </c>
      <c r="L85" s="852">
        <f>N78*K85</f>
        <v>2994.543265143423</v>
      </c>
      <c r="M85" s="853"/>
      <c r="N85" s="57"/>
    </row>
    <row r="86" spans="1:14" ht="15.75" thickBot="1">
      <c r="B86" s="815" t="s">
        <v>1037</v>
      </c>
      <c r="C86" s="816"/>
      <c r="D86" s="816"/>
      <c r="E86" s="816"/>
      <c r="F86" s="816"/>
      <c r="G86" s="816"/>
      <c r="H86" s="816"/>
      <c r="I86" s="816"/>
      <c r="J86" s="816"/>
      <c r="K86" s="816"/>
      <c r="L86" s="816"/>
      <c r="M86" s="817"/>
      <c r="N86" s="58">
        <f>L83+L84+L85</f>
        <v>17967.25959086054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77858.124893728993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539</v>
      </c>
      <c r="N48" s="280">
        <f>K48*M48</f>
        <v>539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539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107.80000000000001</v>
      </c>
      <c r="M83" s="851"/>
      <c r="N83" s="57"/>
    </row>
    <row r="84" spans="1:14">
      <c r="B84" s="95" t="s">
        <v>1057</v>
      </c>
      <c r="C84" s="96"/>
      <c r="D84" s="96"/>
      <c r="E84" s="96"/>
      <c r="F84" s="96"/>
      <c r="G84" s="96"/>
      <c r="H84" s="96"/>
      <c r="I84" s="93"/>
      <c r="J84" s="94"/>
      <c r="K84" s="312">
        <v>0.05</v>
      </c>
      <c r="L84" s="850">
        <f>N78*K84</f>
        <v>26.950000000000003</v>
      </c>
      <c r="M84" s="851"/>
      <c r="N84" s="57"/>
    </row>
    <row r="85" spans="1:14" ht="15.75" thickBot="1">
      <c r="B85" s="97" t="s">
        <v>1058</v>
      </c>
      <c r="C85" s="98"/>
      <c r="D85" s="98"/>
      <c r="E85" s="98"/>
      <c r="F85" s="98"/>
      <c r="G85" s="98"/>
      <c r="H85" s="98"/>
      <c r="I85" s="99"/>
      <c r="J85" s="100"/>
      <c r="K85" s="313">
        <v>0.05</v>
      </c>
      <c r="L85" s="852">
        <f>N78*K85</f>
        <v>26.950000000000003</v>
      </c>
      <c r="M85" s="853"/>
      <c r="N85" s="57"/>
    </row>
    <row r="86" spans="1:14" ht="15.75" thickBot="1">
      <c r="B86" s="815" t="s">
        <v>1037</v>
      </c>
      <c r="C86" s="816"/>
      <c r="D86" s="816"/>
      <c r="E86" s="816"/>
      <c r="F86" s="816"/>
      <c r="G86" s="816"/>
      <c r="H86" s="816"/>
      <c r="I86" s="816"/>
      <c r="J86" s="816"/>
      <c r="K86" s="816"/>
      <c r="L86" s="816"/>
      <c r="M86" s="817"/>
      <c r="N86" s="58">
        <f>L83+L84+L85</f>
        <v>161.69999999999999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539</v>
      </c>
      <c r="N49" s="280">
        <f>K49*M49</f>
        <v>48510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100510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108400.86530286846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21680.173060573696</v>
      </c>
      <c r="M83" s="851"/>
      <c r="N83" s="57"/>
    </row>
    <row r="84" spans="1:14">
      <c r="B84" s="95" t="s">
        <v>1057</v>
      </c>
      <c r="C84" s="96"/>
      <c r="D84" s="96"/>
      <c r="E84" s="96"/>
      <c r="F84" s="96"/>
      <c r="G84" s="96"/>
      <c r="H84" s="96"/>
      <c r="I84" s="93"/>
      <c r="J84" s="94"/>
      <c r="K84" s="312">
        <v>0.05</v>
      </c>
      <c r="L84" s="850">
        <f>N78*K84</f>
        <v>5420.0432651434239</v>
      </c>
      <c r="M84" s="851"/>
      <c r="N84" s="57"/>
    </row>
    <row r="85" spans="1:14" ht="15.75" thickBot="1">
      <c r="B85" s="97" t="s">
        <v>1058</v>
      </c>
      <c r="C85" s="98"/>
      <c r="D85" s="98"/>
      <c r="E85" s="98"/>
      <c r="F85" s="98"/>
      <c r="G85" s="98"/>
      <c r="H85" s="98"/>
      <c r="I85" s="99"/>
      <c r="J85" s="100"/>
      <c r="K85" s="313">
        <v>0.05</v>
      </c>
      <c r="L85" s="852">
        <f>N78*K85</f>
        <v>5420.0432651434239</v>
      </c>
      <c r="M85" s="853"/>
      <c r="N85" s="57"/>
    </row>
    <row r="86" spans="1:14" ht="15.75" thickBot="1">
      <c r="B86" s="815" t="s">
        <v>1037</v>
      </c>
      <c r="C86" s="816"/>
      <c r="D86" s="816"/>
      <c r="E86" s="816"/>
      <c r="F86" s="816"/>
      <c r="G86" s="816"/>
      <c r="H86" s="816"/>
      <c r="I86" s="816"/>
      <c r="J86" s="816"/>
      <c r="K86" s="816"/>
      <c r="L86" s="816"/>
      <c r="M86" s="817"/>
      <c r="N86" s="58">
        <f>L83+L84+L85</f>
        <v>32520.259590860544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140921.12489372899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539</v>
      </c>
      <c r="N49" s="280">
        <f>K49*M49</f>
        <v>48510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100510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108400.86530286846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21680.173060573696</v>
      </c>
      <c r="M83" s="851"/>
      <c r="N83" s="57"/>
    </row>
    <row r="84" spans="1:14">
      <c r="B84" s="95" t="s">
        <v>1057</v>
      </c>
      <c r="C84" s="96"/>
      <c r="D84" s="96"/>
      <c r="E84" s="96"/>
      <c r="F84" s="96"/>
      <c r="G84" s="96"/>
      <c r="H84" s="96"/>
      <c r="I84" s="93"/>
      <c r="J84" s="94"/>
      <c r="K84" s="312">
        <v>0.05</v>
      </c>
      <c r="L84" s="850">
        <f>N78*K84</f>
        <v>5420.0432651434239</v>
      </c>
      <c r="M84" s="851"/>
      <c r="N84" s="57"/>
    </row>
    <row r="85" spans="1:14" ht="15.75" thickBot="1">
      <c r="B85" s="97" t="s">
        <v>1058</v>
      </c>
      <c r="C85" s="98"/>
      <c r="D85" s="98"/>
      <c r="E85" s="98"/>
      <c r="F85" s="98"/>
      <c r="G85" s="98"/>
      <c r="H85" s="98"/>
      <c r="I85" s="99"/>
      <c r="J85" s="100"/>
      <c r="K85" s="313">
        <v>0.05</v>
      </c>
      <c r="L85" s="852">
        <f>N78*K85</f>
        <v>5420.0432651434239</v>
      </c>
      <c r="M85" s="853"/>
      <c r="N85" s="57"/>
    </row>
    <row r="86" spans="1:14" ht="15.75" thickBot="1">
      <c r="B86" s="815" t="s">
        <v>1037</v>
      </c>
      <c r="C86" s="816"/>
      <c r="D86" s="816"/>
      <c r="E86" s="816"/>
      <c r="F86" s="816"/>
      <c r="G86" s="816"/>
      <c r="H86" s="816"/>
      <c r="I86" s="816"/>
      <c r="J86" s="816"/>
      <c r="K86" s="816"/>
      <c r="L86" s="816"/>
      <c r="M86" s="817"/>
      <c r="N86" s="58">
        <f>L83+L84+L85</f>
        <v>32520.259590860544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140921.12489372899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52000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59890.865302868457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11978.173060573692</v>
      </c>
      <c r="M83" s="851"/>
      <c r="N83" s="57"/>
    </row>
    <row r="84" spans="1:14">
      <c r="B84" s="95" t="s">
        <v>1057</v>
      </c>
      <c r="C84" s="96"/>
      <c r="D84" s="96"/>
      <c r="E84" s="96"/>
      <c r="F84" s="96"/>
      <c r="G84" s="96"/>
      <c r="H84" s="96"/>
      <c r="I84" s="93"/>
      <c r="J84" s="94"/>
      <c r="K84" s="312">
        <v>0.05</v>
      </c>
      <c r="L84" s="850">
        <f>N78*K84</f>
        <v>2994.543265143423</v>
      </c>
      <c r="M84" s="851"/>
      <c r="N84" s="57"/>
    </row>
    <row r="85" spans="1:14" ht="15.75" thickBot="1">
      <c r="B85" s="97" t="s">
        <v>1058</v>
      </c>
      <c r="C85" s="98"/>
      <c r="D85" s="98"/>
      <c r="E85" s="98"/>
      <c r="F85" s="98"/>
      <c r="G85" s="98"/>
      <c r="H85" s="98"/>
      <c r="I85" s="99"/>
      <c r="J85" s="100"/>
      <c r="K85" s="313">
        <v>0.05</v>
      </c>
      <c r="L85" s="852">
        <f>N78*K85</f>
        <v>2994.543265143423</v>
      </c>
      <c r="M85" s="853"/>
      <c r="N85" s="57"/>
    </row>
    <row r="86" spans="1:14" ht="15.75" thickBot="1">
      <c r="B86" s="815" t="s">
        <v>1037</v>
      </c>
      <c r="C86" s="816"/>
      <c r="D86" s="816"/>
      <c r="E86" s="816"/>
      <c r="F86" s="816"/>
      <c r="G86" s="816"/>
      <c r="H86" s="816"/>
      <c r="I86" s="816"/>
      <c r="J86" s="816"/>
      <c r="K86" s="816"/>
      <c r="L86" s="816"/>
      <c r="M86" s="817"/>
      <c r="N86" s="58">
        <f>L83+L84+L85</f>
        <v>17967.25959086054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77858.124893728993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45</v>
      </c>
      <c r="N36" s="280">
        <f>K36/M36</f>
        <v>1388.8888888888889</v>
      </c>
    </row>
    <row r="37" spans="1:14">
      <c r="A37" s="119" t="s">
        <v>271</v>
      </c>
      <c r="B37" s="864" t="str">
        <f>VLOOKUP(A37,EQUIPOS!A7:D154,3,FALSE)</f>
        <v>Motoniveladora, potencia 140 HP, ancho de cuchilla 3,66 m, peso 11 ton.</v>
      </c>
      <c r="C37" s="865"/>
      <c r="D37" s="865"/>
      <c r="E37" s="865"/>
      <c r="F37" s="865"/>
      <c r="G37" s="865"/>
      <c r="H37" s="866"/>
      <c r="I37" s="275"/>
      <c r="J37" s="276"/>
      <c r="K37" s="277">
        <f>VLOOKUP(A37,EQUIPOS!A7:D164,4,FALSE)</f>
        <v>120000</v>
      </c>
      <c r="L37" s="278"/>
      <c r="M37" s="279">
        <v>45</v>
      </c>
      <c r="N37" s="280">
        <f>K37/M37</f>
        <v>2666.6666666666665</v>
      </c>
    </row>
    <row r="38" spans="1:14">
      <c r="A38" t="s">
        <v>365</v>
      </c>
      <c r="B38" s="864" t="str">
        <f>VLOOKUP(A38,EQUIPOS!A8:D154,3,FALSE)</f>
        <v xml:space="preserve">Vibrocompatador, potencia 153 HP, peso 10 Ton. </v>
      </c>
      <c r="C38" s="865"/>
      <c r="D38" s="865"/>
      <c r="E38" s="865"/>
      <c r="F38" s="865"/>
      <c r="G38" s="865"/>
      <c r="H38" s="866"/>
      <c r="I38" s="275"/>
      <c r="J38" s="276"/>
      <c r="K38" s="277">
        <f>VLOOKUP(A38,EQUIPOS!A8:D165,4,FALSE)</f>
        <v>100000</v>
      </c>
      <c r="L38" s="278"/>
      <c r="M38" s="279">
        <v>45</v>
      </c>
      <c r="N38" s="280">
        <f>K38/M38</f>
        <v>2222.2222222222222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5.6741339117888892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6283.4519116895663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40000</v>
      </c>
      <c r="N48" s="280">
        <f>K48*M48</f>
        <v>52000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52000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2">
        <f>VLOOKUP(A59,TRANSPORTE!A5:D123,4,FALSE)</f>
        <v>800</v>
      </c>
      <c r="M59" s="903"/>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815" t="s">
        <v>1037</v>
      </c>
      <c r="C76" s="816"/>
      <c r="D76" s="816"/>
      <c r="E76" s="816"/>
      <c r="F76" s="816"/>
      <c r="G76" s="816"/>
      <c r="H76" s="816"/>
      <c r="I76" s="858"/>
      <c r="J76" s="858"/>
      <c r="K76" s="858"/>
      <c r="L76" s="858"/>
      <c r="M76" s="859"/>
      <c r="N76" s="468">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59890.865302868457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11978.173060573692</v>
      </c>
      <c r="M83" s="851"/>
      <c r="N83" s="57"/>
    </row>
    <row r="84" spans="1:14">
      <c r="B84" s="95" t="s">
        <v>1057</v>
      </c>
      <c r="C84" s="96"/>
      <c r="D84" s="96"/>
      <c r="E84" s="96"/>
      <c r="F84" s="96"/>
      <c r="G84" s="96"/>
      <c r="H84" s="96"/>
      <c r="I84" s="93"/>
      <c r="J84" s="94"/>
      <c r="K84" s="312">
        <v>0.05</v>
      </c>
      <c r="L84" s="850">
        <f>N78*K84</f>
        <v>2994.543265143423</v>
      </c>
      <c r="M84" s="851"/>
      <c r="N84" s="57"/>
    </row>
    <row r="85" spans="1:14" ht="15.75" thickBot="1">
      <c r="B85" s="97" t="s">
        <v>1058</v>
      </c>
      <c r="C85" s="98"/>
      <c r="D85" s="98"/>
      <c r="E85" s="98"/>
      <c r="F85" s="98"/>
      <c r="G85" s="98"/>
      <c r="H85" s="98"/>
      <c r="I85" s="99"/>
      <c r="J85" s="100"/>
      <c r="K85" s="313">
        <v>0.05</v>
      </c>
      <c r="L85" s="852">
        <f>N78*K85</f>
        <v>2994.543265143423</v>
      </c>
      <c r="M85" s="853"/>
      <c r="N85" s="57"/>
    </row>
    <row r="86" spans="1:14" ht="15.75" thickBot="1">
      <c r="B86" s="815" t="s">
        <v>1037</v>
      </c>
      <c r="C86" s="816"/>
      <c r="D86" s="816"/>
      <c r="E86" s="816"/>
      <c r="F86" s="816"/>
      <c r="G86" s="816"/>
      <c r="H86" s="816"/>
      <c r="I86" s="816"/>
      <c r="J86" s="816"/>
      <c r="K86" s="816"/>
      <c r="L86" s="816"/>
      <c r="M86" s="817"/>
      <c r="N86" s="58">
        <f>L83+L84+L85</f>
        <v>17967.25959086054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77858.124893728993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539</v>
      </c>
      <c r="N48" s="280">
        <f>K48*M48</f>
        <v>539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539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107.80000000000001</v>
      </c>
      <c r="M83" s="851"/>
      <c r="N83" s="57"/>
    </row>
    <row r="84" spans="1:14">
      <c r="B84" s="95" t="s">
        <v>1057</v>
      </c>
      <c r="C84" s="96"/>
      <c r="D84" s="96"/>
      <c r="E84" s="96"/>
      <c r="F84" s="96"/>
      <c r="G84" s="96"/>
      <c r="H84" s="96"/>
      <c r="I84" s="93"/>
      <c r="J84" s="94"/>
      <c r="K84" s="312">
        <v>0.05</v>
      </c>
      <c r="L84" s="850">
        <f>N78*K84</f>
        <v>26.950000000000003</v>
      </c>
      <c r="M84" s="851"/>
      <c r="N84" s="57"/>
    </row>
    <row r="85" spans="1:14" ht="15.75" thickBot="1">
      <c r="B85" s="97" t="s">
        <v>1058</v>
      </c>
      <c r="C85" s="98"/>
      <c r="D85" s="98"/>
      <c r="E85" s="98"/>
      <c r="F85" s="98"/>
      <c r="G85" s="98"/>
      <c r="H85" s="98"/>
      <c r="I85" s="99"/>
      <c r="J85" s="100"/>
      <c r="K85" s="313">
        <v>0.05</v>
      </c>
      <c r="L85" s="852">
        <f>N78*K85</f>
        <v>26.950000000000003</v>
      </c>
      <c r="M85" s="853"/>
      <c r="N85" s="57"/>
    </row>
    <row r="86" spans="1:14" ht="15.75" thickBot="1">
      <c r="B86" s="815" t="s">
        <v>1037</v>
      </c>
      <c r="C86" s="816"/>
      <c r="D86" s="816"/>
      <c r="E86" s="816"/>
      <c r="F86" s="816"/>
      <c r="G86" s="816"/>
      <c r="H86" s="816"/>
      <c r="I86" s="816"/>
      <c r="J86" s="816"/>
      <c r="K86" s="816"/>
      <c r="L86" s="816"/>
      <c r="M86" s="817"/>
      <c r="N86" s="58">
        <f>L83+L84+L85</f>
        <v>161.69999999999999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460"/>
      <c r="L30" s="791" t="s">
        <v>1029</v>
      </c>
      <c r="M30" s="792"/>
      <c r="N30" s="77" t="s">
        <v>1030</v>
      </c>
    </row>
    <row r="31" spans="1:14" ht="15.7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2023.8701681047839</v>
      </c>
      <c r="N48" s="280">
        <f>K48*M48</f>
        <v>2023.8701681047839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2023.8701681047839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2023.8701681047839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404.7740336209568</v>
      </c>
      <c r="M83" s="851"/>
      <c r="N83" s="57"/>
    </row>
    <row r="84" spans="1:14">
      <c r="B84" s="95" t="s">
        <v>1057</v>
      </c>
      <c r="C84" s="96"/>
      <c r="D84" s="96"/>
      <c r="E84" s="96"/>
      <c r="F84" s="96"/>
      <c r="G84" s="96"/>
      <c r="H84" s="96"/>
      <c r="I84" s="93"/>
      <c r="J84" s="94"/>
      <c r="K84" s="312">
        <v>0.05</v>
      </c>
      <c r="L84" s="850">
        <f>N78*K84</f>
        <v>101.1935084052392</v>
      </c>
      <c r="M84" s="851"/>
      <c r="N84" s="57"/>
    </row>
    <row r="85" spans="1:14" ht="15.75" thickBot="1">
      <c r="B85" s="97" t="s">
        <v>1058</v>
      </c>
      <c r="C85" s="98"/>
      <c r="D85" s="98"/>
      <c r="E85" s="98"/>
      <c r="F85" s="98"/>
      <c r="G85" s="98"/>
      <c r="H85" s="98"/>
      <c r="I85" s="99"/>
      <c r="J85" s="100"/>
      <c r="K85" s="313">
        <v>0.05</v>
      </c>
      <c r="L85" s="852">
        <f>N78*K85</f>
        <v>101.1935084052392</v>
      </c>
      <c r="M85" s="853"/>
      <c r="N85" s="57"/>
    </row>
    <row r="86" spans="1:14" ht="15.75" thickBot="1">
      <c r="B86" s="815" t="s">
        <v>1037</v>
      </c>
      <c r="C86" s="816"/>
      <c r="D86" s="816"/>
      <c r="E86" s="816"/>
      <c r="F86" s="816"/>
      <c r="G86" s="816"/>
      <c r="H86" s="816"/>
      <c r="I86" s="816"/>
      <c r="J86" s="816"/>
      <c r="K86" s="816"/>
      <c r="L86" s="816"/>
      <c r="M86" s="817"/>
      <c r="N86" s="58">
        <f>L83+L84+L85</f>
        <v>607.16105043143523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2631.0312185362191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1500</v>
      </c>
      <c r="N48" s="280">
        <f>K48*M48</f>
        <v>1500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1500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300</v>
      </c>
      <c r="M83" s="851"/>
      <c r="N83" s="57"/>
    </row>
    <row r="84" spans="1:14">
      <c r="B84" s="95" t="s">
        <v>1057</v>
      </c>
      <c r="C84" s="96"/>
      <c r="D84" s="96"/>
      <c r="E84" s="96"/>
      <c r="F84" s="96"/>
      <c r="G84" s="96"/>
      <c r="H84" s="96"/>
      <c r="I84" s="93"/>
      <c r="J84" s="94"/>
      <c r="K84" s="312">
        <v>0.05</v>
      </c>
      <c r="L84" s="850">
        <f>N78*K84</f>
        <v>75</v>
      </c>
      <c r="M84" s="851"/>
      <c r="N84" s="57"/>
    </row>
    <row r="85" spans="1:14" ht="15.75" thickBot="1">
      <c r="B85" s="97" t="s">
        <v>1058</v>
      </c>
      <c r="C85" s="98"/>
      <c r="D85" s="98"/>
      <c r="E85" s="98"/>
      <c r="F85" s="98"/>
      <c r="G85" s="98"/>
      <c r="H85" s="98"/>
      <c r="I85" s="99"/>
      <c r="J85" s="100"/>
      <c r="K85" s="313">
        <v>0.05</v>
      </c>
      <c r="L85" s="852">
        <f>N78*K85</f>
        <v>75</v>
      </c>
      <c r="M85" s="853"/>
      <c r="N85" s="57"/>
    </row>
    <row r="86" spans="1:14" ht="15.75" thickBot="1">
      <c r="B86" s="815" t="s">
        <v>1037</v>
      </c>
      <c r="C86" s="816"/>
      <c r="D86" s="816"/>
      <c r="E86" s="816"/>
      <c r="F86" s="816"/>
      <c r="G86" s="816"/>
      <c r="H86" s="816"/>
      <c r="I86" s="816"/>
      <c r="J86" s="816"/>
      <c r="K86" s="816"/>
      <c r="L86" s="816"/>
      <c r="M86" s="817"/>
      <c r="N86" s="58">
        <f>L83+L84+L85</f>
        <v>450</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1950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1093.5729929488336</v>
      </c>
      <c r="N48" s="280">
        <f>K48*M48</f>
        <v>1093.5729929488336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1093.5729929488336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1093.5729929488336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218.71459858976675</v>
      </c>
      <c r="M83" s="851"/>
      <c r="N83" s="57"/>
    </row>
    <row r="84" spans="1:14">
      <c r="B84" s="95" t="s">
        <v>1057</v>
      </c>
      <c r="C84" s="96"/>
      <c r="D84" s="96"/>
      <c r="E84" s="96"/>
      <c r="F84" s="96"/>
      <c r="G84" s="96"/>
      <c r="H84" s="96"/>
      <c r="I84" s="93"/>
      <c r="J84" s="94"/>
      <c r="K84" s="312">
        <v>0.05</v>
      </c>
      <c r="L84" s="850">
        <f>N78*K84</f>
        <v>54.678649647441688</v>
      </c>
      <c r="M84" s="851"/>
      <c r="N84" s="57"/>
    </row>
    <row r="85" spans="1:14" ht="15.75" thickBot="1">
      <c r="B85" s="97" t="s">
        <v>1058</v>
      </c>
      <c r="C85" s="98"/>
      <c r="D85" s="98"/>
      <c r="E85" s="98"/>
      <c r="F85" s="98"/>
      <c r="G85" s="98"/>
      <c r="H85" s="98"/>
      <c r="I85" s="99"/>
      <c r="J85" s="100"/>
      <c r="K85" s="313">
        <v>0.05</v>
      </c>
      <c r="L85" s="852">
        <f>N78*K85</f>
        <v>54.678649647441688</v>
      </c>
      <c r="M85" s="853"/>
      <c r="N85" s="57"/>
    </row>
    <row r="86" spans="1:14" ht="15.75" thickBot="1">
      <c r="B86" s="815" t="s">
        <v>1037</v>
      </c>
      <c r="C86" s="816"/>
      <c r="D86" s="816"/>
      <c r="E86" s="816"/>
      <c r="F86" s="816"/>
      <c r="G86" s="816"/>
      <c r="H86" s="816"/>
      <c r="I86" s="816"/>
      <c r="J86" s="816"/>
      <c r="K86" s="816"/>
      <c r="L86" s="816"/>
      <c r="M86" s="817"/>
      <c r="N86" s="58">
        <f>L83+L84+L85</f>
        <v>328.07189788465018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1421.6448908334837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1967.07</v>
      </c>
      <c r="N48" s="280">
        <f>K48*M48</f>
        <v>1967.07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1967.07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1967.07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393.41399999999999</v>
      </c>
      <c r="M83" s="851"/>
      <c r="N83" s="57"/>
    </row>
    <row r="84" spans="1:14">
      <c r="B84" s="95" t="s">
        <v>1057</v>
      </c>
      <c r="C84" s="96"/>
      <c r="D84" s="96"/>
      <c r="E84" s="96"/>
      <c r="F84" s="96"/>
      <c r="G84" s="96"/>
      <c r="H84" s="96"/>
      <c r="I84" s="93"/>
      <c r="J84" s="94"/>
      <c r="K84" s="312">
        <v>0.05</v>
      </c>
      <c r="L84" s="850">
        <f>N78*K84</f>
        <v>98.353499999999997</v>
      </c>
      <c r="M84" s="851"/>
      <c r="N84" s="57"/>
    </row>
    <row r="85" spans="1:14" ht="15.75" thickBot="1">
      <c r="B85" s="97" t="s">
        <v>1058</v>
      </c>
      <c r="C85" s="98"/>
      <c r="D85" s="98"/>
      <c r="E85" s="98"/>
      <c r="F85" s="98"/>
      <c r="G85" s="98"/>
      <c r="H85" s="98"/>
      <c r="I85" s="99"/>
      <c r="J85" s="100"/>
      <c r="K85" s="313">
        <v>0.05</v>
      </c>
      <c r="L85" s="852">
        <f>N78*K85</f>
        <v>98.353499999999997</v>
      </c>
      <c r="M85" s="853"/>
      <c r="N85" s="57"/>
    </row>
    <row r="86" spans="1:14" ht="15.75" thickBot="1">
      <c r="B86" s="815" t="s">
        <v>1037</v>
      </c>
      <c r="C86" s="816"/>
      <c r="D86" s="816"/>
      <c r="E86" s="816"/>
      <c r="F86" s="816"/>
      <c r="G86" s="816"/>
      <c r="H86" s="816"/>
      <c r="I86" s="816"/>
      <c r="J86" s="816"/>
      <c r="K86" s="816"/>
      <c r="L86" s="816"/>
      <c r="M86" s="817"/>
      <c r="N86" s="58">
        <f>L83+L84+L85</f>
        <v>590.12099999999998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2557.1909999999998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1475</v>
      </c>
      <c r="N48" s="280">
        <f>K48*M48</f>
        <v>1475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1475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1475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295</v>
      </c>
      <c r="M83" s="851"/>
      <c r="N83" s="57"/>
    </row>
    <row r="84" spans="1:14">
      <c r="B84" s="95" t="s">
        <v>1057</v>
      </c>
      <c r="C84" s="96"/>
      <c r="D84" s="96"/>
      <c r="E84" s="96"/>
      <c r="F84" s="96"/>
      <c r="G84" s="96"/>
      <c r="H84" s="96"/>
      <c r="I84" s="93"/>
      <c r="J84" s="94"/>
      <c r="K84" s="312">
        <v>0.05</v>
      </c>
      <c r="L84" s="850">
        <f>N78*K84</f>
        <v>73.75</v>
      </c>
      <c r="M84" s="851"/>
      <c r="N84" s="57"/>
    </row>
    <row r="85" spans="1:14" ht="15.75" thickBot="1">
      <c r="B85" s="97" t="s">
        <v>1058</v>
      </c>
      <c r="C85" s="98"/>
      <c r="D85" s="98"/>
      <c r="E85" s="98"/>
      <c r="F85" s="98"/>
      <c r="G85" s="98"/>
      <c r="H85" s="98"/>
      <c r="I85" s="99"/>
      <c r="J85" s="100"/>
      <c r="K85" s="313">
        <v>0.05</v>
      </c>
      <c r="L85" s="852">
        <f>N78*K85</f>
        <v>73.75</v>
      </c>
      <c r="M85" s="853"/>
      <c r="N85" s="57"/>
    </row>
    <row r="86" spans="1:14" ht="15.75" thickBot="1">
      <c r="B86" s="815" t="s">
        <v>1037</v>
      </c>
      <c r="C86" s="816"/>
      <c r="D86" s="816"/>
      <c r="E86" s="816"/>
      <c r="F86" s="816"/>
      <c r="G86" s="816"/>
      <c r="H86" s="816"/>
      <c r="I86" s="816"/>
      <c r="J86" s="816"/>
      <c r="K86" s="816"/>
      <c r="L86" s="816"/>
      <c r="M86" s="817"/>
      <c r="N86" s="58">
        <f>L83+L84+L85</f>
        <v>442.5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1917.5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1733.83</v>
      </c>
      <c r="N48" s="280">
        <f>K48*M48</f>
        <v>1733.83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1733.83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1733.83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346.76600000000002</v>
      </c>
      <c r="M83" s="851"/>
      <c r="N83" s="57"/>
    </row>
    <row r="84" spans="1:14">
      <c r="B84" s="95" t="s">
        <v>1057</v>
      </c>
      <c r="C84" s="96"/>
      <c r="D84" s="96"/>
      <c r="E84" s="96"/>
      <c r="F84" s="96"/>
      <c r="G84" s="96"/>
      <c r="H84" s="96"/>
      <c r="I84" s="93"/>
      <c r="J84" s="94"/>
      <c r="K84" s="312">
        <v>0.05</v>
      </c>
      <c r="L84" s="850">
        <f>N78*K84</f>
        <v>86.691500000000005</v>
      </c>
      <c r="M84" s="851"/>
      <c r="N84" s="57"/>
    </row>
    <row r="85" spans="1:14" ht="15.75" thickBot="1">
      <c r="B85" s="97" t="s">
        <v>1058</v>
      </c>
      <c r="C85" s="98"/>
      <c r="D85" s="98"/>
      <c r="E85" s="98"/>
      <c r="F85" s="98"/>
      <c r="G85" s="98"/>
      <c r="H85" s="98"/>
      <c r="I85" s="99"/>
      <c r="J85" s="100"/>
      <c r="K85" s="313">
        <v>0.05</v>
      </c>
      <c r="L85" s="852">
        <f>N78*K85</f>
        <v>86.691500000000005</v>
      </c>
      <c r="M85" s="853"/>
      <c r="N85" s="57"/>
    </row>
    <row r="86" spans="1:14" ht="15.75" thickBot="1">
      <c r="B86" s="815" t="s">
        <v>1037</v>
      </c>
      <c r="C86" s="816"/>
      <c r="D86" s="816"/>
      <c r="E86" s="816"/>
      <c r="F86" s="816"/>
      <c r="G86" s="816"/>
      <c r="H86" s="816"/>
      <c r="I86" s="816"/>
      <c r="J86" s="816"/>
      <c r="K86" s="816"/>
      <c r="L86" s="816"/>
      <c r="M86" s="817"/>
      <c r="N86" s="58">
        <f>L83+L84+L85</f>
        <v>520.149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2253.9789999999998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1344.7</v>
      </c>
      <c r="N48" s="280">
        <f>K48*M48</f>
        <v>1344.7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1344.7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1344.7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268.94</v>
      </c>
      <c r="M83" s="851"/>
      <c r="N83" s="57"/>
    </row>
    <row r="84" spans="1:14">
      <c r="B84" s="95" t="s">
        <v>1057</v>
      </c>
      <c r="C84" s="96"/>
      <c r="D84" s="96"/>
      <c r="E84" s="96"/>
      <c r="F84" s="96"/>
      <c r="G84" s="96"/>
      <c r="H84" s="96"/>
      <c r="I84" s="93"/>
      <c r="J84" s="94"/>
      <c r="K84" s="312">
        <v>0.05</v>
      </c>
      <c r="L84" s="850">
        <f>N78*K84</f>
        <v>67.234999999999999</v>
      </c>
      <c r="M84" s="851"/>
      <c r="N84" s="57"/>
    </row>
    <row r="85" spans="1:14" ht="15.75" thickBot="1">
      <c r="B85" s="97" t="s">
        <v>1058</v>
      </c>
      <c r="C85" s="98"/>
      <c r="D85" s="98"/>
      <c r="E85" s="98"/>
      <c r="F85" s="98"/>
      <c r="G85" s="98"/>
      <c r="H85" s="98"/>
      <c r="I85" s="99"/>
      <c r="J85" s="100"/>
      <c r="K85" s="313">
        <v>0.05</v>
      </c>
      <c r="L85" s="852">
        <f>N78*K85</f>
        <v>67.234999999999999</v>
      </c>
      <c r="M85" s="853"/>
      <c r="N85" s="57"/>
    </row>
    <row r="86" spans="1:14" ht="15.75" thickBot="1">
      <c r="B86" s="815" t="s">
        <v>1037</v>
      </c>
      <c r="C86" s="816"/>
      <c r="D86" s="816"/>
      <c r="E86" s="816"/>
      <c r="F86" s="816"/>
      <c r="G86" s="816"/>
      <c r="H86" s="816"/>
      <c r="I86" s="816"/>
      <c r="J86" s="816"/>
      <c r="K86" s="816"/>
      <c r="L86" s="816"/>
      <c r="M86" s="817"/>
      <c r="N86" s="58">
        <f>L83+L84+L85</f>
        <v>403.41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1748.1100000000001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1673.2822108620412</v>
      </c>
      <c r="N48" s="280">
        <f>K48*M48</f>
        <v>1673.2822108620412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1673.2822108620412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1673.2822108620412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334.65644217240828</v>
      </c>
      <c r="M83" s="851"/>
      <c r="N83" s="57"/>
    </row>
    <row r="84" spans="1:14">
      <c r="B84" s="95" t="s">
        <v>1057</v>
      </c>
      <c r="C84" s="96"/>
      <c r="D84" s="96"/>
      <c r="E84" s="96"/>
      <c r="F84" s="96"/>
      <c r="G84" s="96"/>
      <c r="H84" s="96"/>
      <c r="I84" s="93"/>
      <c r="J84" s="94"/>
      <c r="K84" s="312">
        <v>0.05</v>
      </c>
      <c r="L84" s="850">
        <f>N78*K84</f>
        <v>83.664110543102069</v>
      </c>
      <c r="M84" s="851"/>
      <c r="N84" s="57"/>
    </row>
    <row r="85" spans="1:14" ht="15.75" thickBot="1">
      <c r="B85" s="97" t="s">
        <v>1058</v>
      </c>
      <c r="C85" s="98"/>
      <c r="D85" s="98"/>
      <c r="E85" s="98"/>
      <c r="F85" s="98"/>
      <c r="G85" s="98"/>
      <c r="H85" s="98"/>
      <c r="I85" s="99"/>
      <c r="J85" s="100"/>
      <c r="K85" s="313">
        <v>0.05</v>
      </c>
      <c r="L85" s="852">
        <f>N78*K85</f>
        <v>83.664110543102069</v>
      </c>
      <c r="M85" s="853"/>
      <c r="N85" s="57"/>
    </row>
    <row r="86" spans="1:14" ht="15.75" thickBot="1">
      <c r="B86" s="815" t="s">
        <v>1037</v>
      </c>
      <c r="C86" s="816"/>
      <c r="D86" s="816"/>
      <c r="E86" s="816"/>
      <c r="F86" s="816"/>
      <c r="G86" s="816"/>
      <c r="H86" s="816"/>
      <c r="I86" s="816"/>
      <c r="J86" s="816"/>
      <c r="K86" s="816"/>
      <c r="L86" s="816"/>
      <c r="M86" s="817"/>
      <c r="N86" s="58">
        <f>L83+L84+L85</f>
        <v>501.98466325861244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2175.2668741206535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1696.7310021048565</v>
      </c>
      <c r="N48" s="280">
        <f>K48*M48</f>
        <v>1696.7310021048565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1696.7310021048565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815" t="s">
        <v>1037</v>
      </c>
      <c r="C76" s="816"/>
      <c r="D76" s="816"/>
      <c r="E76" s="816"/>
      <c r="F76" s="816"/>
      <c r="G76" s="816"/>
      <c r="H76" s="816"/>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1696.7310021048565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339.34620042097134</v>
      </c>
      <c r="M83" s="851"/>
      <c r="N83" s="57"/>
    </row>
    <row r="84" spans="1:14">
      <c r="B84" s="95" t="s">
        <v>1057</v>
      </c>
      <c r="C84" s="96"/>
      <c r="D84" s="96"/>
      <c r="E84" s="96"/>
      <c r="F84" s="96"/>
      <c r="G84" s="96"/>
      <c r="H84" s="96"/>
      <c r="I84" s="93"/>
      <c r="J84" s="94"/>
      <c r="K84" s="312">
        <v>0.05</v>
      </c>
      <c r="L84" s="850">
        <f>N78*K84</f>
        <v>84.836550105242836</v>
      </c>
      <c r="M84" s="851"/>
      <c r="N84" s="57"/>
    </row>
    <row r="85" spans="1:14" ht="15.75" thickBot="1">
      <c r="B85" s="97" t="s">
        <v>1058</v>
      </c>
      <c r="C85" s="98"/>
      <c r="D85" s="98"/>
      <c r="E85" s="98"/>
      <c r="F85" s="98"/>
      <c r="G85" s="98"/>
      <c r="H85" s="98"/>
      <c r="I85" s="99"/>
      <c r="J85" s="100"/>
      <c r="K85" s="313">
        <v>0.05</v>
      </c>
      <c r="L85" s="852">
        <f>N78*K85</f>
        <v>84.836550105242836</v>
      </c>
      <c r="M85" s="853"/>
      <c r="N85" s="57"/>
    </row>
    <row r="86" spans="1:14" ht="15.75" thickBot="1">
      <c r="B86" s="815" t="s">
        <v>1037</v>
      </c>
      <c r="C86" s="816"/>
      <c r="D86" s="816"/>
      <c r="E86" s="816"/>
      <c r="F86" s="816"/>
      <c r="G86" s="816"/>
      <c r="H86" s="816"/>
      <c r="I86" s="816"/>
      <c r="J86" s="816"/>
      <c r="K86" s="816"/>
      <c r="L86" s="816"/>
      <c r="M86" s="817"/>
      <c r="N86" s="58">
        <f>L83+L84+L85</f>
        <v>509.01930063145704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2205.7503027363136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1747.1954928150074</v>
      </c>
      <c r="N48" s="280">
        <f>K48*M48</f>
        <v>1747.1954928150074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1747.1954928150074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1747.1954928150074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349.43909856300149</v>
      </c>
      <c r="M83" s="851"/>
      <c r="N83" s="57"/>
    </row>
    <row r="84" spans="1:14">
      <c r="B84" s="95" t="s">
        <v>1057</v>
      </c>
      <c r="C84" s="96"/>
      <c r="D84" s="96"/>
      <c r="E84" s="96"/>
      <c r="F84" s="96"/>
      <c r="G84" s="96"/>
      <c r="H84" s="96"/>
      <c r="I84" s="93"/>
      <c r="J84" s="94"/>
      <c r="K84" s="312">
        <v>0.05</v>
      </c>
      <c r="L84" s="850">
        <f>N78*K84</f>
        <v>87.359774640750373</v>
      </c>
      <c r="M84" s="851"/>
      <c r="N84" s="57"/>
    </row>
    <row r="85" spans="1:14" ht="15.75" thickBot="1">
      <c r="B85" s="97" t="s">
        <v>1058</v>
      </c>
      <c r="C85" s="98"/>
      <c r="D85" s="98"/>
      <c r="E85" s="98"/>
      <c r="F85" s="98"/>
      <c r="G85" s="98"/>
      <c r="H85" s="98"/>
      <c r="I85" s="99"/>
      <c r="J85" s="100"/>
      <c r="K85" s="313">
        <v>0.05</v>
      </c>
      <c r="L85" s="852">
        <f>N78*K85</f>
        <v>87.359774640750373</v>
      </c>
      <c r="M85" s="853"/>
      <c r="N85" s="57"/>
    </row>
    <row r="86" spans="1:14" ht="15.75" thickBot="1">
      <c r="B86" s="815" t="s">
        <v>1037</v>
      </c>
      <c r="C86" s="816"/>
      <c r="D86" s="816"/>
      <c r="E86" s="816"/>
      <c r="F86" s="816"/>
      <c r="G86" s="816"/>
      <c r="H86" s="816"/>
      <c r="I86" s="816"/>
      <c r="J86" s="816"/>
      <c r="K86" s="816"/>
      <c r="L86" s="816"/>
      <c r="M86" s="817"/>
      <c r="N86" s="58">
        <f>L83+L84+L85</f>
        <v>524.1586478445023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2271.3541406595095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2658.3987104495222</v>
      </c>
      <c r="N48" s="280">
        <f>K48*M48</f>
        <v>2658.3987104495222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2658.3987104495222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2658.3987104495222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531.67974208990449</v>
      </c>
      <c r="M83" s="851"/>
      <c r="N83" s="57"/>
    </row>
    <row r="84" spans="1:14">
      <c r="B84" s="95" t="s">
        <v>1057</v>
      </c>
      <c r="C84" s="96"/>
      <c r="D84" s="96"/>
      <c r="E84" s="96"/>
      <c r="F84" s="96"/>
      <c r="G84" s="96"/>
      <c r="H84" s="96"/>
      <c r="I84" s="93"/>
      <c r="J84" s="94"/>
      <c r="K84" s="312">
        <v>0.05</v>
      </c>
      <c r="L84" s="850">
        <f>N78*K84</f>
        <v>132.91993552247612</v>
      </c>
      <c r="M84" s="851"/>
      <c r="N84" s="57"/>
    </row>
    <row r="85" spans="1:14" ht="15.75" thickBot="1">
      <c r="B85" s="97" t="s">
        <v>1058</v>
      </c>
      <c r="C85" s="98"/>
      <c r="D85" s="98"/>
      <c r="E85" s="98"/>
      <c r="F85" s="98"/>
      <c r="G85" s="98"/>
      <c r="H85" s="98"/>
      <c r="I85" s="99"/>
      <c r="J85" s="100"/>
      <c r="K85" s="313">
        <v>0.05</v>
      </c>
      <c r="L85" s="852">
        <f>N78*K85</f>
        <v>132.91993552247612</v>
      </c>
      <c r="M85" s="853"/>
      <c r="N85" s="57"/>
    </row>
    <row r="86" spans="1:14" ht="15.75" thickBot="1">
      <c r="B86" s="815" t="s">
        <v>1037</v>
      </c>
      <c r="C86" s="816"/>
      <c r="D86" s="816"/>
      <c r="E86" s="816"/>
      <c r="F86" s="816"/>
      <c r="G86" s="816"/>
      <c r="H86" s="816"/>
      <c r="I86" s="816"/>
      <c r="J86" s="816"/>
      <c r="K86" s="816"/>
      <c r="L86" s="816"/>
      <c r="M86" s="817"/>
      <c r="N86" s="58">
        <f>L83+L84+L85</f>
        <v>797.51961313485685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3455.9183235843793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2658.3987104495222</v>
      </c>
      <c r="N48" s="280">
        <f>K48*M48</f>
        <v>2658.3987104495222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2658.3987104495222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2658.3987104495222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531.67974208990449</v>
      </c>
      <c r="M83" s="851"/>
      <c r="N83" s="57"/>
    </row>
    <row r="84" spans="1:14">
      <c r="B84" s="95" t="s">
        <v>1057</v>
      </c>
      <c r="C84" s="96"/>
      <c r="D84" s="96"/>
      <c r="E84" s="96"/>
      <c r="F84" s="96"/>
      <c r="G84" s="96"/>
      <c r="H84" s="96"/>
      <c r="I84" s="93"/>
      <c r="J84" s="94"/>
      <c r="K84" s="312">
        <v>0.05</v>
      </c>
      <c r="L84" s="850">
        <f>N78*K84</f>
        <v>132.91993552247612</v>
      </c>
      <c r="M84" s="851"/>
      <c r="N84" s="57"/>
    </row>
    <row r="85" spans="1:14" ht="15.75" thickBot="1">
      <c r="B85" s="97" t="s">
        <v>1058</v>
      </c>
      <c r="C85" s="98"/>
      <c r="D85" s="98"/>
      <c r="E85" s="98"/>
      <c r="F85" s="98"/>
      <c r="G85" s="98"/>
      <c r="H85" s="98"/>
      <c r="I85" s="99"/>
      <c r="J85" s="100"/>
      <c r="K85" s="313">
        <v>0.05</v>
      </c>
      <c r="L85" s="852">
        <f>N78*K85</f>
        <v>132.91993552247612</v>
      </c>
      <c r="M85" s="853"/>
      <c r="N85" s="57"/>
    </row>
    <row r="86" spans="1:14" ht="15.75" thickBot="1">
      <c r="B86" s="815" t="s">
        <v>1037</v>
      </c>
      <c r="C86" s="816"/>
      <c r="D86" s="816"/>
      <c r="E86" s="816"/>
      <c r="F86" s="816"/>
      <c r="G86" s="816"/>
      <c r="H86" s="816"/>
      <c r="I86" s="816"/>
      <c r="J86" s="816"/>
      <c r="K86" s="816"/>
      <c r="L86" s="816"/>
      <c r="M86" s="817"/>
      <c r="N86" s="58">
        <f>L83+L84+L85</f>
        <v>797.51961313485685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3455.9183235843793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2658.3987104495222</v>
      </c>
      <c r="N48" s="280">
        <f>K48*M48</f>
        <v>2658.3987104495222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2658.3987104495222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2658.3987104495222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531.67974208990449</v>
      </c>
      <c r="M83" s="851"/>
      <c r="N83" s="57"/>
    </row>
    <row r="84" spans="1:14">
      <c r="B84" s="95" t="s">
        <v>1057</v>
      </c>
      <c r="C84" s="96"/>
      <c r="D84" s="96"/>
      <c r="E84" s="96"/>
      <c r="F84" s="96"/>
      <c r="G84" s="96"/>
      <c r="H84" s="96"/>
      <c r="I84" s="93"/>
      <c r="J84" s="94"/>
      <c r="K84" s="312">
        <v>0.05</v>
      </c>
      <c r="L84" s="850">
        <f>N78*K84</f>
        <v>132.91993552247612</v>
      </c>
      <c r="M84" s="851"/>
      <c r="N84" s="57"/>
    </row>
    <row r="85" spans="1:14" ht="15.75" thickBot="1">
      <c r="B85" s="97" t="s">
        <v>1058</v>
      </c>
      <c r="C85" s="98"/>
      <c r="D85" s="98"/>
      <c r="E85" s="98"/>
      <c r="F85" s="98"/>
      <c r="G85" s="98"/>
      <c r="H85" s="98"/>
      <c r="I85" s="99"/>
      <c r="J85" s="100"/>
      <c r="K85" s="313">
        <v>0.05</v>
      </c>
      <c r="L85" s="852">
        <f>N78*K85</f>
        <v>132.91993552247612</v>
      </c>
      <c r="M85" s="853"/>
      <c r="N85" s="57"/>
    </row>
    <row r="86" spans="1:14" ht="15.75" thickBot="1">
      <c r="B86" s="815" t="s">
        <v>1037</v>
      </c>
      <c r="C86" s="816"/>
      <c r="D86" s="816"/>
      <c r="E86" s="816"/>
      <c r="F86" s="816"/>
      <c r="G86" s="816"/>
      <c r="H86" s="816"/>
      <c r="I86" s="816"/>
      <c r="J86" s="816"/>
      <c r="K86" s="816"/>
      <c r="L86" s="816"/>
      <c r="M86" s="817"/>
      <c r="N86" s="58">
        <f>L83+L84+L85</f>
        <v>797.51961313485685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3455.9183235843793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2681.5727963438517</v>
      </c>
      <c r="N48" s="280">
        <f>K48*M48</f>
        <v>2681.5727963438517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2681.5727963438517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2681.5727963438517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536.31455926877038</v>
      </c>
      <c r="M83" s="851"/>
      <c r="N83" s="57"/>
    </row>
    <row r="84" spans="1:14">
      <c r="B84" s="95" t="s">
        <v>1057</v>
      </c>
      <c r="C84" s="96"/>
      <c r="D84" s="96"/>
      <c r="E84" s="96"/>
      <c r="F84" s="96"/>
      <c r="G84" s="96"/>
      <c r="H84" s="96"/>
      <c r="I84" s="93"/>
      <c r="J84" s="94"/>
      <c r="K84" s="312">
        <v>0.05</v>
      </c>
      <c r="L84" s="850">
        <f>N78*K84</f>
        <v>134.0786398171926</v>
      </c>
      <c r="M84" s="851"/>
      <c r="N84" s="57"/>
    </row>
    <row r="85" spans="1:14" ht="15.75" thickBot="1">
      <c r="B85" s="97" t="s">
        <v>1058</v>
      </c>
      <c r="C85" s="98"/>
      <c r="D85" s="98"/>
      <c r="E85" s="98"/>
      <c r="F85" s="98"/>
      <c r="G85" s="98"/>
      <c r="H85" s="98"/>
      <c r="I85" s="99"/>
      <c r="J85" s="100"/>
      <c r="K85" s="313">
        <v>0.05</v>
      </c>
      <c r="L85" s="852">
        <f>N78*K85</f>
        <v>134.0786398171926</v>
      </c>
      <c r="M85" s="853"/>
      <c r="N85" s="57"/>
    </row>
    <row r="86" spans="1:14" ht="15.75" thickBot="1">
      <c r="B86" s="815" t="s">
        <v>1037</v>
      </c>
      <c r="C86" s="816"/>
      <c r="D86" s="816"/>
      <c r="E86" s="816"/>
      <c r="F86" s="816"/>
      <c r="G86" s="816"/>
      <c r="H86" s="816"/>
      <c r="I86" s="816"/>
      <c r="J86" s="816"/>
      <c r="K86" s="816"/>
      <c r="L86" s="816"/>
      <c r="M86" s="817"/>
      <c r="N86" s="58">
        <f>L83+L84+L85</f>
        <v>804.47183890315569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3486.0446352470071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2681.5727963438517</v>
      </c>
      <c r="N48" s="280">
        <f>K48*M48</f>
        <v>2681.5727963438517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2681.5727963438517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2681.5727963438517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536.31455926877038</v>
      </c>
      <c r="M83" s="851"/>
      <c r="N83" s="57"/>
    </row>
    <row r="84" spans="1:14">
      <c r="B84" s="95" t="s">
        <v>1057</v>
      </c>
      <c r="C84" s="96"/>
      <c r="D84" s="96"/>
      <c r="E84" s="96"/>
      <c r="F84" s="96"/>
      <c r="G84" s="96"/>
      <c r="H84" s="96"/>
      <c r="I84" s="93"/>
      <c r="J84" s="94"/>
      <c r="K84" s="312">
        <v>0.05</v>
      </c>
      <c r="L84" s="850">
        <f>N78*K84</f>
        <v>134.0786398171926</v>
      </c>
      <c r="M84" s="851"/>
      <c r="N84" s="57"/>
    </row>
    <row r="85" spans="1:14" ht="15.75" thickBot="1">
      <c r="B85" s="97" t="s">
        <v>1058</v>
      </c>
      <c r="C85" s="98"/>
      <c r="D85" s="98"/>
      <c r="E85" s="98"/>
      <c r="F85" s="98"/>
      <c r="G85" s="98"/>
      <c r="H85" s="98"/>
      <c r="I85" s="99"/>
      <c r="J85" s="100"/>
      <c r="K85" s="313">
        <v>0.05</v>
      </c>
      <c r="L85" s="852">
        <f>N78*K85</f>
        <v>134.0786398171926</v>
      </c>
      <c r="M85" s="853"/>
      <c r="N85" s="57"/>
    </row>
    <row r="86" spans="1:14" ht="15.75" thickBot="1">
      <c r="B86" s="815" t="s">
        <v>1037</v>
      </c>
      <c r="C86" s="816"/>
      <c r="D86" s="816"/>
      <c r="E86" s="816"/>
      <c r="F86" s="816"/>
      <c r="G86" s="816"/>
      <c r="H86" s="816"/>
      <c r="I86" s="816"/>
      <c r="J86" s="816"/>
      <c r="K86" s="816"/>
      <c r="L86" s="816"/>
      <c r="M86" s="817"/>
      <c r="N86" s="58">
        <f>L83+L84+L85</f>
        <v>804.47183890315569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3486.0446352470071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2681.5727963438517</v>
      </c>
      <c r="N48" s="280">
        <f>K48*M48</f>
        <v>2681.5727963438517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2681.5727963438517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2681.5727963438517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536.31455926877038</v>
      </c>
      <c r="M83" s="851"/>
      <c r="N83" s="57"/>
    </row>
    <row r="84" spans="1:14">
      <c r="B84" s="95" t="s">
        <v>1057</v>
      </c>
      <c r="C84" s="96"/>
      <c r="D84" s="96"/>
      <c r="E84" s="96"/>
      <c r="F84" s="96"/>
      <c r="G84" s="96"/>
      <c r="H84" s="96"/>
      <c r="I84" s="93"/>
      <c r="J84" s="94"/>
      <c r="K84" s="312">
        <v>0.05</v>
      </c>
      <c r="L84" s="850">
        <f>N78*K84</f>
        <v>134.0786398171926</v>
      </c>
      <c r="M84" s="851"/>
      <c r="N84" s="57"/>
    </row>
    <row r="85" spans="1:14" ht="15.75" thickBot="1">
      <c r="B85" s="97" t="s">
        <v>1058</v>
      </c>
      <c r="C85" s="98"/>
      <c r="D85" s="98"/>
      <c r="E85" s="98"/>
      <c r="F85" s="98"/>
      <c r="G85" s="98"/>
      <c r="H85" s="98"/>
      <c r="I85" s="99"/>
      <c r="J85" s="100"/>
      <c r="K85" s="313">
        <v>0.05</v>
      </c>
      <c r="L85" s="852">
        <f>N78*K85</f>
        <v>134.0786398171926</v>
      </c>
      <c r="M85" s="853"/>
      <c r="N85" s="57"/>
    </row>
    <row r="86" spans="1:14" ht="15.75" thickBot="1">
      <c r="B86" s="815" t="s">
        <v>1037</v>
      </c>
      <c r="C86" s="816"/>
      <c r="D86" s="816"/>
      <c r="E86" s="816"/>
      <c r="F86" s="816"/>
      <c r="G86" s="816"/>
      <c r="H86" s="816"/>
      <c r="I86" s="816"/>
      <c r="J86" s="816"/>
      <c r="K86" s="816"/>
      <c r="L86" s="816"/>
      <c r="M86" s="817"/>
      <c r="N86" s="58">
        <f>L83+L84+L85</f>
        <v>804.47183890315569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3486.0446352470071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1967</v>
      </c>
      <c r="N48" s="280">
        <f>K48*M48</f>
        <v>1967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1967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1967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393.40000000000003</v>
      </c>
      <c r="M83" s="851"/>
      <c r="N83" s="57"/>
    </row>
    <row r="84" spans="1:14">
      <c r="B84" s="95" t="s">
        <v>1057</v>
      </c>
      <c r="C84" s="96"/>
      <c r="D84" s="96"/>
      <c r="E84" s="96"/>
      <c r="F84" s="96"/>
      <c r="G84" s="96"/>
      <c r="H84" s="96"/>
      <c r="I84" s="93"/>
      <c r="J84" s="94"/>
      <c r="K84" s="312">
        <v>0.05</v>
      </c>
      <c r="L84" s="850">
        <f>N78*K84</f>
        <v>98.350000000000009</v>
      </c>
      <c r="M84" s="851"/>
      <c r="N84" s="57"/>
    </row>
    <row r="85" spans="1:14" ht="15.75" thickBot="1">
      <c r="B85" s="97" t="s">
        <v>1058</v>
      </c>
      <c r="C85" s="98"/>
      <c r="D85" s="98"/>
      <c r="E85" s="98"/>
      <c r="F85" s="98"/>
      <c r="G85" s="98"/>
      <c r="H85" s="98"/>
      <c r="I85" s="99"/>
      <c r="J85" s="100"/>
      <c r="K85" s="313">
        <v>0.05</v>
      </c>
      <c r="L85" s="852">
        <f>N78*K85</f>
        <v>98.350000000000009</v>
      </c>
      <c r="M85" s="853"/>
      <c r="N85" s="57"/>
    </row>
    <row r="86" spans="1:14" ht="15.75" thickBot="1">
      <c r="B86" s="815" t="s">
        <v>1037</v>
      </c>
      <c r="C86" s="816"/>
      <c r="D86" s="816"/>
      <c r="E86" s="816"/>
      <c r="F86" s="816"/>
      <c r="G86" s="816"/>
      <c r="H86" s="816"/>
      <c r="I86" s="816"/>
      <c r="J86" s="816"/>
      <c r="K86" s="816"/>
      <c r="L86" s="816"/>
      <c r="M86" s="817"/>
      <c r="N86" s="58">
        <f>L83+L84+L85</f>
        <v>590.1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2557.1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500</v>
      </c>
      <c r="N36" s="280">
        <f>K36/M36</f>
        <v>200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500</v>
      </c>
      <c r="N37" s="280">
        <f>K37/M37</f>
        <v>124.92417624521075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N75*M41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325.43484829727174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1475.6</v>
      </c>
      <c r="N48" s="280">
        <f>K48*M48</f>
        <v>1475.6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1475.6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3"/>
      <c r="M64" s="894"/>
      <c r="N64" s="133"/>
    </row>
    <row r="65" spans="1:14" ht="15.75" thickBot="1">
      <c r="B65" s="904" t="s">
        <v>1037</v>
      </c>
      <c r="C65" s="858"/>
      <c r="D65" s="858"/>
      <c r="E65" s="858"/>
      <c r="F65" s="858"/>
      <c r="G65" s="858"/>
      <c r="H65" s="858"/>
      <c r="I65" s="858"/>
      <c r="J65" s="858"/>
      <c r="K65" s="858"/>
      <c r="L65" s="858"/>
      <c r="M65" s="859"/>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4" t="s">
        <v>1047</v>
      </c>
      <c r="C69" s="855"/>
      <c r="D69" s="855"/>
      <c r="E69" s="855"/>
      <c r="F69" s="855"/>
      <c r="G69" s="855"/>
      <c r="H69" s="855"/>
      <c r="I69" s="79" t="s">
        <v>1048</v>
      </c>
      <c r="J69" s="81" t="s">
        <v>1494</v>
      </c>
      <c r="K69" s="80" t="s">
        <v>1050</v>
      </c>
      <c r="L69" s="856" t="s">
        <v>1034</v>
      </c>
      <c r="M69" s="857"/>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75" thickBot="1">
      <c r="B74" s="891"/>
      <c r="C74" s="892"/>
      <c r="D74" s="892"/>
      <c r="E74" s="892"/>
      <c r="F74" s="892"/>
      <c r="G74" s="892"/>
      <c r="H74" s="892"/>
      <c r="I74" s="132"/>
      <c r="J74" s="132"/>
      <c r="K74" s="132"/>
      <c r="L74" s="905"/>
      <c r="M74" s="905"/>
      <c r="N74" s="51"/>
    </row>
    <row r="75" spans="1:14" ht="15.75" thickBot="1">
      <c r="B75" s="904" t="s">
        <v>1037</v>
      </c>
      <c r="C75" s="858"/>
      <c r="D75" s="858"/>
      <c r="E75" s="858"/>
      <c r="F75" s="858"/>
      <c r="G75" s="858"/>
      <c r="H75" s="858"/>
      <c r="I75" s="858"/>
      <c r="J75" s="858"/>
      <c r="K75" s="858"/>
      <c r="L75" s="858"/>
      <c r="M75" s="859"/>
      <c r="N75" s="309">
        <f>SUM(N70:N74)</f>
        <v>51.067205206099999</v>
      </c>
    </row>
    <row r="76" spans="1:14" ht="15.75" thickBot="1">
      <c r="B76" s="39"/>
      <c r="C76" s="40"/>
      <c r="D76" s="40"/>
      <c r="E76" s="40"/>
      <c r="F76" s="40"/>
      <c r="G76" s="40"/>
      <c r="H76" s="40"/>
      <c r="I76" s="40"/>
      <c r="J76" s="40"/>
      <c r="K76" s="40"/>
      <c r="L76" s="40"/>
      <c r="M76" s="40"/>
      <c r="N76" s="41"/>
    </row>
    <row r="77" spans="1:14" ht="15.75" thickBot="1">
      <c r="B77" s="815" t="s">
        <v>1051</v>
      </c>
      <c r="C77" s="816"/>
      <c r="D77" s="816"/>
      <c r="E77" s="816"/>
      <c r="F77" s="816"/>
      <c r="G77" s="816"/>
      <c r="H77" s="816"/>
      <c r="I77" s="816"/>
      <c r="J77" s="816"/>
      <c r="K77" s="816"/>
      <c r="L77" s="816"/>
      <c r="M77" s="817"/>
      <c r="N77" s="105">
        <f>N43+N54+N65+N75</f>
        <v>1852.1020535033717</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370.42041070067438</v>
      </c>
      <c r="M82" s="851"/>
      <c r="N82" s="57"/>
    </row>
    <row r="83" spans="1:14">
      <c r="B83" s="95" t="s">
        <v>1057</v>
      </c>
      <c r="C83" s="96"/>
      <c r="D83" s="96"/>
      <c r="E83" s="96"/>
      <c r="F83" s="96"/>
      <c r="G83" s="96"/>
      <c r="H83" s="96"/>
      <c r="I83" s="93"/>
      <c r="J83" s="94"/>
      <c r="K83" s="312">
        <v>0.05</v>
      </c>
      <c r="L83" s="850">
        <f>N77*K83</f>
        <v>92.605102675168595</v>
      </c>
      <c r="M83" s="851"/>
      <c r="N83" s="57"/>
    </row>
    <row r="84" spans="1:14" ht="15.75" thickBot="1">
      <c r="B84" s="97" t="s">
        <v>1058</v>
      </c>
      <c r="C84" s="98"/>
      <c r="D84" s="98"/>
      <c r="E84" s="98"/>
      <c r="F84" s="98"/>
      <c r="G84" s="98"/>
      <c r="H84" s="98"/>
      <c r="I84" s="99"/>
      <c r="J84" s="100"/>
      <c r="K84" s="313">
        <v>0.05</v>
      </c>
      <c r="L84" s="852">
        <f>N77*K84</f>
        <v>92.605102675168595</v>
      </c>
      <c r="M84" s="853"/>
      <c r="N84" s="57"/>
    </row>
    <row r="85" spans="1:14" ht="15.75" thickBot="1">
      <c r="B85" s="815" t="s">
        <v>1037</v>
      </c>
      <c r="C85" s="816"/>
      <c r="D85" s="816"/>
      <c r="E85" s="816"/>
      <c r="F85" s="816"/>
      <c r="G85" s="816"/>
      <c r="H85" s="816"/>
      <c r="I85" s="816"/>
      <c r="J85" s="816"/>
      <c r="K85" s="816"/>
      <c r="L85" s="816"/>
      <c r="M85" s="817"/>
      <c r="N85" s="58">
        <f>L82+L83+L84</f>
        <v>555.63061605101154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2407.7326695543834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500</v>
      </c>
      <c r="N36" s="280">
        <f>K36/M36</f>
        <v>200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500</v>
      </c>
      <c r="N37" s="280">
        <f>K37/M37</f>
        <v>124.92417624521075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325.43484829727174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1201.8999999999999</v>
      </c>
      <c r="N48" s="280">
        <f>K48*M48</f>
        <v>1201.8999999999999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1201.8999999999999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1578.4020535033715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315.68041070067432</v>
      </c>
      <c r="M83" s="851"/>
      <c r="N83" s="57"/>
    </row>
    <row r="84" spans="1:14">
      <c r="B84" s="95" t="s">
        <v>1057</v>
      </c>
      <c r="C84" s="96"/>
      <c r="D84" s="96"/>
      <c r="E84" s="96"/>
      <c r="F84" s="96"/>
      <c r="G84" s="96"/>
      <c r="H84" s="96"/>
      <c r="I84" s="93"/>
      <c r="J84" s="94"/>
      <c r="K84" s="312">
        <v>0.05</v>
      </c>
      <c r="L84" s="850">
        <f>N78*K84</f>
        <v>78.920102675168579</v>
      </c>
      <c r="M84" s="851"/>
      <c r="N84" s="57"/>
    </row>
    <row r="85" spans="1:14" ht="15.75" thickBot="1">
      <c r="B85" s="97" t="s">
        <v>1058</v>
      </c>
      <c r="C85" s="98"/>
      <c r="D85" s="98"/>
      <c r="E85" s="98"/>
      <c r="F85" s="98"/>
      <c r="G85" s="98"/>
      <c r="H85" s="98"/>
      <c r="I85" s="99"/>
      <c r="J85" s="100"/>
      <c r="K85" s="313">
        <v>0.05</v>
      </c>
      <c r="L85" s="852">
        <f>N78*K85</f>
        <v>78.920102675168579</v>
      </c>
      <c r="M85" s="853"/>
      <c r="N85" s="57"/>
    </row>
    <row r="86" spans="1:14" ht="15.75" thickBot="1">
      <c r="B86" s="815" t="s">
        <v>1037</v>
      </c>
      <c r="C86" s="816"/>
      <c r="D86" s="816"/>
      <c r="E86" s="816"/>
      <c r="F86" s="816"/>
      <c r="G86" s="816"/>
      <c r="H86" s="816"/>
      <c r="I86" s="816"/>
      <c r="J86" s="816"/>
      <c r="K86" s="816"/>
      <c r="L86" s="816"/>
      <c r="M86" s="817"/>
      <c r="N86" s="58">
        <f>L83+L84+L85</f>
        <v>473.52061605101142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2051.922669554383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500</v>
      </c>
      <c r="N36" s="280">
        <f>K36/M36</f>
        <v>200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500</v>
      </c>
      <c r="N37" s="280">
        <f>K37/M37</f>
        <v>124.92417624521075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325.43484829727174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5552.5873099503124</v>
      </c>
      <c r="N48" s="280">
        <f>K48*M48</f>
        <v>1665.7761929850938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1665.7761929850938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2042.2782464884654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408.45564929769307</v>
      </c>
      <c r="M83" s="851"/>
      <c r="N83" s="57"/>
    </row>
    <row r="84" spans="1:14">
      <c r="B84" s="95" t="s">
        <v>1057</v>
      </c>
      <c r="C84" s="96"/>
      <c r="D84" s="96"/>
      <c r="E84" s="96"/>
      <c r="F84" s="96"/>
      <c r="G84" s="96"/>
      <c r="H84" s="96"/>
      <c r="I84" s="93"/>
      <c r="J84" s="94"/>
      <c r="K84" s="312">
        <v>0.05</v>
      </c>
      <c r="L84" s="850">
        <f>N78*K84</f>
        <v>102.11391232442327</v>
      </c>
      <c r="M84" s="851"/>
      <c r="N84" s="57"/>
    </row>
    <row r="85" spans="1:14" ht="15.75" thickBot="1">
      <c r="B85" s="97" t="s">
        <v>1058</v>
      </c>
      <c r="C85" s="98"/>
      <c r="D85" s="98"/>
      <c r="E85" s="98"/>
      <c r="F85" s="98"/>
      <c r="G85" s="98"/>
      <c r="H85" s="98"/>
      <c r="I85" s="99"/>
      <c r="J85" s="100"/>
      <c r="K85" s="313">
        <v>0.05</v>
      </c>
      <c r="L85" s="852">
        <f>N78*K85</f>
        <v>102.11391232442327</v>
      </c>
      <c r="M85" s="853"/>
      <c r="N85" s="57"/>
    </row>
    <row r="86" spans="1:14" ht="15.75" thickBot="1">
      <c r="B86" s="815" t="s">
        <v>1037</v>
      </c>
      <c r="C86" s="816"/>
      <c r="D86" s="816"/>
      <c r="E86" s="816"/>
      <c r="F86" s="816"/>
      <c r="G86" s="816"/>
      <c r="H86" s="816"/>
      <c r="I86" s="816"/>
      <c r="J86" s="816"/>
      <c r="K86" s="816"/>
      <c r="L86" s="816"/>
      <c r="M86" s="817"/>
      <c r="N86" s="58">
        <f>L83+L84+L85</f>
        <v>612.68347394653961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2654.9617204350052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947" t="str">
        <f>VLOOKUP(A36,EQUIPOS!A6:D154,3,FALSE)</f>
        <v>Carrotanque Irrigador de asfalto, 1000 GALONES DE CAPACIDAD</v>
      </c>
      <c r="C36" s="948"/>
      <c r="D36" s="948"/>
      <c r="E36" s="948"/>
      <c r="F36" s="948"/>
      <c r="G36" s="948"/>
      <c r="H36" s="949"/>
      <c r="I36" s="275"/>
      <c r="J36" s="276"/>
      <c r="K36" s="277">
        <f>VLOOKUP(A36,EQUIPOS!A6:D163,4,FALSE)</f>
        <v>100000</v>
      </c>
      <c r="L36" s="278"/>
      <c r="M36" s="279">
        <v>500</v>
      </c>
      <c r="N36" s="280">
        <f>K36/M36</f>
        <v>200</v>
      </c>
    </row>
    <row r="37" spans="1:14">
      <c r="A37" s="119" t="s">
        <v>176</v>
      </c>
      <c r="B37" s="947" t="str">
        <f>VLOOKUP(A37,EQUIPOS!A7:D154,3,FALSE)</f>
        <v xml:space="preserve">Compresor (barrido y soplado)
</v>
      </c>
      <c r="C37" s="948"/>
      <c r="D37" s="948"/>
      <c r="E37" s="948"/>
      <c r="F37" s="948"/>
      <c r="G37" s="948"/>
      <c r="H37" s="949"/>
      <c r="I37" s="275"/>
      <c r="J37" s="276"/>
      <c r="K37" s="277">
        <f>VLOOKUP(A37,EQUIPOS!A7:D164,4,FALSE)</f>
        <v>62462.088122605375</v>
      </c>
      <c r="L37" s="278"/>
      <c r="M37" s="279">
        <v>500</v>
      </c>
      <c r="N37" s="280">
        <f>K37/M37</f>
        <v>124.92417624521075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325.43484829727174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1159.06</v>
      </c>
      <c r="N48" s="280">
        <f>K48*M48</f>
        <v>521.577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521.577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898.07905350337171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179.61581070067436</v>
      </c>
      <c r="M83" s="851"/>
      <c r="N83" s="57"/>
    </row>
    <row r="84" spans="1:14">
      <c r="B84" s="95" t="s">
        <v>1057</v>
      </c>
      <c r="C84" s="96"/>
      <c r="D84" s="96"/>
      <c r="E84" s="96"/>
      <c r="F84" s="96"/>
      <c r="G84" s="96"/>
      <c r="H84" s="96"/>
      <c r="I84" s="93"/>
      <c r="J84" s="94"/>
      <c r="K84" s="312">
        <v>0.05</v>
      </c>
      <c r="L84" s="850">
        <f>N78*K84</f>
        <v>44.90395267516859</v>
      </c>
      <c r="M84" s="851"/>
      <c r="N84" s="57"/>
    </row>
    <row r="85" spans="1:14" ht="15.75" thickBot="1">
      <c r="B85" s="97" t="s">
        <v>1058</v>
      </c>
      <c r="C85" s="98"/>
      <c r="D85" s="98"/>
      <c r="E85" s="98"/>
      <c r="F85" s="98"/>
      <c r="G85" s="98"/>
      <c r="H85" s="98"/>
      <c r="I85" s="99"/>
      <c r="J85" s="100"/>
      <c r="K85" s="313">
        <v>0.05</v>
      </c>
      <c r="L85" s="852">
        <f>N78*K85</f>
        <v>44.90395267516859</v>
      </c>
      <c r="M85" s="853"/>
      <c r="N85" s="57"/>
    </row>
    <row r="86" spans="1:14" ht="15.75" thickBot="1">
      <c r="B86" s="815" t="s">
        <v>1037</v>
      </c>
      <c r="C86" s="816"/>
      <c r="D86" s="816"/>
      <c r="E86" s="816"/>
      <c r="F86" s="816"/>
      <c r="G86" s="816"/>
      <c r="H86" s="816"/>
      <c r="I86" s="816"/>
      <c r="J86" s="816"/>
      <c r="K86" s="816"/>
      <c r="L86" s="816"/>
      <c r="M86" s="817"/>
      <c r="N86" s="58">
        <f>L83+L84+L85</f>
        <v>269.42371605101152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1167.5027695543831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214"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500</v>
      </c>
      <c r="N36" s="280">
        <f>K36/M36</f>
        <v>200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500</v>
      </c>
      <c r="N37" s="280">
        <f>K37/M37</f>
        <v>124.92417624521075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325.43484829727174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1245.9299999999998</v>
      </c>
      <c r="N48" s="280">
        <f>K48*M48</f>
        <v>560.66849999999999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560.66849999999999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937.17055350337171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187.43411070067435</v>
      </c>
      <c r="M83" s="851"/>
      <c r="N83" s="57"/>
    </row>
    <row r="84" spans="1:14">
      <c r="B84" s="95" t="s">
        <v>1057</v>
      </c>
      <c r="C84" s="96"/>
      <c r="D84" s="96"/>
      <c r="E84" s="96"/>
      <c r="F84" s="96"/>
      <c r="G84" s="96"/>
      <c r="H84" s="96"/>
      <c r="I84" s="93"/>
      <c r="J84" s="94"/>
      <c r="K84" s="312">
        <v>0.05</v>
      </c>
      <c r="L84" s="850">
        <f>N78*K84</f>
        <v>46.858527675168588</v>
      </c>
      <c r="M84" s="851"/>
      <c r="N84" s="57"/>
    </row>
    <row r="85" spans="1:14" ht="15.75" thickBot="1">
      <c r="B85" s="97" t="s">
        <v>1058</v>
      </c>
      <c r="C85" s="98"/>
      <c r="D85" s="98"/>
      <c r="E85" s="98"/>
      <c r="F85" s="98"/>
      <c r="G85" s="98"/>
      <c r="H85" s="98"/>
      <c r="I85" s="99"/>
      <c r="J85" s="100"/>
      <c r="K85" s="313">
        <v>0.05</v>
      </c>
      <c r="L85" s="852">
        <f>N78*K85</f>
        <v>46.858527675168588</v>
      </c>
      <c r="M85" s="853"/>
      <c r="N85" s="57"/>
    </row>
    <row r="86" spans="1:14" ht="15.75" thickBot="1">
      <c r="B86" s="815" t="s">
        <v>1037</v>
      </c>
      <c r="C86" s="816"/>
      <c r="D86" s="816"/>
      <c r="E86" s="816"/>
      <c r="F86" s="816"/>
      <c r="G86" s="816"/>
      <c r="H86" s="816"/>
      <c r="I86" s="816"/>
      <c r="J86" s="816"/>
      <c r="K86" s="816"/>
      <c r="L86" s="816"/>
      <c r="M86" s="817"/>
      <c r="N86" s="58">
        <f>L83+L84+L85</f>
        <v>281.15116605101156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1218.3217195543832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500</v>
      </c>
      <c r="N36" s="280">
        <f>K36/M36</f>
        <v>200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500</v>
      </c>
      <c r="N37" s="280">
        <f>K37/M37</f>
        <v>124.92417624521075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325.43484829727174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1495.83</v>
      </c>
      <c r="N48" s="280">
        <f>K48*M48</f>
        <v>673.12350000000004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673.12350000000004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1049.6255535033717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209.92511070067437</v>
      </c>
      <c r="M83" s="851"/>
      <c r="N83" s="57"/>
    </row>
    <row r="84" spans="1:14">
      <c r="B84" s="95" t="s">
        <v>1057</v>
      </c>
      <c r="C84" s="96"/>
      <c r="D84" s="96"/>
      <c r="E84" s="96"/>
      <c r="F84" s="96"/>
      <c r="G84" s="96"/>
      <c r="H84" s="96"/>
      <c r="I84" s="93"/>
      <c r="J84" s="94"/>
      <c r="K84" s="312">
        <v>0.05</v>
      </c>
      <c r="L84" s="850">
        <f>N78*K84</f>
        <v>52.481277675168592</v>
      </c>
      <c r="M84" s="851"/>
      <c r="N84" s="57"/>
    </row>
    <row r="85" spans="1:14" ht="15.75" thickBot="1">
      <c r="B85" s="97" t="s">
        <v>1058</v>
      </c>
      <c r="C85" s="98"/>
      <c r="D85" s="98"/>
      <c r="E85" s="98"/>
      <c r="F85" s="98"/>
      <c r="G85" s="98"/>
      <c r="H85" s="98"/>
      <c r="I85" s="99"/>
      <c r="J85" s="100"/>
      <c r="K85" s="313">
        <v>0.05</v>
      </c>
      <c r="L85" s="852">
        <f>N78*K85</f>
        <v>52.481277675168592</v>
      </c>
      <c r="M85" s="853"/>
      <c r="N85" s="57"/>
    </row>
    <row r="86" spans="1:14" ht="15.75" thickBot="1">
      <c r="B86" s="815" t="s">
        <v>1037</v>
      </c>
      <c r="C86" s="816"/>
      <c r="D86" s="816"/>
      <c r="E86" s="816"/>
      <c r="F86" s="816"/>
      <c r="G86" s="816"/>
      <c r="H86" s="816"/>
      <c r="I86" s="816"/>
      <c r="J86" s="816"/>
      <c r="K86" s="816"/>
      <c r="L86" s="816"/>
      <c r="M86" s="817"/>
      <c r="N86" s="58">
        <f>L83+L84+L85</f>
        <v>314.88766605101154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1364.5132195543833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500</v>
      </c>
      <c r="N36" s="280">
        <f>K36/M36</f>
        <v>200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500</v>
      </c>
      <c r="N37" s="280">
        <f>K37/M37</f>
        <v>124.92417624521075</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0.51067205206099997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325.43484829727174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1552.9499999999998</v>
      </c>
      <c r="N48" s="280">
        <f>K48*M48</f>
        <v>698.82749999999999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698.82749999999999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1075.3295535033717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215.06591070067435</v>
      </c>
      <c r="M83" s="851"/>
      <c r="N83" s="57"/>
    </row>
    <row r="84" spans="1:14">
      <c r="B84" s="95" t="s">
        <v>1057</v>
      </c>
      <c r="C84" s="96"/>
      <c r="D84" s="96"/>
      <c r="E84" s="96"/>
      <c r="F84" s="96"/>
      <c r="G84" s="96"/>
      <c r="H84" s="96"/>
      <c r="I84" s="93"/>
      <c r="J84" s="94"/>
      <c r="K84" s="312">
        <v>0.05</v>
      </c>
      <c r="L84" s="850">
        <f>N78*K84</f>
        <v>53.766477675168588</v>
      </c>
      <c r="M84" s="851"/>
      <c r="N84" s="57"/>
    </row>
    <row r="85" spans="1:14" ht="15.75" thickBot="1">
      <c r="B85" s="97" t="s">
        <v>1058</v>
      </c>
      <c r="C85" s="98"/>
      <c r="D85" s="98"/>
      <c r="E85" s="98"/>
      <c r="F85" s="98"/>
      <c r="G85" s="98"/>
      <c r="H85" s="98"/>
      <c r="I85" s="99"/>
      <c r="J85" s="100"/>
      <c r="K85" s="313">
        <v>0.05</v>
      </c>
      <c r="L85" s="852">
        <f>N78*K85</f>
        <v>53.766477675168588</v>
      </c>
      <c r="M85" s="853"/>
      <c r="N85" s="57"/>
    </row>
    <row r="86" spans="1:14" ht="15.75" thickBot="1">
      <c r="B86" s="815" t="s">
        <v>1037</v>
      </c>
      <c r="C86" s="816"/>
      <c r="D86" s="816"/>
      <c r="E86" s="816"/>
      <c r="F86" s="816"/>
      <c r="G86" s="816"/>
      <c r="H86" s="816"/>
      <c r="I86" s="816"/>
      <c r="J86" s="816"/>
      <c r="K86" s="816"/>
      <c r="L86" s="816"/>
      <c r="M86" s="817"/>
      <c r="N86" s="58">
        <f>L83+L84+L85</f>
        <v>322.5988660510115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1397.9284195543833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400</v>
      </c>
      <c r="N36" s="280">
        <f>K36/M36</f>
        <v>250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400</v>
      </c>
      <c r="N37" s="280">
        <f>K37/M37</f>
        <v>250</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62462.088122605375</v>
      </c>
      <c r="L38" s="278"/>
      <c r="M38" s="279">
        <v>400</v>
      </c>
      <c r="N38" s="280">
        <f>K38/M38</f>
        <v>156.15522030651343</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250000</v>
      </c>
      <c r="L39" s="869">
        <v>400</v>
      </c>
      <c r="M39" s="870"/>
      <c r="N39" s="280">
        <f>K39/L39</f>
        <v>625</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N75*M41</f>
        <v>0.957510097614375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1282.1127304041279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1245.9299999999998</v>
      </c>
      <c r="N48" s="280">
        <f>K48*M48</f>
        <v>2280.0518999999999</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75000</v>
      </c>
      <c r="N49" s="280">
        <f>K49*M49</f>
        <v>1425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3705.0518999999999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2">
        <f>VLOOKUP(A58,TRANSPORTE!A5:D117,4,FALSE)</f>
        <v>800</v>
      </c>
      <c r="M58" s="903"/>
      <c r="N58" s="295">
        <f>K58*L58</f>
        <v>15.2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95.751009761437501</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5098.1156401655653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1019.6231280331131</v>
      </c>
      <c r="M82" s="851"/>
      <c r="N82" s="57"/>
    </row>
    <row r="83" spans="1:14">
      <c r="B83" s="95" t="s">
        <v>1057</v>
      </c>
      <c r="C83" s="96"/>
      <c r="D83" s="96"/>
      <c r="E83" s="96"/>
      <c r="F83" s="96"/>
      <c r="G83" s="96"/>
      <c r="H83" s="96"/>
      <c r="I83" s="93"/>
      <c r="J83" s="94"/>
      <c r="K83" s="312">
        <v>0.05</v>
      </c>
      <c r="L83" s="850">
        <f>N77*K83</f>
        <v>254.90578200827827</v>
      </c>
      <c r="M83" s="851"/>
      <c r="N83" s="57"/>
    </row>
    <row r="84" spans="1:14" ht="15.75" thickBot="1">
      <c r="B84" s="97" t="s">
        <v>1058</v>
      </c>
      <c r="C84" s="98"/>
      <c r="D84" s="98"/>
      <c r="E84" s="98"/>
      <c r="F84" s="98"/>
      <c r="G84" s="98"/>
      <c r="H84" s="98"/>
      <c r="I84" s="99"/>
      <c r="J84" s="100"/>
      <c r="K84" s="313">
        <v>0.05</v>
      </c>
      <c r="L84" s="852">
        <f>N77*K84</f>
        <v>254.90578200827827</v>
      </c>
      <c r="M84" s="853"/>
      <c r="N84" s="57"/>
    </row>
    <row r="85" spans="1:14" ht="15.75" thickBot="1">
      <c r="B85" s="815" t="s">
        <v>1037</v>
      </c>
      <c r="C85" s="816"/>
      <c r="D85" s="816"/>
      <c r="E85" s="816"/>
      <c r="F85" s="816"/>
      <c r="G85" s="816"/>
      <c r="H85" s="816"/>
      <c r="I85" s="816"/>
      <c r="J85" s="816"/>
      <c r="K85" s="816"/>
      <c r="L85" s="816"/>
      <c r="M85" s="817"/>
      <c r="N85" s="58">
        <f>L82+L83+L84</f>
        <v>1529.4346920496696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6627.5503322152344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400</v>
      </c>
      <c r="N36" s="280">
        <f>K36/M36</f>
        <v>250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400</v>
      </c>
      <c r="N37" s="280">
        <f>K37/M37</f>
        <v>250</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62462.088122605375</v>
      </c>
      <c r="L38" s="278"/>
      <c r="M38" s="279">
        <v>400</v>
      </c>
      <c r="N38" s="280">
        <f>K38/M38</f>
        <v>156.15522030651343</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250000</v>
      </c>
      <c r="L39" s="869">
        <v>400</v>
      </c>
      <c r="M39" s="870"/>
      <c r="N39" s="280">
        <f>K39/L39</f>
        <v>625</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0.957510097614375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1282.1127304041279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1245.9299999999998</v>
      </c>
      <c r="N48" s="280">
        <f>K48*M48</f>
        <v>1868.8949999999998</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75000</v>
      </c>
      <c r="N49" s="280">
        <f>K49*M49</f>
        <v>975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2843.8949999999995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2">
        <f>VLOOKUP(A58,TRANSPORTE!A5:D117,4,FALSE)</f>
        <v>800</v>
      </c>
      <c r="M58" s="903"/>
      <c r="N58" s="295">
        <f>K58*L58</f>
        <v>10.4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95.751009761437501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4232.1587401655652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846.43174803311308</v>
      </c>
      <c r="M83" s="851"/>
      <c r="N83" s="57"/>
    </row>
    <row r="84" spans="1:14">
      <c r="B84" s="95" t="s">
        <v>1057</v>
      </c>
      <c r="C84" s="96"/>
      <c r="D84" s="96"/>
      <c r="E84" s="96"/>
      <c r="F84" s="96"/>
      <c r="G84" s="96"/>
      <c r="H84" s="96"/>
      <c r="I84" s="93"/>
      <c r="J84" s="94"/>
      <c r="K84" s="312">
        <v>0.05</v>
      </c>
      <c r="L84" s="850">
        <f>N78*K84</f>
        <v>211.60793700827827</v>
      </c>
      <c r="M84" s="851"/>
      <c r="N84" s="57"/>
    </row>
    <row r="85" spans="1:14" ht="15.75" thickBot="1">
      <c r="B85" s="97" t="s">
        <v>1058</v>
      </c>
      <c r="C85" s="98"/>
      <c r="D85" s="98"/>
      <c r="E85" s="98"/>
      <c r="F85" s="98"/>
      <c r="G85" s="98"/>
      <c r="H85" s="98"/>
      <c r="I85" s="99"/>
      <c r="J85" s="100"/>
      <c r="K85" s="313">
        <v>0.05</v>
      </c>
      <c r="L85" s="852">
        <f>N78*K85</f>
        <v>211.60793700827827</v>
      </c>
      <c r="M85" s="853"/>
      <c r="N85" s="57"/>
    </row>
    <row r="86" spans="1:14" ht="15.75" thickBot="1">
      <c r="B86" s="815" t="s">
        <v>1037</v>
      </c>
      <c r="C86" s="816"/>
      <c r="D86" s="816"/>
      <c r="E86" s="816"/>
      <c r="F86" s="816"/>
      <c r="G86" s="816"/>
      <c r="H86" s="816"/>
      <c r="I86" s="816"/>
      <c r="J86" s="816"/>
      <c r="K86" s="816"/>
      <c r="L86" s="816"/>
      <c r="M86" s="817"/>
      <c r="N86" s="58">
        <f>L83+L84+L85</f>
        <v>1269.6476220496695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5501.8063622152349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400</v>
      </c>
      <c r="N36" s="280">
        <f>K36/M36</f>
        <v>250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400</v>
      </c>
      <c r="N37" s="280">
        <f>K37/M37</f>
        <v>250</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62462.088122605375</v>
      </c>
      <c r="L38" s="278"/>
      <c r="M38" s="279">
        <v>400</v>
      </c>
      <c r="N38" s="280">
        <f>K38/M38</f>
        <v>156.15522030651343</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250000</v>
      </c>
      <c r="L39" s="869">
        <v>400</v>
      </c>
      <c r="M39" s="870"/>
      <c r="N39" s="280">
        <f>K39/L39</f>
        <v>625</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0.957510097614375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1282.1127304041279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1245.9299999999998</v>
      </c>
      <c r="N48" s="280">
        <f>K48*M48</f>
        <v>2280.0518999999999</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75000</v>
      </c>
      <c r="N49" s="280">
        <f>K49*M49</f>
        <v>1425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3705.0518999999999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2">
        <f>VLOOKUP(A58,TRANSPORTE!A5:D117,4,FALSE)</f>
        <v>800</v>
      </c>
      <c r="M58" s="903"/>
      <c r="N58" s="295">
        <f>K58*L58</f>
        <v>15.2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SUM(N69:N75)</f>
        <v>95.751009761437501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5098.1156401655653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1019.6231280331131</v>
      </c>
      <c r="M83" s="851"/>
      <c r="N83" s="57"/>
    </row>
    <row r="84" spans="1:14">
      <c r="B84" s="95" t="s">
        <v>1057</v>
      </c>
      <c r="C84" s="96"/>
      <c r="D84" s="96"/>
      <c r="E84" s="96"/>
      <c r="F84" s="96"/>
      <c r="G84" s="96"/>
      <c r="H84" s="96"/>
      <c r="I84" s="93"/>
      <c r="J84" s="94"/>
      <c r="K84" s="312">
        <v>0.05</v>
      </c>
      <c r="L84" s="850">
        <f>N78*K84</f>
        <v>254.90578200827827</v>
      </c>
      <c r="M84" s="851"/>
      <c r="N84" s="57"/>
    </row>
    <row r="85" spans="1:14" ht="15.75" thickBot="1">
      <c r="B85" s="97" t="s">
        <v>1058</v>
      </c>
      <c r="C85" s="98"/>
      <c r="D85" s="98"/>
      <c r="E85" s="98"/>
      <c r="F85" s="98"/>
      <c r="G85" s="98"/>
      <c r="H85" s="98"/>
      <c r="I85" s="99"/>
      <c r="J85" s="100"/>
      <c r="K85" s="313">
        <v>0.05</v>
      </c>
      <c r="L85" s="852">
        <f>N78*K85</f>
        <v>254.90578200827827</v>
      </c>
      <c r="M85" s="853"/>
      <c r="N85" s="57"/>
    </row>
    <row r="86" spans="1:14" ht="15.75" thickBot="1">
      <c r="B86" s="815" t="s">
        <v>1037</v>
      </c>
      <c r="C86" s="816"/>
      <c r="D86" s="816"/>
      <c r="E86" s="816"/>
      <c r="F86" s="816"/>
      <c r="G86" s="816"/>
      <c r="H86" s="816"/>
      <c r="I86" s="816"/>
      <c r="J86" s="816"/>
      <c r="K86" s="816"/>
      <c r="L86" s="816"/>
      <c r="M86" s="817"/>
      <c r="N86" s="58">
        <f>L83+L84+L85</f>
        <v>1529.4346920496696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6627.5503322152344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400</v>
      </c>
      <c r="N36" s="280">
        <f>K36/M36</f>
        <v>250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400</v>
      </c>
      <c r="N37" s="280">
        <f>K37/M37</f>
        <v>250</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62462.088122605375</v>
      </c>
      <c r="L38" s="278"/>
      <c r="M38" s="279">
        <v>400</v>
      </c>
      <c r="N38" s="280">
        <f>K38/M38</f>
        <v>156.15522030651343</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250000</v>
      </c>
      <c r="L39" s="869">
        <v>400</v>
      </c>
      <c r="M39" s="870"/>
      <c r="N39" s="280">
        <f>K39/L39</f>
        <v>625</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0.957510097614375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1282.1127304041279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75000</v>
      </c>
      <c r="N48" s="280">
        <f>K48*M48</f>
        <v>975</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1245.9299999999998</v>
      </c>
      <c r="N49" s="280">
        <f>K49*M49</f>
        <v>1868.8949999999998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2843.8949999999995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2">
        <f>VLOOKUP(A58,TRANSPORTE!A5:D117,4,FALSE)</f>
        <v>800</v>
      </c>
      <c r="M58" s="903"/>
      <c r="N58" s="295">
        <f>K58*L58</f>
        <v>10.4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95.751009761437501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4232.1587401655652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846.43174803311308</v>
      </c>
      <c r="M83" s="851"/>
      <c r="N83" s="57"/>
    </row>
    <row r="84" spans="1:14">
      <c r="B84" s="95" t="s">
        <v>1057</v>
      </c>
      <c r="C84" s="96"/>
      <c r="D84" s="96"/>
      <c r="E84" s="96"/>
      <c r="F84" s="96"/>
      <c r="G84" s="96"/>
      <c r="H84" s="96"/>
      <c r="I84" s="93"/>
      <c r="J84" s="94"/>
      <c r="K84" s="312">
        <v>0.05</v>
      </c>
      <c r="L84" s="850">
        <f>N78*K84</f>
        <v>211.60793700827827</v>
      </c>
      <c r="M84" s="851"/>
      <c r="N84" s="57"/>
    </row>
    <row r="85" spans="1:14" ht="15.75" thickBot="1">
      <c r="B85" s="97" t="s">
        <v>1058</v>
      </c>
      <c r="C85" s="98"/>
      <c r="D85" s="98"/>
      <c r="E85" s="98"/>
      <c r="F85" s="98"/>
      <c r="G85" s="98"/>
      <c r="H85" s="98"/>
      <c r="I85" s="99"/>
      <c r="J85" s="100"/>
      <c r="K85" s="313">
        <v>0.05</v>
      </c>
      <c r="L85" s="852">
        <f>N78*K85</f>
        <v>211.60793700827827</v>
      </c>
      <c r="M85" s="853"/>
      <c r="N85" s="57"/>
    </row>
    <row r="86" spans="1:14" ht="15.75" thickBot="1">
      <c r="B86" s="815" t="s">
        <v>1037</v>
      </c>
      <c r="C86" s="816"/>
      <c r="D86" s="816"/>
      <c r="E86" s="816"/>
      <c r="F86" s="816"/>
      <c r="G86" s="816"/>
      <c r="H86" s="816"/>
      <c r="I86" s="816"/>
      <c r="J86" s="816"/>
      <c r="K86" s="816"/>
      <c r="L86" s="816"/>
      <c r="M86" s="817"/>
      <c r="N86" s="58">
        <f>L83+L84+L85</f>
        <v>1269.6476220496695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5501.8063622152349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91">
        <v>275</v>
      </c>
      <c r="N36" s="280">
        <f>K36/M36</f>
        <v>363.63636363636363</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91">
        <f>M36</f>
        <v>275</v>
      </c>
      <c r="N37" s="280">
        <f>K37/M37</f>
        <v>363.63636363636363</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62462.088122605375</v>
      </c>
      <c r="L38" s="278"/>
      <c r="M38" s="291">
        <v>275</v>
      </c>
      <c r="N38" s="280">
        <f>K38/M38</f>
        <v>227.13486590038318</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250000</v>
      </c>
      <c r="L39" s="945">
        <v>275</v>
      </c>
      <c r="M39" s="946"/>
      <c r="N39" s="280">
        <f>K39/L39</f>
        <v>909.09090909090912</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1.3927419601663635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1864.8912442241858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75000</v>
      </c>
      <c r="N48" s="280">
        <f>K48*M48</f>
        <v>1875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75000</v>
      </c>
      <c r="N49" s="280">
        <f>K49*M49</f>
        <v>975</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1245.9299999999998</v>
      </c>
      <c r="N50" s="280">
        <f>K50*M50</f>
        <v>5282.7431999999999</v>
      </c>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8132.7431999999999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2">
        <f>VLOOKUP(A58,TRANSPORTE!A5:D117,4,FALSE)</f>
        <v>800</v>
      </c>
      <c r="M58" s="903"/>
      <c r="N58" s="295">
        <f>K58*L58</f>
        <v>30.4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30.4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10167.308640240823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2033.4617280481646</v>
      </c>
      <c r="M83" s="851"/>
      <c r="N83" s="57"/>
    </row>
    <row r="84" spans="1:14">
      <c r="B84" s="95" t="s">
        <v>1057</v>
      </c>
      <c r="C84" s="96"/>
      <c r="D84" s="96"/>
      <c r="E84" s="96"/>
      <c r="F84" s="96"/>
      <c r="G84" s="96"/>
      <c r="H84" s="96"/>
      <c r="I84" s="93"/>
      <c r="J84" s="94"/>
      <c r="K84" s="312">
        <v>0.05</v>
      </c>
      <c r="L84" s="850">
        <f>N78*K84</f>
        <v>508.36543201204114</v>
      </c>
      <c r="M84" s="851"/>
      <c r="N84" s="57"/>
    </row>
    <row r="85" spans="1:14" ht="15.75" thickBot="1">
      <c r="B85" s="97" t="s">
        <v>1058</v>
      </c>
      <c r="C85" s="98"/>
      <c r="D85" s="98"/>
      <c r="E85" s="98"/>
      <c r="F85" s="98"/>
      <c r="G85" s="98"/>
      <c r="H85" s="98"/>
      <c r="I85" s="99"/>
      <c r="J85" s="100"/>
      <c r="K85" s="313">
        <v>0.05</v>
      </c>
      <c r="L85" s="852">
        <f>N78*K85</f>
        <v>508.36543201204114</v>
      </c>
      <c r="M85" s="853"/>
      <c r="N85" s="57"/>
    </row>
    <row r="86" spans="1:14" ht="15.75" thickBot="1">
      <c r="B86" s="815" t="s">
        <v>1037</v>
      </c>
      <c r="C86" s="816"/>
      <c r="D86" s="816"/>
      <c r="E86" s="816"/>
      <c r="F86" s="816"/>
      <c r="G86" s="816"/>
      <c r="H86" s="816"/>
      <c r="I86" s="816"/>
      <c r="J86" s="816"/>
      <c r="K86" s="816"/>
      <c r="L86" s="816"/>
      <c r="M86" s="817"/>
      <c r="N86" s="58">
        <f>L83+L84+L85</f>
        <v>3050.192592072247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13217.501232313069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91">
        <v>275</v>
      </c>
      <c r="N36" s="280">
        <f>K36/M36</f>
        <v>363.63636363636363</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91">
        <v>275</v>
      </c>
      <c r="N37" s="280">
        <f>K37/M37</f>
        <v>363.63636363636363</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62462.088122605375</v>
      </c>
      <c r="L38" s="278"/>
      <c r="M38" s="291">
        <v>275</v>
      </c>
      <c r="N38" s="280">
        <f>K38/M38</f>
        <v>227.13486590038318</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250000</v>
      </c>
      <c r="L39" s="945">
        <v>275</v>
      </c>
      <c r="M39" s="946"/>
      <c r="N39" s="280">
        <f>K39/L39</f>
        <v>909.09090909090912</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1.3927419601663635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1864.8912442241858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75000</v>
      </c>
      <c r="N48" s="280">
        <f>K48*M48</f>
        <v>1425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75000</v>
      </c>
      <c r="N49" s="280">
        <f>K49*M49</f>
        <v>750</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1245.9299999999998</v>
      </c>
      <c r="N50" s="280">
        <f>K50*M50</f>
        <v>4036.8131999999996</v>
      </c>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6211.8131999999996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2">
        <f>VLOOKUP(A58,TRANSPORTE!A5:D117,4,FALSE)</f>
        <v>800</v>
      </c>
      <c r="M58" s="903"/>
      <c r="N58" s="295">
        <f>K58*L58</f>
        <v>23.200000000000003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23.200000000000003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8239.1786402408216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1647.8357280481644</v>
      </c>
      <c r="M83" s="851"/>
      <c r="N83" s="57"/>
    </row>
    <row r="84" spans="1:14">
      <c r="B84" s="95" t="s">
        <v>1057</v>
      </c>
      <c r="C84" s="96"/>
      <c r="D84" s="96"/>
      <c r="E84" s="96"/>
      <c r="F84" s="96"/>
      <c r="G84" s="96"/>
      <c r="H84" s="96"/>
      <c r="I84" s="93"/>
      <c r="J84" s="94"/>
      <c r="K84" s="312">
        <v>0.05</v>
      </c>
      <c r="L84" s="850">
        <f>N78*K84</f>
        <v>411.95893201204109</v>
      </c>
      <c r="M84" s="851"/>
      <c r="N84" s="57"/>
    </row>
    <row r="85" spans="1:14" ht="15.75" thickBot="1">
      <c r="B85" s="97" t="s">
        <v>1058</v>
      </c>
      <c r="C85" s="98"/>
      <c r="D85" s="98"/>
      <c r="E85" s="98"/>
      <c r="F85" s="98"/>
      <c r="G85" s="98"/>
      <c r="H85" s="98"/>
      <c r="I85" s="99"/>
      <c r="J85" s="100"/>
      <c r="K85" s="313">
        <v>0.05</v>
      </c>
      <c r="L85" s="852">
        <f>N78*K85</f>
        <v>411.95893201204109</v>
      </c>
      <c r="M85" s="853"/>
      <c r="N85" s="57"/>
    </row>
    <row r="86" spans="1:14" ht="15.75" thickBot="1">
      <c r="B86" s="815" t="s">
        <v>1037</v>
      </c>
      <c r="C86" s="816"/>
      <c r="D86" s="816"/>
      <c r="E86" s="816"/>
      <c r="F86" s="816"/>
      <c r="G86" s="816"/>
      <c r="H86" s="816"/>
      <c r="I86" s="816"/>
      <c r="J86" s="816"/>
      <c r="K86" s="816"/>
      <c r="L86" s="816"/>
      <c r="M86" s="817"/>
      <c r="N86" s="58">
        <f>L83+L84+L85</f>
        <v>2471.7535920722466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10710.932232313069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275</v>
      </c>
      <c r="N36" s="280">
        <f>K36/M36</f>
        <v>363.63636363636363</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275</v>
      </c>
      <c r="N37" s="280">
        <f>K37/M37</f>
        <v>363.63636363636363</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62462.088122605375</v>
      </c>
      <c r="L38" s="278"/>
      <c r="M38" s="279">
        <v>275</v>
      </c>
      <c r="N38" s="280">
        <f>K38/M38</f>
        <v>227.13486590038318</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250000</v>
      </c>
      <c r="L39" s="869">
        <v>275</v>
      </c>
      <c r="M39" s="870"/>
      <c r="N39" s="280">
        <f>K39/L39</f>
        <v>909.09090909090912</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1.3927419601663635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1864.8912442241858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75000</v>
      </c>
      <c r="N48" s="280">
        <f>K48*M48</f>
        <v>1875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75000</v>
      </c>
      <c r="N49" s="280">
        <f>K49*M49</f>
        <v>975</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1552.9499999999998</v>
      </c>
      <c r="N50" s="280">
        <f>K50*M50</f>
        <v>6584.5079999999998</v>
      </c>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9434.5079999999998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2">
        <f>VLOOKUP(A58,TRANSPORTE!A5:D117,4,FALSE)</f>
        <v>800</v>
      </c>
      <c r="M58" s="903"/>
      <c r="N58" s="295">
        <f>K58*L58</f>
        <v>30.4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30.4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11469.073440240822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2293.8146880481645</v>
      </c>
      <c r="M83" s="851"/>
      <c r="N83" s="57"/>
    </row>
    <row r="84" spans="1:14">
      <c r="B84" s="95" t="s">
        <v>1057</v>
      </c>
      <c r="C84" s="96"/>
      <c r="D84" s="96"/>
      <c r="E84" s="96"/>
      <c r="F84" s="96"/>
      <c r="G84" s="96"/>
      <c r="H84" s="96"/>
      <c r="I84" s="93"/>
      <c r="J84" s="94"/>
      <c r="K84" s="312">
        <v>0.05</v>
      </c>
      <c r="L84" s="850">
        <f>N78*K84</f>
        <v>573.45367201204112</v>
      </c>
      <c r="M84" s="851"/>
      <c r="N84" s="57"/>
    </row>
    <row r="85" spans="1:14" ht="15.75" thickBot="1">
      <c r="B85" s="97" t="s">
        <v>1058</v>
      </c>
      <c r="C85" s="98"/>
      <c r="D85" s="98"/>
      <c r="E85" s="98"/>
      <c r="F85" s="98"/>
      <c r="G85" s="98"/>
      <c r="H85" s="98"/>
      <c r="I85" s="99"/>
      <c r="J85" s="100"/>
      <c r="K85" s="313">
        <v>0.05</v>
      </c>
      <c r="L85" s="852">
        <f>N78*K85</f>
        <v>573.45367201204112</v>
      </c>
      <c r="M85" s="853"/>
      <c r="N85" s="57"/>
    </row>
    <row r="86" spans="1:14" ht="15.75" thickBot="1">
      <c r="B86" s="815" t="s">
        <v>1037</v>
      </c>
      <c r="C86" s="816"/>
      <c r="D86" s="816"/>
      <c r="E86" s="816"/>
      <c r="F86" s="816"/>
      <c r="G86" s="816"/>
      <c r="H86" s="816"/>
      <c r="I86" s="816"/>
      <c r="J86" s="816"/>
      <c r="K86" s="816"/>
      <c r="L86" s="816"/>
      <c r="M86" s="817"/>
      <c r="N86" s="58">
        <f>L83+L84+L85</f>
        <v>3440.7220320722472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14909.795472313068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275</v>
      </c>
      <c r="N36" s="280">
        <f>K36/M36</f>
        <v>363.63636363636363</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275</v>
      </c>
      <c r="N37" s="280">
        <f>K37/M37</f>
        <v>363.63636363636363</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62462.088122605375</v>
      </c>
      <c r="L38" s="278"/>
      <c r="M38" s="279">
        <v>275</v>
      </c>
      <c r="N38" s="280">
        <f>K38/M38</f>
        <v>227.13486590038318</v>
      </c>
    </row>
    <row r="39" spans="1:14">
      <c r="A39" t="s">
        <v>225</v>
      </c>
      <c r="B39" s="864" t="str">
        <f>VLOOKUP(A39,EQUIPOS!A9:D154,3,FALSE)</f>
        <v>Esparcidor de gravilla, Ancho de esparcimiento 3100mm, Velocidad de trabajo 10—20km2/h</v>
      </c>
      <c r="C39" s="865"/>
      <c r="D39" s="865"/>
      <c r="E39" s="865"/>
      <c r="F39" s="865"/>
      <c r="G39" s="865"/>
      <c r="H39" s="866"/>
      <c r="I39" s="867"/>
      <c r="J39" s="868"/>
      <c r="K39" s="277">
        <f>VLOOKUP(A39,EQUIPOS!A9:D166,4,FALSE)</f>
        <v>250000</v>
      </c>
      <c r="L39" s="869">
        <v>275</v>
      </c>
      <c r="M39" s="870"/>
      <c r="N39" s="280">
        <f>K39/L39</f>
        <v>909.09090909090912</v>
      </c>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1.3927419601663635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1864.8912442241858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75000</v>
      </c>
      <c r="N48" s="280">
        <f>K48*M48</f>
        <v>1425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75000</v>
      </c>
      <c r="N49" s="280">
        <f>K49*M49</f>
        <v>750</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1552.9499999999998</v>
      </c>
      <c r="N50" s="280">
        <f>K50*M50</f>
        <v>5031.558</v>
      </c>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7206.558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2">
        <f>VLOOKUP(A58,TRANSPORTE!A5:D117,4,FALSE)</f>
        <v>800</v>
      </c>
      <c r="M58" s="903"/>
      <c r="N58" s="295">
        <f>K58*L58</f>
        <v>23.200000000000003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23.200000000000003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9233.9234402408238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1846.7846880481648</v>
      </c>
      <c r="M83" s="851"/>
      <c r="N83" s="57"/>
    </row>
    <row r="84" spans="1:14">
      <c r="B84" s="95" t="s">
        <v>1057</v>
      </c>
      <c r="C84" s="96"/>
      <c r="D84" s="96"/>
      <c r="E84" s="96"/>
      <c r="F84" s="96"/>
      <c r="G84" s="96"/>
      <c r="H84" s="96"/>
      <c r="I84" s="93"/>
      <c r="J84" s="94"/>
      <c r="K84" s="312">
        <v>0.05</v>
      </c>
      <c r="L84" s="850">
        <f>N78*K84</f>
        <v>461.69617201204119</v>
      </c>
      <c r="M84" s="851"/>
      <c r="N84" s="57"/>
    </row>
    <row r="85" spans="1:14" ht="15.75" thickBot="1">
      <c r="B85" s="97" t="s">
        <v>1058</v>
      </c>
      <c r="C85" s="98"/>
      <c r="D85" s="98"/>
      <c r="E85" s="98"/>
      <c r="F85" s="98"/>
      <c r="G85" s="98"/>
      <c r="H85" s="98"/>
      <c r="I85" s="99"/>
      <c r="J85" s="100"/>
      <c r="K85" s="313">
        <v>0.05</v>
      </c>
      <c r="L85" s="852">
        <f>N78*K85</f>
        <v>461.69617201204119</v>
      </c>
      <c r="M85" s="853"/>
      <c r="N85" s="57"/>
    </row>
    <row r="86" spans="1:14" ht="15.75" thickBot="1">
      <c r="B86" s="815" t="s">
        <v>1037</v>
      </c>
      <c r="C86" s="816"/>
      <c r="D86" s="816"/>
      <c r="E86" s="816"/>
      <c r="F86" s="816"/>
      <c r="G86" s="816"/>
      <c r="H86" s="816"/>
      <c r="I86" s="816"/>
      <c r="J86" s="816"/>
      <c r="K86" s="816"/>
      <c r="L86" s="816"/>
      <c r="M86" s="817"/>
      <c r="N86" s="58">
        <f>L83+L84+L85</f>
        <v>2770.1770320722471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12004.100472313072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418</v>
      </c>
      <c r="N36" s="280">
        <f>K36/M36</f>
        <v>239.23444976076556</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418</v>
      </c>
      <c r="N37" s="280">
        <f>K37/M37</f>
        <v>239.23444976076556</v>
      </c>
    </row>
    <row r="38" spans="1:14">
      <c r="A38" t="s">
        <v>225</v>
      </c>
      <c r="B38" s="864" t="str">
        <f>VLOOKUP(A38,EQUIPOS!A8:D154,3,FALSE)</f>
        <v>Esparcidor de gravilla, Ancho de esparcimiento 3100mm, Velocidad de trabajo 10—20km2/h</v>
      </c>
      <c r="C38" s="865"/>
      <c r="D38" s="865"/>
      <c r="E38" s="865"/>
      <c r="F38" s="865"/>
      <c r="G38" s="865"/>
      <c r="H38" s="866"/>
      <c r="I38" s="275"/>
      <c r="J38" s="276"/>
      <c r="K38" s="277">
        <f>VLOOKUP(A38,EQUIPOS!A8:D165,4,FALSE)</f>
        <v>250000</v>
      </c>
      <c r="L38" s="278"/>
      <c r="M38" s="279">
        <v>418</v>
      </c>
      <c r="N38" s="280">
        <f>K38/M38</f>
        <v>598.08612440191382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0.91627760537260772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1077.4713015288175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40000</v>
      </c>
      <c r="N48" s="280">
        <f>K48*M48</f>
        <v>400</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1245.9299999999998</v>
      </c>
      <c r="N49" s="280">
        <f>K49*M49</f>
        <v>1557.4124999999999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1957.4124999999999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902">
        <f>VLOOKUP(A58,TRANSPORTE!A5:D117,4,FALSE)</f>
        <v>800</v>
      </c>
      <c r="M58" s="903"/>
      <c r="N58" s="295">
        <f>K58*L58</f>
        <v>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91.62776053726077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3134.5115620660781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626.90231241321567</v>
      </c>
      <c r="M83" s="851"/>
      <c r="N83" s="57"/>
    </row>
    <row r="84" spans="1:14">
      <c r="B84" s="95" t="s">
        <v>1057</v>
      </c>
      <c r="C84" s="96"/>
      <c r="D84" s="96"/>
      <c r="E84" s="96"/>
      <c r="F84" s="96"/>
      <c r="G84" s="96"/>
      <c r="H84" s="96"/>
      <c r="I84" s="93"/>
      <c r="J84" s="94"/>
      <c r="K84" s="312">
        <v>0.05</v>
      </c>
      <c r="L84" s="850">
        <f>N78*K84</f>
        <v>156.72557810330392</v>
      </c>
      <c r="M84" s="851"/>
      <c r="N84" s="57"/>
    </row>
    <row r="85" spans="1:14" ht="15.75" thickBot="1">
      <c r="B85" s="97" t="s">
        <v>1058</v>
      </c>
      <c r="C85" s="98"/>
      <c r="D85" s="98"/>
      <c r="E85" s="98"/>
      <c r="F85" s="98"/>
      <c r="G85" s="98"/>
      <c r="H85" s="98"/>
      <c r="I85" s="99"/>
      <c r="J85" s="100"/>
      <c r="K85" s="313">
        <v>0.05</v>
      </c>
      <c r="L85" s="852">
        <f>N78*K85</f>
        <v>156.72557810330392</v>
      </c>
      <c r="M85" s="853"/>
      <c r="N85" s="57"/>
    </row>
    <row r="86" spans="1:14" ht="15.75" thickBot="1">
      <c r="B86" s="815" t="s">
        <v>1037</v>
      </c>
      <c r="C86" s="816"/>
      <c r="D86" s="816"/>
      <c r="E86" s="816"/>
      <c r="F86" s="816"/>
      <c r="G86" s="816"/>
      <c r="H86" s="816"/>
      <c r="I86" s="816"/>
      <c r="J86" s="816"/>
      <c r="K86" s="816"/>
      <c r="L86" s="816"/>
      <c r="M86" s="817"/>
      <c r="N86" s="58">
        <f>L83+L84+L85</f>
        <v>940.35346861982339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4074.8650306859017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154</v>
      </c>
      <c r="B36" s="864" t="str">
        <f>VLOOKUP(A36,EQUIPOS!A6:D154,3,FALSE)</f>
        <v>Carrotanque Irrigador de asfalto, 1000 GALONES DE CAPACIDAD</v>
      </c>
      <c r="C36" s="865"/>
      <c r="D36" s="865"/>
      <c r="E36" s="865"/>
      <c r="F36" s="865"/>
      <c r="G36" s="865"/>
      <c r="H36" s="866"/>
      <c r="I36" s="275"/>
      <c r="J36" s="276"/>
      <c r="K36" s="277">
        <f>VLOOKUP(A36,EQUIPOS!A6:D163,4,FALSE)</f>
        <v>100000</v>
      </c>
      <c r="L36" s="278"/>
      <c r="M36" s="279">
        <v>418</v>
      </c>
      <c r="N36" s="280">
        <f>K36/M36</f>
        <v>239.23444976076556</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418</v>
      </c>
      <c r="N37" s="280">
        <f>K37/M37</f>
        <v>239.23444976076556</v>
      </c>
    </row>
    <row r="38" spans="1:14">
      <c r="A38" t="s">
        <v>225</v>
      </c>
      <c r="B38" s="864" t="str">
        <f>VLOOKUP(A38,EQUIPOS!A8:D154,3,FALSE)</f>
        <v>Esparcidor de gravilla, Ancho de esparcimiento 3100mm, Velocidad de trabajo 10—20km2/h</v>
      </c>
      <c r="C38" s="865"/>
      <c r="D38" s="865"/>
      <c r="E38" s="865"/>
      <c r="F38" s="865"/>
      <c r="G38" s="865"/>
      <c r="H38" s="866"/>
      <c r="I38" s="275"/>
      <c r="J38" s="276"/>
      <c r="K38" s="277">
        <f>VLOOKUP(A38,EQUIPOS!A8:D165,4,FALSE)</f>
        <v>250000</v>
      </c>
      <c r="L38" s="278"/>
      <c r="M38" s="279">
        <v>418</v>
      </c>
      <c r="N38" s="280">
        <f>K38/M38</f>
        <v>598.08612440191382</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0.91627760537260772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1077.4713015288175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40000</v>
      </c>
      <c r="N48" s="280">
        <f>K48*M48</f>
        <v>400</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1159.06</v>
      </c>
      <c r="N49" s="280">
        <f>K49*M49</f>
        <v>1448.8249999999998</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75" thickBot="1">
      <c r="B52" s="897"/>
      <c r="C52" s="898"/>
      <c r="D52" s="898"/>
      <c r="E52" s="898"/>
      <c r="F52" s="898"/>
      <c r="G52" s="898"/>
      <c r="H52" s="898"/>
      <c r="I52" s="868"/>
      <c r="J52" s="48"/>
      <c r="K52" s="50"/>
      <c r="L52" s="899"/>
      <c r="M52" s="900"/>
      <c r="N52" s="51"/>
    </row>
    <row r="53" spans="1:72" ht="15.75" thickBot="1">
      <c r="B53" s="815" t="s">
        <v>1037</v>
      </c>
      <c r="C53" s="816"/>
      <c r="D53" s="816"/>
      <c r="E53" s="816"/>
      <c r="F53" s="816"/>
      <c r="G53" s="816"/>
      <c r="H53" s="816"/>
      <c r="I53" s="816"/>
      <c r="J53" s="816"/>
      <c r="K53" s="816"/>
      <c r="L53" s="816"/>
      <c r="M53" s="817"/>
      <c r="N53" s="402">
        <f>SUM(N48:N52)</f>
        <v>1848.8249999999998</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1" t="s">
        <v>1041</v>
      </c>
      <c r="C57" s="322"/>
      <c r="D57" s="322"/>
      <c r="E57" s="322"/>
      <c r="F57" s="322"/>
      <c r="G57" s="322"/>
      <c r="H57" s="79" t="s">
        <v>1029</v>
      </c>
      <c r="I57" s="80" t="s">
        <v>1042</v>
      </c>
      <c r="J57" s="81" t="s">
        <v>1043</v>
      </c>
      <c r="K57" s="79" t="s">
        <v>1044</v>
      </c>
      <c r="L57" s="901" t="s">
        <v>1045</v>
      </c>
      <c r="M57" s="880"/>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902">
        <f>VLOOKUP(A58,TRANSPORTE!A5:D117,4,FALSE)</f>
        <v>800</v>
      </c>
      <c r="M58" s="903"/>
      <c r="N58" s="295">
        <f>K58*L58</f>
        <v>8</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75" thickBot="1">
      <c r="B63" s="455"/>
      <c r="C63" s="456"/>
      <c r="D63" s="456"/>
      <c r="E63" s="456"/>
      <c r="F63" s="456"/>
      <c r="G63" s="456"/>
      <c r="H63" s="54"/>
      <c r="I63" s="132"/>
      <c r="J63" s="132"/>
      <c r="K63" s="132"/>
      <c r="L63" s="893"/>
      <c r="M63" s="894"/>
      <c r="N63" s="133"/>
    </row>
    <row r="64" spans="1:72" ht="15.75" thickBot="1">
      <c r="B64" s="904" t="s">
        <v>1037</v>
      </c>
      <c r="C64" s="858"/>
      <c r="D64" s="858"/>
      <c r="E64" s="858"/>
      <c r="F64" s="858"/>
      <c r="G64" s="858"/>
      <c r="H64" s="858"/>
      <c r="I64" s="858"/>
      <c r="J64" s="858"/>
      <c r="K64" s="858"/>
      <c r="L64" s="858"/>
      <c r="M64" s="859"/>
      <c r="N64" s="110">
        <f>N58+N59+N60+N61+N62</f>
        <v>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91.62776053726077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3025.924062066078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605.18481241321558</v>
      </c>
      <c r="M83" s="851"/>
      <c r="N83" s="57"/>
    </row>
    <row r="84" spans="1:14">
      <c r="B84" s="95" t="s">
        <v>1057</v>
      </c>
      <c r="C84" s="96"/>
      <c r="D84" s="96"/>
      <c r="E84" s="96"/>
      <c r="F84" s="96"/>
      <c r="G84" s="96"/>
      <c r="H84" s="96"/>
      <c r="I84" s="93"/>
      <c r="J84" s="94"/>
      <c r="K84" s="312">
        <v>0.05</v>
      </c>
      <c r="L84" s="850">
        <f>N78*K84</f>
        <v>151.2962031033039</v>
      </c>
      <c r="M84" s="851"/>
      <c r="N84" s="57"/>
    </row>
    <row r="85" spans="1:14" ht="15.75" thickBot="1">
      <c r="B85" s="97" t="s">
        <v>1058</v>
      </c>
      <c r="C85" s="98"/>
      <c r="D85" s="98"/>
      <c r="E85" s="98"/>
      <c r="F85" s="98"/>
      <c r="G85" s="98"/>
      <c r="H85" s="98"/>
      <c r="I85" s="99"/>
      <c r="J85" s="100"/>
      <c r="K85" s="313">
        <v>0.05</v>
      </c>
      <c r="L85" s="852">
        <f>N78*K85</f>
        <v>151.2962031033039</v>
      </c>
      <c r="M85" s="853"/>
      <c r="N85" s="57"/>
    </row>
    <row r="86" spans="1:14" ht="15.75" thickBot="1">
      <c r="B86" s="815" t="s">
        <v>1037</v>
      </c>
      <c r="C86" s="816"/>
      <c r="D86" s="816"/>
      <c r="E86" s="816"/>
      <c r="F86" s="816"/>
      <c r="G86" s="816"/>
      <c r="H86" s="816"/>
      <c r="I86" s="816"/>
      <c r="J86" s="816"/>
      <c r="K86" s="816"/>
      <c r="L86" s="816"/>
      <c r="M86" s="817"/>
      <c r="N86" s="58">
        <f>L83+L84+L85</f>
        <v>907.77721861982343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3933.7012806859016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1200000</v>
      </c>
      <c r="L36" s="278"/>
      <c r="M36" s="279">
        <v>600</v>
      </c>
      <c r="N36" s="280">
        <f>K36/M36</f>
        <v>2000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600</v>
      </c>
      <c r="N37" s="280">
        <f>K37/M37</f>
        <v>104.10348020434229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2104.7418202694184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39486.506595557512</v>
      </c>
      <c r="N48" s="280">
        <f>K48*M48</f>
        <v>493.5813324444689</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1344.7</v>
      </c>
      <c r="N49" s="280">
        <f>K49*M49</f>
        <v>1966.6237500000002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2460.2050824444691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2">
        <f>VLOOKUP(A58,TRANSPORTE!A5:D117,4,FALSE)</f>
        <v>747.74472626698719</v>
      </c>
      <c r="M58" s="903"/>
      <c r="N58" s="295">
        <f>K58*L58</f>
        <v>9.3468090783373405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9.3468090783373405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4638.1277182998501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927.62554365997005</v>
      </c>
      <c r="M83" s="851"/>
      <c r="N83" s="57"/>
    </row>
    <row r="84" spans="1:14">
      <c r="B84" s="95" t="s">
        <v>1057</v>
      </c>
      <c r="C84" s="96"/>
      <c r="D84" s="96"/>
      <c r="E84" s="96"/>
      <c r="F84" s="96"/>
      <c r="G84" s="96"/>
      <c r="H84" s="96"/>
      <c r="I84" s="93"/>
      <c r="J84" s="94"/>
      <c r="K84" s="312">
        <v>0.05</v>
      </c>
      <c r="L84" s="850">
        <f>N78*K84</f>
        <v>231.90638591499251</v>
      </c>
      <c r="M84" s="851"/>
      <c r="N84" s="57"/>
    </row>
    <row r="85" spans="1:14" ht="15.75" thickBot="1">
      <c r="B85" s="97" t="s">
        <v>1058</v>
      </c>
      <c r="C85" s="98"/>
      <c r="D85" s="98"/>
      <c r="E85" s="98"/>
      <c r="F85" s="98"/>
      <c r="G85" s="98"/>
      <c r="H85" s="98"/>
      <c r="I85" s="99"/>
      <c r="J85" s="100"/>
      <c r="K85" s="313">
        <v>0.05</v>
      </c>
      <c r="L85" s="852">
        <f>N78*K85</f>
        <v>231.90638591499251</v>
      </c>
      <c r="M85" s="853"/>
      <c r="N85" s="57"/>
    </row>
    <row r="86" spans="1:14" ht="15.75" thickBot="1">
      <c r="B86" s="815" t="s">
        <v>1037</v>
      </c>
      <c r="C86" s="816"/>
      <c r="D86" s="816"/>
      <c r="E86" s="816"/>
      <c r="F86" s="816"/>
      <c r="G86" s="816"/>
      <c r="H86" s="816"/>
      <c r="I86" s="816"/>
      <c r="J86" s="816"/>
      <c r="K86" s="816"/>
      <c r="L86" s="816"/>
      <c r="M86" s="817"/>
      <c r="N86" s="58">
        <f>L83+L84+L85</f>
        <v>1391.4383154899551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6029.5660337898053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1200000</v>
      </c>
      <c r="L36" s="278"/>
      <c r="M36" s="279">
        <v>600</v>
      </c>
      <c r="N36" s="280">
        <f>K36/M36</f>
        <v>2000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600</v>
      </c>
      <c r="N37" s="280">
        <f>K37/M37</f>
        <v>104.10348020434229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2104.7418202694184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38007.373742357602</v>
      </c>
      <c r="N48" s="280">
        <f>K48*M48</f>
        <v>361.07005055239722</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1344.7</v>
      </c>
      <c r="N49" s="280">
        <f>K49*M49</f>
        <v>1897.035525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2258.1055755523971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2">
        <f>VLOOKUP(A58,TRANSPORTE!A5:D117,4,FALSE)</f>
        <v>747.74472626698719</v>
      </c>
      <c r="M58" s="903"/>
      <c r="N58" s="295">
        <f>K58*L58</f>
        <v>7.1035748995363779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7.1035748995363779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4433.7849772289774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886.7569954457955</v>
      </c>
      <c r="M83" s="851"/>
      <c r="N83" s="57"/>
    </row>
    <row r="84" spans="1:14">
      <c r="B84" s="95" t="s">
        <v>1057</v>
      </c>
      <c r="C84" s="96"/>
      <c r="D84" s="96"/>
      <c r="E84" s="96"/>
      <c r="F84" s="96"/>
      <c r="G84" s="96"/>
      <c r="H84" s="96"/>
      <c r="I84" s="93"/>
      <c r="J84" s="94"/>
      <c r="K84" s="312">
        <v>0.05</v>
      </c>
      <c r="L84" s="850">
        <f>N78*K84</f>
        <v>221.68924886144887</v>
      </c>
      <c r="M84" s="851"/>
      <c r="N84" s="57"/>
    </row>
    <row r="85" spans="1:14" ht="15.75" thickBot="1">
      <c r="B85" s="97" t="s">
        <v>1058</v>
      </c>
      <c r="C85" s="98"/>
      <c r="D85" s="98"/>
      <c r="E85" s="98"/>
      <c r="F85" s="98"/>
      <c r="G85" s="98"/>
      <c r="H85" s="98"/>
      <c r="I85" s="99"/>
      <c r="J85" s="100"/>
      <c r="K85" s="313">
        <v>0.05</v>
      </c>
      <c r="L85" s="852">
        <f>N78*K85</f>
        <v>221.68924886144887</v>
      </c>
      <c r="M85" s="853"/>
      <c r="N85" s="57"/>
    </row>
    <row r="86" spans="1:14" ht="15.75" thickBot="1">
      <c r="B86" s="815" t="s">
        <v>1037</v>
      </c>
      <c r="C86" s="816"/>
      <c r="D86" s="816"/>
      <c r="E86" s="816"/>
      <c r="F86" s="816"/>
      <c r="G86" s="816"/>
      <c r="H86" s="816"/>
      <c r="I86" s="816"/>
      <c r="J86" s="816"/>
      <c r="K86" s="816"/>
      <c r="L86" s="816"/>
      <c r="M86" s="817"/>
      <c r="N86" s="58">
        <f>L83+L84+L85</f>
        <v>1330.1354931686933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5763.9204703976702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1200000</v>
      </c>
      <c r="L36" s="278"/>
      <c r="M36" s="279">
        <v>600</v>
      </c>
      <c r="N36" s="280">
        <f>K36/M36</f>
        <v>2000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600</v>
      </c>
      <c r="N37" s="280">
        <f>K37/M37</f>
        <v>104.10348020434229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2104.7418202694184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40832.814334572788</v>
      </c>
      <c r="N48" s="280">
        <f>K48*M48</f>
        <v>387.91173617844146</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1344.7</v>
      </c>
      <c r="N49" s="280">
        <f>K49*M49</f>
        <v>2299.4369999999999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SUM(N48:N53)</f>
        <v>2687.3487361784414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902">
        <f>VLOOKUP(A59,TRANSPORTE!A5:D117,4,FALSE)</f>
        <v>747.74472626698719</v>
      </c>
      <c r="M59" s="903"/>
      <c r="N59" s="295">
        <f>K59*L59</f>
        <v>7.1035748995363779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7.1035748995363779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4863.0281378550217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972.60562757100433</v>
      </c>
      <c r="M83" s="851"/>
      <c r="N83" s="57"/>
    </row>
    <row r="84" spans="1:14">
      <c r="B84" s="95" t="s">
        <v>1057</v>
      </c>
      <c r="C84" s="96"/>
      <c r="D84" s="96"/>
      <c r="E84" s="96"/>
      <c r="F84" s="96"/>
      <c r="G84" s="96"/>
      <c r="H84" s="96"/>
      <c r="I84" s="93"/>
      <c r="J84" s="94"/>
      <c r="K84" s="312">
        <v>0.05</v>
      </c>
      <c r="L84" s="850">
        <f>N78*K84</f>
        <v>243.15140689275108</v>
      </c>
      <c r="M84" s="851"/>
      <c r="N84" s="57"/>
    </row>
    <row r="85" spans="1:14" ht="15.75" thickBot="1">
      <c r="B85" s="97" t="s">
        <v>1058</v>
      </c>
      <c r="C85" s="98"/>
      <c r="D85" s="98"/>
      <c r="E85" s="98"/>
      <c r="F85" s="98"/>
      <c r="G85" s="98"/>
      <c r="H85" s="98"/>
      <c r="I85" s="99"/>
      <c r="J85" s="100"/>
      <c r="K85" s="313">
        <v>0.05</v>
      </c>
      <c r="L85" s="852">
        <f>N78*K85</f>
        <v>243.15140689275108</v>
      </c>
      <c r="M85" s="853"/>
      <c r="N85" s="57"/>
    </row>
    <row r="86" spans="1:14" ht="15.75" thickBot="1">
      <c r="B86" s="815" t="s">
        <v>1037</v>
      </c>
      <c r="C86" s="816"/>
      <c r="D86" s="816"/>
      <c r="E86" s="816"/>
      <c r="F86" s="816"/>
      <c r="G86" s="816"/>
      <c r="H86" s="816"/>
      <c r="I86" s="816"/>
      <c r="J86" s="816"/>
      <c r="K86" s="816"/>
      <c r="L86" s="816"/>
      <c r="M86" s="817"/>
      <c r="N86" s="58">
        <f>L83+L84+L85</f>
        <v>1458.9084413565065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6321.9365792115277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1200000</v>
      </c>
      <c r="L36" s="278"/>
      <c r="M36" s="279">
        <v>600</v>
      </c>
      <c r="N36" s="280">
        <f>K36/M36</f>
        <v>2000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600</v>
      </c>
      <c r="N37" s="280">
        <f>K37/M37</f>
        <v>104.10348020434229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2104.7418202694184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39928.615174537968</v>
      </c>
      <c r="N48" s="280">
        <f>K48*M48</f>
        <v>189.66092207905535</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1344.7</v>
      </c>
      <c r="N49" s="280">
        <f>K49*M49</f>
        <v>1437.1481249999999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1626.8090470790553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2">
        <f>VLOOKUP(A58,TRANSPORTE!A5:D117,4,FALSE)</f>
        <v>747.74472626698719</v>
      </c>
      <c r="M58" s="903"/>
      <c r="N58" s="295">
        <f>K58*L58</f>
        <v>3.5517874497681889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3.5517874497681889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3798.9366613058669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759.78733226117345</v>
      </c>
      <c r="M83" s="851"/>
      <c r="N83" s="57"/>
    </row>
    <row r="84" spans="1:14">
      <c r="B84" s="95" t="s">
        <v>1057</v>
      </c>
      <c r="C84" s="96"/>
      <c r="D84" s="96"/>
      <c r="E84" s="96"/>
      <c r="F84" s="96"/>
      <c r="G84" s="96"/>
      <c r="H84" s="96"/>
      <c r="I84" s="93"/>
      <c r="J84" s="94"/>
      <c r="K84" s="312">
        <v>0.05</v>
      </c>
      <c r="L84" s="850">
        <f>N78*K84</f>
        <v>189.94683306529336</v>
      </c>
      <c r="M84" s="851"/>
      <c r="N84" s="57"/>
    </row>
    <row r="85" spans="1:14" ht="15.75" thickBot="1">
      <c r="B85" s="97" t="s">
        <v>1058</v>
      </c>
      <c r="C85" s="98"/>
      <c r="D85" s="98"/>
      <c r="E85" s="98"/>
      <c r="F85" s="98"/>
      <c r="G85" s="98"/>
      <c r="H85" s="98"/>
      <c r="I85" s="99"/>
      <c r="J85" s="100"/>
      <c r="K85" s="313">
        <v>0.05</v>
      </c>
      <c r="L85" s="852">
        <f>N78*K85</f>
        <v>189.94683306529336</v>
      </c>
      <c r="M85" s="853"/>
      <c r="N85" s="57"/>
    </row>
    <row r="86" spans="1:14" ht="15.75" thickBot="1">
      <c r="B86" s="815" t="s">
        <v>1037</v>
      </c>
      <c r="C86" s="816"/>
      <c r="D86" s="816"/>
      <c r="E86" s="816"/>
      <c r="F86" s="816"/>
      <c r="G86" s="816"/>
      <c r="H86" s="816"/>
      <c r="I86" s="816"/>
      <c r="J86" s="816"/>
      <c r="K86" s="816"/>
      <c r="L86" s="816"/>
      <c r="M86" s="817"/>
      <c r="N86" s="58">
        <f>L83+L84+L85</f>
        <v>1139.6809983917601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4938.6176596976275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1200000</v>
      </c>
      <c r="L36" s="278"/>
      <c r="M36" s="279">
        <v>600</v>
      </c>
      <c r="N36" s="280">
        <f>K36/M36</f>
        <v>2000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600</v>
      </c>
      <c r="N37" s="280">
        <f>K37/M37</f>
        <v>104.10348020434229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2104.7418202694184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39486.506595557512</v>
      </c>
      <c r="N48" s="280">
        <f>K48*M48</f>
        <v>493.5813324444689</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1733.83</v>
      </c>
      <c r="N49" s="280">
        <f>K49*M49</f>
        <v>2535.7263750000002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3029.3077074444691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2">
        <f>VLOOKUP(A58,TRANSPORTE!A5:D117,4,FALSE)</f>
        <v>747.74472626698719</v>
      </c>
      <c r="M58" s="903"/>
      <c r="N58" s="295">
        <f>K58*L58</f>
        <v>9.3468090783373405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9.3468090783373405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5207.2303432998497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1041.44606865997</v>
      </c>
      <c r="M83" s="851"/>
      <c r="N83" s="57"/>
    </row>
    <row r="84" spans="1:14">
      <c r="B84" s="95" t="s">
        <v>1057</v>
      </c>
      <c r="C84" s="96"/>
      <c r="D84" s="96"/>
      <c r="E84" s="96"/>
      <c r="F84" s="96"/>
      <c r="G84" s="96"/>
      <c r="H84" s="96"/>
      <c r="I84" s="93"/>
      <c r="J84" s="94"/>
      <c r="K84" s="312">
        <v>0.05</v>
      </c>
      <c r="L84" s="850">
        <f>N78*K84</f>
        <v>260.36151716499251</v>
      </c>
      <c r="M84" s="851"/>
      <c r="N84" s="57"/>
    </row>
    <row r="85" spans="1:14" ht="15.75" thickBot="1">
      <c r="B85" s="97" t="s">
        <v>1058</v>
      </c>
      <c r="C85" s="98"/>
      <c r="D85" s="98"/>
      <c r="E85" s="98"/>
      <c r="F85" s="98"/>
      <c r="G85" s="98"/>
      <c r="H85" s="98"/>
      <c r="I85" s="99"/>
      <c r="J85" s="100"/>
      <c r="K85" s="313">
        <v>0.05</v>
      </c>
      <c r="L85" s="852">
        <f>N78*K85</f>
        <v>260.36151716499251</v>
      </c>
      <c r="M85" s="853"/>
      <c r="N85" s="57"/>
    </row>
    <row r="86" spans="1:14" ht="15.75" thickBot="1">
      <c r="B86" s="815" t="s">
        <v>1037</v>
      </c>
      <c r="C86" s="816"/>
      <c r="D86" s="816"/>
      <c r="E86" s="816"/>
      <c r="F86" s="816"/>
      <c r="G86" s="816"/>
      <c r="H86" s="816"/>
      <c r="I86" s="816"/>
      <c r="J86" s="816"/>
      <c r="K86" s="816"/>
      <c r="L86" s="816"/>
      <c r="M86" s="817"/>
      <c r="N86" s="58">
        <f>L83+L84+L85</f>
        <v>1562.1691029899553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6769.3994462898045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1200000</v>
      </c>
      <c r="L36" s="278"/>
      <c r="M36" s="279">
        <v>600</v>
      </c>
      <c r="N36" s="280">
        <f>K36/M36</f>
        <v>2000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600</v>
      </c>
      <c r="N37" s="280">
        <f>K37/M37</f>
        <v>104.10348020434229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2104.7418202694184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38007.373742357602</v>
      </c>
      <c r="N48" s="280">
        <f>K48*M48</f>
        <v>361.07005055239722</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1733.83</v>
      </c>
      <c r="N49" s="280">
        <f>K49*M49</f>
        <v>2446.0006724999998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2807.0707230523972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2">
        <f>VLOOKUP(A58,TRANSPORTE!A5:D117,4,FALSE)</f>
        <v>747.74472626698719</v>
      </c>
      <c r="M58" s="903"/>
      <c r="N58" s="295">
        <f>K58*L58</f>
        <v>7.1035748995363779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7.1035748995363779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4982.7501247289774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996.55002494579549</v>
      </c>
      <c r="M83" s="851"/>
      <c r="N83" s="57"/>
    </row>
    <row r="84" spans="1:14">
      <c r="B84" s="95" t="s">
        <v>1057</v>
      </c>
      <c r="C84" s="96"/>
      <c r="D84" s="96"/>
      <c r="E84" s="96"/>
      <c r="F84" s="96"/>
      <c r="G84" s="96"/>
      <c r="H84" s="96"/>
      <c r="I84" s="93"/>
      <c r="J84" s="94"/>
      <c r="K84" s="312">
        <v>0.05</v>
      </c>
      <c r="L84" s="850">
        <f>N78*K84</f>
        <v>249.13750623644887</v>
      </c>
      <c r="M84" s="851"/>
      <c r="N84" s="57"/>
    </row>
    <row r="85" spans="1:14" ht="15.75" thickBot="1">
      <c r="B85" s="97" t="s">
        <v>1058</v>
      </c>
      <c r="C85" s="98"/>
      <c r="D85" s="98"/>
      <c r="E85" s="98"/>
      <c r="F85" s="98"/>
      <c r="G85" s="98"/>
      <c r="H85" s="98"/>
      <c r="I85" s="99"/>
      <c r="J85" s="100"/>
      <c r="K85" s="313">
        <v>0.05</v>
      </c>
      <c r="L85" s="852">
        <f>N78*K85</f>
        <v>249.13750623644887</v>
      </c>
      <c r="M85" s="853"/>
      <c r="N85" s="57"/>
    </row>
    <row r="86" spans="1:14" ht="15.75" thickBot="1">
      <c r="B86" s="815" t="s">
        <v>1037</v>
      </c>
      <c r="C86" s="816"/>
      <c r="D86" s="816"/>
      <c r="E86" s="816"/>
      <c r="F86" s="816"/>
      <c r="G86" s="816"/>
      <c r="H86" s="816"/>
      <c r="I86" s="816"/>
      <c r="J86" s="816"/>
      <c r="K86" s="816"/>
      <c r="L86" s="816"/>
      <c r="M86" s="817"/>
      <c r="N86" s="58">
        <f>L83+L84+L85</f>
        <v>1494.8250374186932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6477.5751621476702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1200000</v>
      </c>
      <c r="L36" s="278"/>
      <c r="M36" s="279">
        <v>600</v>
      </c>
      <c r="N36" s="280">
        <f>K36/M36</f>
        <v>2000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600</v>
      </c>
      <c r="N37" s="280">
        <f>K37/M37</f>
        <v>104.10348020434229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2104.7418202694184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40832.814334572788</v>
      </c>
      <c r="N48" s="280">
        <f>K48*M48</f>
        <v>387.91173617844146</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1733.83</v>
      </c>
      <c r="N49" s="280">
        <f>K49*M49</f>
        <v>2964.8492999999999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3352.7610361784414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902">
        <f>VLOOKUP(A58,TRANSPORTE!A5:D117,4,FALSE)</f>
        <v>747.74472626698719</v>
      </c>
      <c r="M58" s="903"/>
      <c r="N58" s="295">
        <f>K58*L58</f>
        <v>7.1035748995363779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7.1035748995363779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5528.4404378550216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1105.6880875710044</v>
      </c>
      <c r="M83" s="851"/>
      <c r="N83" s="57"/>
    </row>
    <row r="84" spans="1:14">
      <c r="B84" s="95" t="s">
        <v>1057</v>
      </c>
      <c r="C84" s="96"/>
      <c r="D84" s="96"/>
      <c r="E84" s="96"/>
      <c r="F84" s="96"/>
      <c r="G84" s="96"/>
      <c r="H84" s="96"/>
      <c r="I84" s="93"/>
      <c r="J84" s="94"/>
      <c r="K84" s="312">
        <v>0.05</v>
      </c>
      <c r="L84" s="850">
        <f>N78*K84</f>
        <v>276.4220218927511</v>
      </c>
      <c r="M84" s="851"/>
      <c r="N84" s="57"/>
    </row>
    <row r="85" spans="1:14" ht="15.75" thickBot="1">
      <c r="B85" s="97" t="s">
        <v>1058</v>
      </c>
      <c r="C85" s="98"/>
      <c r="D85" s="98"/>
      <c r="E85" s="98"/>
      <c r="F85" s="98"/>
      <c r="G85" s="98"/>
      <c r="H85" s="98"/>
      <c r="I85" s="99"/>
      <c r="J85" s="100"/>
      <c r="K85" s="313">
        <v>0.05</v>
      </c>
      <c r="L85" s="852">
        <f>N78*K85</f>
        <v>276.4220218927511</v>
      </c>
      <c r="M85" s="853"/>
      <c r="N85" s="57"/>
    </row>
    <row r="86" spans="1:14" ht="15.75" thickBot="1">
      <c r="B86" s="815" t="s">
        <v>1037</v>
      </c>
      <c r="C86" s="816"/>
      <c r="D86" s="816"/>
      <c r="E86" s="816"/>
      <c r="F86" s="816"/>
      <c r="G86" s="816"/>
      <c r="H86" s="816"/>
      <c r="I86" s="816"/>
      <c r="J86" s="816"/>
      <c r="K86" s="816"/>
      <c r="L86" s="816"/>
      <c r="M86" s="817"/>
      <c r="N86" s="58">
        <f>L83+L84+L85</f>
        <v>1658.5321313565069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7186.972569211528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136</v>
      </c>
      <c r="B36" s="864" t="str">
        <f>VLOOKUP(A36,EQUIPOS!A6:D154,3,FALSE)</f>
        <v>Camión de Slurry</v>
      </c>
      <c r="C36" s="865"/>
      <c r="D36" s="865"/>
      <c r="E36" s="865"/>
      <c r="F36" s="865"/>
      <c r="G36" s="865"/>
      <c r="H36" s="866"/>
      <c r="I36" s="275"/>
      <c r="J36" s="276"/>
      <c r="K36" s="277">
        <f>VLOOKUP(A36,EQUIPOS!A6:D163,4,FALSE)</f>
        <v>1200000</v>
      </c>
      <c r="L36" s="278"/>
      <c r="M36" s="279">
        <v>600</v>
      </c>
      <c r="N36" s="280">
        <f>K36/M36</f>
        <v>2000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600</v>
      </c>
      <c r="N37" s="280">
        <f>K37/M37</f>
        <v>104.10348020434229</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N76*M41</f>
        <v>0.63834006507624996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2104.7418202694184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39928.615174537968</v>
      </c>
      <c r="N48" s="280">
        <f>K48*M48</f>
        <v>189.66092207905535</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1733.83</v>
      </c>
      <c r="N49" s="280">
        <f>K49*M49</f>
        <v>1853.0308124999997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2042.691734579055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2">
        <f>VLOOKUP(A58,TRANSPORTE!A5:D117,4,FALSE)</f>
        <v>747.74472626698719</v>
      </c>
      <c r="M58" s="903"/>
      <c r="N58" s="295">
        <f>K58*L58</f>
        <v>3.5517874497681889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3.5517874497681889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4214.8193488058669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842.96386976117344</v>
      </c>
      <c r="M83" s="851"/>
      <c r="N83" s="57"/>
    </row>
    <row r="84" spans="1:14">
      <c r="B84" s="95" t="s">
        <v>1057</v>
      </c>
      <c r="C84" s="96"/>
      <c r="D84" s="96"/>
      <c r="E84" s="96"/>
      <c r="F84" s="96"/>
      <c r="G84" s="96"/>
      <c r="H84" s="96"/>
      <c r="I84" s="93"/>
      <c r="J84" s="94"/>
      <c r="K84" s="312">
        <v>0.05</v>
      </c>
      <c r="L84" s="850">
        <f>N78*K84</f>
        <v>210.74096744029336</v>
      </c>
      <c r="M84" s="851"/>
      <c r="N84" s="57"/>
    </row>
    <row r="85" spans="1:14" ht="15.75" thickBot="1">
      <c r="B85" s="97" t="s">
        <v>1058</v>
      </c>
      <c r="C85" s="98"/>
      <c r="D85" s="98"/>
      <c r="E85" s="98"/>
      <c r="F85" s="98"/>
      <c r="G85" s="98"/>
      <c r="H85" s="98"/>
      <c r="I85" s="99"/>
      <c r="J85" s="100"/>
      <c r="K85" s="313">
        <v>0.05</v>
      </c>
      <c r="L85" s="852">
        <f>N78*K85</f>
        <v>210.74096744029336</v>
      </c>
      <c r="M85" s="853"/>
      <c r="N85" s="57"/>
    </row>
    <row r="86" spans="1:14" ht="15.75" thickBot="1">
      <c r="B86" s="815" t="s">
        <v>1037</v>
      </c>
      <c r="C86" s="816"/>
      <c r="D86" s="816"/>
      <c r="E86" s="816"/>
      <c r="F86" s="816"/>
      <c r="G86" s="816"/>
      <c r="H86" s="816"/>
      <c r="I86" s="816"/>
      <c r="J86" s="816"/>
      <c r="K86" s="816"/>
      <c r="L86" s="816"/>
      <c r="M86" s="817"/>
      <c r="N86" s="58">
        <f>L83+L84+L85</f>
        <v>1264.4458046417601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5479.2651534476272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290</v>
      </c>
      <c r="B37" s="864" t="str">
        <f>VLOOKUP(A37,EQUIPOS!A7:D154,3,FALSE)</f>
        <v>Planta trituradora</v>
      </c>
      <c r="C37" s="865"/>
      <c r="D37" s="865"/>
      <c r="E37" s="865"/>
      <c r="F37" s="865"/>
      <c r="G37" s="865"/>
      <c r="H37" s="866"/>
      <c r="I37" s="275"/>
      <c r="J37" s="276"/>
      <c r="K37" s="277">
        <f>VLOOKUP(A37,EQUIPOS!A7:D164,4,FALSE)</f>
        <v>400000</v>
      </c>
      <c r="L37" s="278"/>
      <c r="M37" s="279">
        <v>30</v>
      </c>
      <c r="N37" s="280">
        <f t="shared" ref="N37:N43" si="0">K37/M37</f>
        <v>13333.333333333334</v>
      </c>
    </row>
    <row r="38" spans="1:14">
      <c r="A38" t="s">
        <v>168</v>
      </c>
      <c r="B38" s="864" t="str">
        <f>VLOOKUP(A38,EQUIPOS!A8:D154,3,FALSE)</f>
        <v>Compactador tipo  POTENCIA: 105 HP, PESO: 6 ton</v>
      </c>
      <c r="C38" s="865"/>
      <c r="D38" s="865"/>
      <c r="E38" s="865"/>
      <c r="F38" s="865"/>
      <c r="G38" s="865"/>
      <c r="H38" s="866"/>
      <c r="I38" s="275"/>
      <c r="J38" s="276"/>
      <c r="K38" s="277">
        <f>VLOOKUP(A38,EQUIPOS!A8:D165,4,FALSE)</f>
        <v>80000</v>
      </c>
      <c r="L38" s="278"/>
      <c r="M38" s="279">
        <v>9</v>
      </c>
      <c r="N38" s="280">
        <f t="shared" si="0"/>
        <v>8888.8888888888887</v>
      </c>
    </row>
    <row r="39" spans="1:14">
      <c r="A39" t="s">
        <v>173</v>
      </c>
      <c r="B39" s="864" t="str">
        <f>VLOOKUP(A39,EQUIPOS!A9:D154,3,FALSE)</f>
        <v>Compactador neumático de Potencia 70 HP, peso de 13 ton</v>
      </c>
      <c r="C39" s="865"/>
      <c r="D39" s="865"/>
      <c r="E39" s="865"/>
      <c r="F39" s="865"/>
      <c r="G39" s="865"/>
      <c r="H39" s="866"/>
      <c r="I39" s="275"/>
      <c r="J39" s="276"/>
      <c r="K39" s="277">
        <f>VLOOKUP(A39,EQUIPOS!A9:D166,4,FALSE)</f>
        <v>100000</v>
      </c>
      <c r="L39" s="278"/>
      <c r="M39" s="279">
        <v>9</v>
      </c>
      <c r="N39" s="280">
        <f t="shared" si="0"/>
        <v>11111.111111111111</v>
      </c>
    </row>
    <row r="40" spans="1:14">
      <c r="A40" t="s">
        <v>286</v>
      </c>
      <c r="B40" s="864" t="str">
        <f>VLOOKUP(A40,EQUIPOS!A10:D154,3,FALSE)</f>
        <v>Planta de asfalto en frio</v>
      </c>
      <c r="C40" s="865"/>
      <c r="D40" s="865"/>
      <c r="E40" s="865"/>
      <c r="F40" s="865"/>
      <c r="G40" s="865"/>
      <c r="H40" s="866"/>
      <c r="I40" s="275"/>
      <c r="J40" s="276"/>
      <c r="K40" s="277">
        <f>VLOOKUP(A40,EQUIPOS!A10:D167,4,FALSE)</f>
        <v>168832.64586638514</v>
      </c>
      <c r="L40" s="278"/>
      <c r="M40" s="279">
        <v>9</v>
      </c>
      <c r="N40" s="280">
        <f t="shared" si="0"/>
        <v>18759.182874042792</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9</v>
      </c>
      <c r="N42" s="280">
        <f t="shared" si="0"/>
        <v>22222.222222222223</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9</v>
      </c>
      <c r="N43" s="280">
        <f t="shared" si="0"/>
        <v>7699.0504233479978</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N77*M46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90935.835613612042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42</v>
      </c>
      <c r="N54" s="280">
        <f>K54*M54</f>
        <v>1050</v>
      </c>
    </row>
    <row r="55" spans="1:14" ht="15.75" thickBot="1">
      <c r="B55" s="49"/>
      <c r="C55" s="289"/>
      <c r="D55" s="289"/>
      <c r="E55" s="289"/>
      <c r="F55" s="289"/>
      <c r="G55" s="289"/>
      <c r="H55" s="289"/>
      <c r="I55" s="276"/>
      <c r="J55" s="232"/>
      <c r="K55" s="290"/>
      <c r="L55" s="275"/>
      <c r="M55" s="291"/>
      <c r="N55" s="292"/>
    </row>
    <row r="56" spans="1:14" ht="15.75" thickBot="1">
      <c r="B56" s="815" t="s">
        <v>1037</v>
      </c>
      <c r="C56" s="816"/>
      <c r="D56" s="816"/>
      <c r="E56" s="816"/>
      <c r="F56" s="816"/>
      <c r="G56" s="816"/>
      <c r="H56" s="816"/>
      <c r="I56" s="816"/>
      <c r="J56" s="816"/>
      <c r="K56" s="816"/>
      <c r="L56" s="816"/>
      <c r="M56" s="817"/>
      <c r="N56" s="402">
        <f>SUM(N53:N55)</f>
        <v>36050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902">
        <f>VLOOKUP(A61,TRANSPORTE!A5:D117,4,FALSE)</f>
        <v>747.74472626698719</v>
      </c>
      <c r="M61" s="903"/>
      <c r="N61" s="295">
        <f>K61*L61</f>
        <v>934.68090783373395</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902">
        <f>VLOOKUP(A62,TRANSPORTE!A6:D117,4,FALSE)</f>
        <v>800</v>
      </c>
      <c r="M62" s="903"/>
      <c r="N62" s="295">
        <f>K62*L62</f>
        <v>1120</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2054.6809078337337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SUM(N72:N76)</f>
        <v>9220.4676066569446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N48+N56+N67+N77</f>
        <v>138260.98412810272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27652.196825620544</v>
      </c>
      <c r="M84" s="851"/>
      <c r="N84" s="57"/>
    </row>
    <row r="85" spans="1:14">
      <c r="B85" s="95" t="s">
        <v>1057</v>
      </c>
      <c r="C85" s="96"/>
      <c r="D85" s="96"/>
      <c r="E85" s="96"/>
      <c r="F85" s="96"/>
      <c r="G85" s="96"/>
      <c r="H85" s="96"/>
      <c r="I85" s="93"/>
      <c r="J85" s="94"/>
      <c r="K85" s="312">
        <v>0.05</v>
      </c>
      <c r="L85" s="850">
        <f>N79*K85</f>
        <v>6913.0492064051359</v>
      </c>
      <c r="M85" s="851"/>
      <c r="N85" s="57"/>
    </row>
    <row r="86" spans="1:14" ht="15.75" thickBot="1">
      <c r="B86" s="97" t="s">
        <v>1058</v>
      </c>
      <c r="C86" s="98"/>
      <c r="D86" s="98"/>
      <c r="E86" s="98"/>
      <c r="F86" s="98"/>
      <c r="G86" s="98"/>
      <c r="H86" s="98"/>
      <c r="I86" s="99"/>
      <c r="J86" s="100"/>
      <c r="K86" s="313">
        <v>0.05</v>
      </c>
      <c r="L86" s="852">
        <f>N79*K86</f>
        <v>6913.0492064051359</v>
      </c>
      <c r="M86" s="853"/>
      <c r="N86" s="57"/>
    </row>
    <row r="87" spans="1:14" ht="15.75" thickBot="1">
      <c r="B87" s="815" t="s">
        <v>1037</v>
      </c>
      <c r="C87" s="816"/>
      <c r="D87" s="816"/>
      <c r="E87" s="816"/>
      <c r="F87" s="816"/>
      <c r="G87" s="816"/>
      <c r="H87" s="816"/>
      <c r="I87" s="816"/>
      <c r="J87" s="816"/>
      <c r="K87" s="816"/>
      <c r="L87" s="816"/>
      <c r="M87" s="817"/>
      <c r="N87" s="58">
        <f>L84+L85+L86</f>
        <v>41478.295238430816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179739.27936653353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18" t="s">
        <v>2324</v>
      </c>
      <c r="C106" s="819"/>
      <c r="D106" s="819"/>
      <c r="E106" s="819"/>
      <c r="F106" s="819"/>
      <c r="G106" s="819"/>
      <c r="H106" s="819"/>
      <c r="I106" s="819"/>
      <c r="J106" s="819"/>
      <c r="K106" s="819"/>
      <c r="L106" s="819"/>
      <c r="M106" s="819"/>
      <c r="N106" s="820"/>
    </row>
    <row r="107" spans="2:14" ht="15" customHeight="1">
      <c r="B107" s="818"/>
      <c r="C107" s="819"/>
      <c r="D107" s="819"/>
      <c r="E107" s="819"/>
      <c r="F107" s="819"/>
      <c r="G107" s="819"/>
      <c r="H107" s="819"/>
      <c r="I107" s="819"/>
      <c r="J107" s="819"/>
      <c r="K107" s="819"/>
      <c r="L107" s="819"/>
      <c r="M107" s="819"/>
      <c r="N107" s="820"/>
    </row>
    <row r="108" spans="2:14" ht="30" customHeight="1">
      <c r="B108" s="821" t="s">
        <v>2325</v>
      </c>
      <c r="C108" s="822"/>
      <c r="D108" s="822"/>
      <c r="E108" s="822"/>
      <c r="F108" s="822"/>
      <c r="G108" s="822"/>
      <c r="H108" s="822"/>
      <c r="I108" s="822"/>
      <c r="J108" s="822"/>
      <c r="K108" s="822"/>
      <c r="L108" s="822"/>
      <c r="M108" s="822"/>
      <c r="N108" s="823"/>
    </row>
    <row r="109" spans="2:14">
      <c r="B109" s="821"/>
      <c r="C109" s="822"/>
      <c r="D109" s="822"/>
      <c r="E109" s="822"/>
      <c r="F109" s="822"/>
      <c r="G109" s="822"/>
      <c r="H109" s="822"/>
      <c r="I109" s="822"/>
      <c r="J109" s="822"/>
      <c r="K109" s="822"/>
      <c r="L109" s="822"/>
      <c r="M109" s="822"/>
      <c r="N109" s="82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1"/>
      <c r="K119" s="881"/>
      <c r="L119" s="881"/>
      <c r="M119" s="881"/>
      <c r="N119" s="882"/>
    </row>
    <row r="120" spans="2:14" ht="15.75" thickBot="1">
      <c r="B120" s="269" t="s">
        <v>2327</v>
      </c>
      <c r="C120" s="401"/>
      <c r="D120" s="401"/>
      <c r="E120" s="63"/>
      <c r="F120" s="63"/>
      <c r="G120" s="63"/>
      <c r="H120" s="63"/>
      <c r="I120" s="63"/>
      <c r="J120" s="883"/>
      <c r="K120" s="883"/>
      <c r="L120" s="883"/>
      <c r="M120" s="883"/>
      <c r="N120" s="884"/>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168</v>
      </c>
      <c r="B37" s="864" t="str">
        <f>VLOOKUP(A37,EQUIPOS!A7:D154,3,FALSE)</f>
        <v>Compactador tipo  POTENCIA: 105 HP, PESO: 6 ton</v>
      </c>
      <c r="C37" s="865"/>
      <c r="D37" s="865"/>
      <c r="E37" s="865"/>
      <c r="F37" s="865"/>
      <c r="G37" s="865"/>
      <c r="H37" s="866"/>
      <c r="I37" s="275"/>
      <c r="J37" s="276"/>
      <c r="K37" s="277">
        <f>VLOOKUP(A37,EQUIPOS!A7:D164,4,FALSE)</f>
        <v>80000</v>
      </c>
      <c r="L37" s="278"/>
      <c r="M37" s="279">
        <v>9</v>
      </c>
      <c r="N37" s="280">
        <f t="shared" ref="N37:N43" si="0">K37/M37</f>
        <v>8888.8888888888887</v>
      </c>
    </row>
    <row r="38" spans="1:14">
      <c r="A38" t="s">
        <v>173</v>
      </c>
      <c r="B38" s="864" t="str">
        <f>VLOOKUP(A38,EQUIPOS!A8:D154,3,FALSE)</f>
        <v>Compactador neumático de Potencia 70 HP, peso de 13 ton</v>
      </c>
      <c r="C38" s="865"/>
      <c r="D38" s="865"/>
      <c r="E38" s="865"/>
      <c r="F38" s="865"/>
      <c r="G38" s="865"/>
      <c r="H38" s="866"/>
      <c r="I38" s="275"/>
      <c r="J38" s="276"/>
      <c r="K38" s="277">
        <f>VLOOKUP(A38,EQUIPOS!A8:D165,4,FALSE)</f>
        <v>100000</v>
      </c>
      <c r="L38" s="278"/>
      <c r="M38" s="279">
        <v>9</v>
      </c>
      <c r="N38" s="280">
        <f t="shared" si="0"/>
        <v>11111.111111111111</v>
      </c>
    </row>
    <row r="39" spans="1:14">
      <c r="A39" t="s">
        <v>286</v>
      </c>
      <c r="B39" s="864" t="str">
        <f>VLOOKUP(A39,EQUIPOS!A9:D154,3,FALSE)</f>
        <v>Planta de asfalto en frio</v>
      </c>
      <c r="C39" s="865"/>
      <c r="D39" s="865"/>
      <c r="E39" s="865"/>
      <c r="F39" s="865"/>
      <c r="G39" s="865"/>
      <c r="H39" s="866"/>
      <c r="I39" s="275"/>
      <c r="J39" s="276"/>
      <c r="K39" s="277">
        <f>VLOOKUP(A39,EQUIPOS!A9:D166,4,FALSE)</f>
        <v>168832.64586638514</v>
      </c>
      <c r="L39" s="278"/>
      <c r="M39" s="279">
        <v>9</v>
      </c>
      <c r="N39" s="280">
        <f t="shared" si="0"/>
        <v>18759.182874042792</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9</v>
      </c>
      <c r="N42" s="280">
        <f t="shared" si="0"/>
        <v>22222.222222222223</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9</v>
      </c>
      <c r="N43" s="280">
        <f t="shared" si="0"/>
        <v>7699.0504233479978</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922.04676066569448</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90935.835613612042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902">
        <f>VLOOKUP(A65,TRANSPORTE!A6:D117,4,FALSE)</f>
        <v>747.74472626698719</v>
      </c>
      <c r="M65" s="903"/>
      <c r="N65" s="295">
        <f>K65*L65</f>
        <v>934.68090783373395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2054.6809078337337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138260.98412810272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27652.196825620544</v>
      </c>
      <c r="M88" s="851"/>
      <c r="N88" s="57"/>
    </row>
    <row r="89" spans="1:14">
      <c r="B89" s="95" t="s">
        <v>1057</v>
      </c>
      <c r="C89" s="96"/>
      <c r="D89" s="96"/>
      <c r="E89" s="96"/>
      <c r="F89" s="96"/>
      <c r="G89" s="96"/>
      <c r="H89" s="96"/>
      <c r="I89" s="93"/>
      <c r="J89" s="94"/>
      <c r="K89" s="312">
        <v>0.05</v>
      </c>
      <c r="L89" s="850">
        <f>N83*K89</f>
        <v>6913.0492064051359</v>
      </c>
      <c r="M89" s="851"/>
      <c r="N89" s="57"/>
    </row>
    <row r="90" spans="1:14" ht="15.75" thickBot="1">
      <c r="B90" s="97" t="s">
        <v>1058</v>
      </c>
      <c r="C90" s="98"/>
      <c r="D90" s="98"/>
      <c r="E90" s="98"/>
      <c r="F90" s="98"/>
      <c r="G90" s="98"/>
      <c r="H90" s="98"/>
      <c r="I90" s="99"/>
      <c r="J90" s="100"/>
      <c r="K90" s="313">
        <v>0.05</v>
      </c>
      <c r="L90" s="852">
        <f>N83*K90</f>
        <v>6913.0492064051359</v>
      </c>
      <c r="M90" s="853"/>
      <c r="N90" s="57"/>
    </row>
    <row r="91" spans="1:14" ht="15.75" thickBot="1">
      <c r="B91" s="815" t="s">
        <v>1037</v>
      </c>
      <c r="C91" s="816"/>
      <c r="D91" s="816"/>
      <c r="E91" s="816"/>
      <c r="F91" s="816"/>
      <c r="G91" s="816"/>
      <c r="H91" s="816"/>
      <c r="I91" s="816"/>
      <c r="J91" s="816"/>
      <c r="K91" s="816"/>
      <c r="L91" s="816"/>
      <c r="M91" s="817"/>
      <c r="N91" s="58">
        <f>L88+L89+L90</f>
        <v>41478.295238430816</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179739.27936653353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168</v>
      </c>
      <c r="B37" s="864" t="str">
        <f>VLOOKUP(A37,EQUIPOS!A7:D154,3,FALSE)</f>
        <v>Compactador tipo  POTENCIA: 105 HP, PESO: 6 ton</v>
      </c>
      <c r="C37" s="865"/>
      <c r="D37" s="865"/>
      <c r="E37" s="865"/>
      <c r="F37" s="865"/>
      <c r="G37" s="865"/>
      <c r="H37" s="866"/>
      <c r="I37" s="275"/>
      <c r="J37" s="276"/>
      <c r="K37" s="277">
        <f>VLOOKUP(A37,EQUIPOS!A7:D164,4,FALSE)</f>
        <v>80000</v>
      </c>
      <c r="L37" s="278"/>
      <c r="M37" s="279">
        <v>9</v>
      </c>
      <c r="N37" s="280">
        <f t="shared" ref="N37:N43" si="0">K37/M37</f>
        <v>8888.8888888888887</v>
      </c>
    </row>
    <row r="38" spans="1:14">
      <c r="A38" t="s">
        <v>173</v>
      </c>
      <c r="B38" s="864" t="str">
        <f>VLOOKUP(A38,EQUIPOS!A8:D154,3,FALSE)</f>
        <v>Compactador neumático de Potencia 70 HP, peso de 13 ton</v>
      </c>
      <c r="C38" s="865"/>
      <c r="D38" s="865"/>
      <c r="E38" s="865"/>
      <c r="F38" s="865"/>
      <c r="G38" s="865"/>
      <c r="H38" s="866"/>
      <c r="I38" s="275"/>
      <c r="J38" s="276"/>
      <c r="K38" s="277">
        <f>VLOOKUP(A38,EQUIPOS!A8:D165,4,FALSE)</f>
        <v>100000</v>
      </c>
      <c r="L38" s="278"/>
      <c r="M38" s="279">
        <v>9</v>
      </c>
      <c r="N38" s="280">
        <f t="shared" si="0"/>
        <v>11111.111111111111</v>
      </c>
    </row>
    <row r="39" spans="1:14">
      <c r="A39" t="s">
        <v>286</v>
      </c>
      <c r="B39" s="864" t="str">
        <f>VLOOKUP(A39,EQUIPOS!A9:D154,3,FALSE)</f>
        <v>Planta de asfalto en frio</v>
      </c>
      <c r="C39" s="865"/>
      <c r="D39" s="865"/>
      <c r="E39" s="865"/>
      <c r="F39" s="865"/>
      <c r="G39" s="865"/>
      <c r="H39" s="866"/>
      <c r="I39" s="275"/>
      <c r="J39" s="276"/>
      <c r="K39" s="277">
        <f>VLOOKUP(A39,EQUIPOS!A9:D166,4,FALSE)</f>
        <v>168832.64586638514</v>
      </c>
      <c r="L39" s="278"/>
      <c r="M39" s="279">
        <v>9</v>
      </c>
      <c r="N39" s="280">
        <f t="shared" si="0"/>
        <v>18759.182874042792</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9</v>
      </c>
      <c r="N42" s="280">
        <f t="shared" si="0"/>
        <v>22222.222222222223</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9</v>
      </c>
      <c r="N43" s="280">
        <f t="shared" si="0"/>
        <v>7699.0504233479978</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922.04676066569448</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90935.835613612042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19">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902">
        <f>VLOOKUP(A64,TRANSPORTE!A5:D117,4,FALSE)</f>
        <v>800</v>
      </c>
      <c r="M64" s="903"/>
      <c r="N64" s="295">
        <f>K64*L64</f>
        <v>1120</v>
      </c>
    </row>
    <row r="65" spans="1:15">
      <c r="A65" t="s">
        <v>1433</v>
      </c>
      <c r="B65" s="52" t="str">
        <f>VLOOKUP(A65,TRANSPORTE!A6:D117,3,FALSE)</f>
        <v>Transporte de Mezcla en Frio DMF-19</v>
      </c>
      <c r="C65" s="53"/>
      <c r="D65" s="53"/>
      <c r="E65" s="53"/>
      <c r="F65" s="53"/>
      <c r="G65" s="53"/>
      <c r="H65" s="319" t="s">
        <v>1552</v>
      </c>
      <c r="I65" s="287">
        <v>1.25</v>
      </c>
      <c r="J65" s="294">
        <v>1</v>
      </c>
      <c r="K65" s="287">
        <v>1.25</v>
      </c>
      <c r="L65" s="902">
        <f>VLOOKUP(A65,TRANSPORTE!A6:D117,4,FALSE)</f>
        <v>747.74472626698719</v>
      </c>
      <c r="M65" s="903"/>
      <c r="N65" s="295">
        <f>K65*L65</f>
        <v>934.68090783373395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2054.6809078337337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138260.98412810272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27652.196825620544</v>
      </c>
      <c r="M88" s="851"/>
      <c r="N88" s="57"/>
    </row>
    <row r="89" spans="1:14">
      <c r="B89" s="95" t="s">
        <v>1057</v>
      </c>
      <c r="C89" s="96"/>
      <c r="D89" s="96"/>
      <c r="E89" s="96"/>
      <c r="F89" s="96"/>
      <c r="G89" s="96"/>
      <c r="H89" s="96"/>
      <c r="I89" s="93"/>
      <c r="J89" s="94"/>
      <c r="K89" s="312">
        <v>0.05</v>
      </c>
      <c r="L89" s="850">
        <f>N83*K89</f>
        <v>6913.0492064051359</v>
      </c>
      <c r="M89" s="851"/>
      <c r="N89" s="57"/>
    </row>
    <row r="90" spans="1:14" ht="15.75" thickBot="1">
      <c r="B90" s="97" t="s">
        <v>1058</v>
      </c>
      <c r="C90" s="98"/>
      <c r="D90" s="98"/>
      <c r="E90" s="98"/>
      <c r="F90" s="98"/>
      <c r="G90" s="98"/>
      <c r="H90" s="98"/>
      <c r="I90" s="99"/>
      <c r="J90" s="100"/>
      <c r="K90" s="313">
        <v>0.05</v>
      </c>
      <c r="L90" s="852">
        <f>N83*K90</f>
        <v>6913.0492064051359</v>
      </c>
      <c r="M90" s="853"/>
      <c r="N90" s="57"/>
    </row>
    <row r="91" spans="1:14" ht="15.75" thickBot="1">
      <c r="B91" s="815" t="s">
        <v>1037</v>
      </c>
      <c r="C91" s="816"/>
      <c r="D91" s="816"/>
      <c r="E91" s="816"/>
      <c r="F91" s="816"/>
      <c r="G91" s="816"/>
      <c r="H91" s="816"/>
      <c r="I91" s="816"/>
      <c r="J91" s="816"/>
      <c r="K91" s="816"/>
      <c r="L91" s="816"/>
      <c r="M91" s="817"/>
      <c r="N91" s="58">
        <f>L88+L89+L90</f>
        <v>41478.295238430816</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58">
        <f>N83+N91</f>
        <v>179739.27936653353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168</v>
      </c>
      <c r="B37" s="864" t="str">
        <f>VLOOKUP(A37,EQUIPOS!A7:D154,3,FALSE)</f>
        <v>Compactador tipo  POTENCIA: 105 HP, PESO: 6 ton</v>
      </c>
      <c r="C37" s="865"/>
      <c r="D37" s="865"/>
      <c r="E37" s="865"/>
      <c r="F37" s="865"/>
      <c r="G37" s="865"/>
      <c r="H37" s="866"/>
      <c r="I37" s="275"/>
      <c r="J37" s="276"/>
      <c r="K37" s="277">
        <f>VLOOKUP(A37,EQUIPOS!A7:D164,4,FALSE)</f>
        <v>80000</v>
      </c>
      <c r="L37" s="278"/>
      <c r="M37" s="279">
        <v>7</v>
      </c>
      <c r="N37" s="280">
        <f t="shared" ref="N37:N43" si="0">K37/M37</f>
        <v>11428.571428571429</v>
      </c>
    </row>
    <row r="38" spans="1:14">
      <c r="A38" t="s">
        <v>173</v>
      </c>
      <c r="B38" s="864" t="str">
        <f>VLOOKUP(A38,EQUIPOS!A8:D154,3,FALSE)</f>
        <v>Compactador neumático de Potencia 70 HP, peso de 13 ton</v>
      </c>
      <c r="C38" s="865"/>
      <c r="D38" s="865"/>
      <c r="E38" s="865"/>
      <c r="F38" s="865"/>
      <c r="G38" s="865"/>
      <c r="H38" s="866"/>
      <c r="I38" s="275"/>
      <c r="J38" s="276"/>
      <c r="K38" s="277">
        <f>VLOOKUP(A38,EQUIPOS!A8:D165,4,FALSE)</f>
        <v>100000</v>
      </c>
      <c r="L38" s="278"/>
      <c r="M38" s="279">
        <v>7</v>
      </c>
      <c r="N38" s="280">
        <f t="shared" si="0"/>
        <v>14285.714285714286</v>
      </c>
    </row>
    <row r="39" spans="1:14">
      <c r="A39" t="s">
        <v>286</v>
      </c>
      <c r="B39" s="864" t="str">
        <f>VLOOKUP(A39,EQUIPOS!A9:D154,3,FALSE)</f>
        <v>Planta de asfalto en frio</v>
      </c>
      <c r="C39" s="865"/>
      <c r="D39" s="865"/>
      <c r="E39" s="865"/>
      <c r="F39" s="865"/>
      <c r="G39" s="865"/>
      <c r="H39" s="866"/>
      <c r="I39" s="275"/>
      <c r="J39" s="276"/>
      <c r="K39" s="277">
        <f>VLOOKUP(A39,EQUIPOS!A9:D166,4,FALSE)</f>
        <v>168832.64586638514</v>
      </c>
      <c r="L39" s="278"/>
      <c r="M39" s="279">
        <v>9</v>
      </c>
      <c r="N39" s="280">
        <f t="shared" si="0"/>
        <v>18759.182874042792</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7</v>
      </c>
      <c r="N42" s="280">
        <f t="shared" si="0"/>
        <v>28571.428571428572</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9</v>
      </c>
      <c r="N43" s="280">
        <f t="shared" si="0"/>
        <v>7699.0504233479978</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1053.7677264750794</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103131.04864291352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800</v>
      </c>
      <c r="N65" s="420">
        <f>K65*M65</f>
        <v>1000</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2120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10537.677264750793</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151838.72590766431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30367.745181532864</v>
      </c>
      <c r="M88" s="851"/>
      <c r="N88" s="57"/>
    </row>
    <row r="89" spans="1:14">
      <c r="B89" s="95" t="s">
        <v>1057</v>
      </c>
      <c r="C89" s="96"/>
      <c r="D89" s="96"/>
      <c r="E89" s="96"/>
      <c r="F89" s="96"/>
      <c r="G89" s="96"/>
      <c r="H89" s="96"/>
      <c r="I89" s="93"/>
      <c r="J89" s="94"/>
      <c r="K89" s="312">
        <v>0.05</v>
      </c>
      <c r="L89" s="850">
        <f>N83*K89</f>
        <v>7591.936295383216</v>
      </c>
      <c r="M89" s="851"/>
      <c r="N89" s="57"/>
    </row>
    <row r="90" spans="1:14" ht="15.75" thickBot="1">
      <c r="B90" s="97" t="s">
        <v>1058</v>
      </c>
      <c r="C90" s="98"/>
      <c r="D90" s="98"/>
      <c r="E90" s="98"/>
      <c r="F90" s="98"/>
      <c r="G90" s="98"/>
      <c r="H90" s="98"/>
      <c r="I90" s="99"/>
      <c r="J90" s="100"/>
      <c r="K90" s="313">
        <v>0.05</v>
      </c>
      <c r="L90" s="852">
        <f>N83*K90</f>
        <v>7591.936295383216</v>
      </c>
      <c r="M90" s="853"/>
      <c r="N90" s="57"/>
    </row>
    <row r="91" spans="1:14" ht="15.75" thickBot="1">
      <c r="B91" s="815" t="s">
        <v>1037</v>
      </c>
      <c r="C91" s="816"/>
      <c r="D91" s="816"/>
      <c r="E91" s="816"/>
      <c r="F91" s="816"/>
      <c r="G91" s="816"/>
      <c r="H91" s="816"/>
      <c r="I91" s="816"/>
      <c r="J91" s="816"/>
      <c r="K91" s="816"/>
      <c r="L91" s="816"/>
      <c r="M91" s="817"/>
      <c r="N91" s="58">
        <f>L88+L89+L90</f>
        <v>45551.617772299294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197390.34367996361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9</v>
      </c>
      <c r="N37" s="280">
        <f t="shared" ref="N37:N43" si="0">K37/M37</f>
        <v>11111.111111111111</v>
      </c>
    </row>
    <row r="38" spans="1:14">
      <c r="A38" t="s">
        <v>168</v>
      </c>
      <c r="B38" s="864" t="str">
        <f>VLOOKUP(A38,EQUIPOS!A8:D154,3,FALSE)</f>
        <v>Compactador tipo  POTENCIA: 105 HP, PESO: 6 ton</v>
      </c>
      <c r="C38" s="865"/>
      <c r="D38" s="865"/>
      <c r="E38" s="865"/>
      <c r="F38" s="865"/>
      <c r="G38" s="865"/>
      <c r="H38" s="866"/>
      <c r="I38" s="275"/>
      <c r="J38" s="276"/>
      <c r="K38" s="277">
        <f>VLOOKUP(A38,EQUIPOS!A8:D165,4,FALSE)</f>
        <v>80000</v>
      </c>
      <c r="L38" s="278"/>
      <c r="M38" s="279">
        <v>9</v>
      </c>
      <c r="N38" s="280">
        <f t="shared" si="0"/>
        <v>8888.8888888888887</v>
      </c>
    </row>
    <row r="39" spans="1:14">
      <c r="A39" t="s">
        <v>286</v>
      </c>
      <c r="B39" s="864" t="str">
        <f>VLOOKUP(A39,EQUIPOS!A9:D154,3,FALSE)</f>
        <v>Planta de asfalto en frio</v>
      </c>
      <c r="C39" s="865"/>
      <c r="D39" s="865"/>
      <c r="E39" s="865"/>
      <c r="F39" s="865"/>
      <c r="G39" s="865"/>
      <c r="H39" s="866"/>
      <c r="I39" s="275"/>
      <c r="J39" s="276"/>
      <c r="K39" s="277">
        <f>VLOOKUP(A39,EQUIPOS!A9:D166,4,FALSE)</f>
        <v>168832.64586638514</v>
      </c>
      <c r="L39" s="278"/>
      <c r="M39" s="279">
        <v>9</v>
      </c>
      <c r="N39" s="280">
        <f t="shared" si="0"/>
        <v>18759.182874042792</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9</v>
      </c>
      <c r="N42" s="280">
        <f t="shared" si="0"/>
        <v>22222.222222222223</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9</v>
      </c>
      <c r="N43" s="280">
        <f t="shared" si="0"/>
        <v>7699.0504233479978</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65"/>
      <c r="F46" s="865"/>
      <c r="G46" s="865"/>
      <c r="H46" s="866"/>
      <c r="I46" s="42"/>
      <c r="J46" s="43"/>
      <c r="K46" s="282"/>
      <c r="L46" s="284"/>
      <c r="M46" s="285"/>
      <c r="N46" s="286"/>
    </row>
    <row r="47" spans="1:14">
      <c r="B47" s="872" t="s">
        <v>1036</v>
      </c>
      <c r="C47" s="950"/>
      <c r="D47" s="950"/>
      <c r="E47" s="44"/>
      <c r="F47" s="45"/>
      <c r="G47" s="45"/>
      <c r="H47" s="46"/>
      <c r="I47" s="42"/>
      <c r="J47" s="43"/>
      <c r="K47" s="287"/>
      <c r="L47" s="284"/>
      <c r="M47" s="409">
        <v>0.1</v>
      </c>
      <c r="N47" s="352">
        <f>N81*M47</f>
        <v>922.04676066569448</v>
      </c>
    </row>
    <row r="48" spans="1:14" ht="15.75" thickBot="1">
      <c r="B48" s="951"/>
      <c r="C48" s="952"/>
      <c r="D48" s="952"/>
      <c r="E48" s="952"/>
      <c r="F48" s="952"/>
      <c r="G48" s="952"/>
      <c r="H48" s="953"/>
      <c r="I48" s="874"/>
      <c r="J48" s="875"/>
      <c r="K48" s="47"/>
      <c r="L48" s="876"/>
      <c r="M48" s="954"/>
      <c r="N48" s="111"/>
    </row>
    <row r="49" spans="1:14" ht="15.75" thickBot="1">
      <c r="B49" s="815" t="s">
        <v>1037</v>
      </c>
      <c r="C49" s="816"/>
      <c r="D49" s="816"/>
      <c r="E49" s="816"/>
      <c r="F49" s="816"/>
      <c r="G49" s="816"/>
      <c r="H49" s="816"/>
      <c r="I49" s="816"/>
      <c r="J49" s="816"/>
      <c r="K49" s="816"/>
      <c r="L49" s="816"/>
      <c r="M49" s="817"/>
      <c r="N49" s="402">
        <f>SUM(N36:N48)</f>
        <v>90935.835613612042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902">
        <f>VLOOKUP(A65,TRANSPORTE!A6:D117,4,FALSE)</f>
        <v>747.74472626698719</v>
      </c>
      <c r="M65" s="903"/>
      <c r="N65" s="295">
        <f>K65*L65</f>
        <v>934.68090783373395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2054.6809078337337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138260.98412810272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27652.196825620544</v>
      </c>
      <c r="M88" s="851"/>
      <c r="N88" s="57"/>
    </row>
    <row r="89" spans="1:14">
      <c r="B89" s="95" t="s">
        <v>1057</v>
      </c>
      <c r="C89" s="96"/>
      <c r="D89" s="96"/>
      <c r="E89" s="96"/>
      <c r="F89" s="96"/>
      <c r="G89" s="96"/>
      <c r="H89" s="96"/>
      <c r="I89" s="93"/>
      <c r="J89" s="94"/>
      <c r="K89" s="312">
        <v>0.05</v>
      </c>
      <c r="L89" s="850">
        <f>N83*K89</f>
        <v>6913.0492064051359</v>
      </c>
      <c r="M89" s="851"/>
      <c r="N89" s="57"/>
    </row>
    <row r="90" spans="1:14" ht="15.75" thickBot="1">
      <c r="B90" s="97" t="s">
        <v>1058</v>
      </c>
      <c r="C90" s="98"/>
      <c r="D90" s="98"/>
      <c r="E90" s="98"/>
      <c r="F90" s="98"/>
      <c r="G90" s="98"/>
      <c r="H90" s="98"/>
      <c r="I90" s="99"/>
      <c r="J90" s="100"/>
      <c r="K90" s="313">
        <v>0.05</v>
      </c>
      <c r="L90" s="852">
        <f>N83*K90</f>
        <v>6913.0492064051359</v>
      </c>
      <c r="M90" s="853"/>
      <c r="N90" s="57"/>
    </row>
    <row r="91" spans="1:14" ht="15.75" thickBot="1">
      <c r="B91" s="815" t="s">
        <v>1037</v>
      </c>
      <c r="C91" s="816"/>
      <c r="D91" s="816"/>
      <c r="E91" s="816"/>
      <c r="F91" s="816"/>
      <c r="G91" s="816"/>
      <c r="H91" s="816"/>
      <c r="I91" s="816"/>
      <c r="J91" s="816"/>
      <c r="K91" s="816"/>
      <c r="L91" s="816"/>
      <c r="M91" s="817"/>
      <c r="N91" s="58">
        <f>L88+L89+L90</f>
        <v>41478.295238430816</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179739.27936653353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9</v>
      </c>
      <c r="N37" s="280">
        <f t="shared" ref="N37:N43" si="0">K37/M37</f>
        <v>11111.111111111111</v>
      </c>
    </row>
    <row r="38" spans="1:14">
      <c r="A38" t="s">
        <v>168</v>
      </c>
      <c r="B38" s="864" t="str">
        <f>VLOOKUP(A38,EQUIPOS!A8:D154,3,FALSE)</f>
        <v>Compactador tipo  POTENCIA: 105 HP, PESO: 6 ton</v>
      </c>
      <c r="C38" s="865"/>
      <c r="D38" s="865"/>
      <c r="E38" s="865"/>
      <c r="F38" s="865"/>
      <c r="G38" s="865"/>
      <c r="H38" s="866"/>
      <c r="I38" s="275"/>
      <c r="J38" s="276"/>
      <c r="K38" s="277">
        <f>VLOOKUP(A38,EQUIPOS!A8:D165,4,FALSE)</f>
        <v>80000</v>
      </c>
      <c r="L38" s="278"/>
      <c r="M38" s="279">
        <v>9</v>
      </c>
      <c r="N38" s="280">
        <f t="shared" si="0"/>
        <v>8888.8888888888887</v>
      </c>
    </row>
    <row r="39" spans="1:14">
      <c r="A39" t="s">
        <v>286</v>
      </c>
      <c r="B39" s="864" t="str">
        <f>VLOOKUP(A39,EQUIPOS!A9:D154,3,FALSE)</f>
        <v>Planta de asfalto en frio</v>
      </c>
      <c r="C39" s="865"/>
      <c r="D39" s="865"/>
      <c r="E39" s="865"/>
      <c r="F39" s="865"/>
      <c r="G39" s="865"/>
      <c r="H39" s="866"/>
      <c r="I39" s="275"/>
      <c r="J39" s="276"/>
      <c r="K39" s="277">
        <f>VLOOKUP(A39,EQUIPOS!A9:D166,4,FALSE)</f>
        <v>168832.64586638514</v>
      </c>
      <c r="L39" s="278"/>
      <c r="M39" s="279">
        <v>9</v>
      </c>
      <c r="N39" s="280">
        <f t="shared" si="0"/>
        <v>18759.182874042792</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9</v>
      </c>
      <c r="N42" s="280">
        <f t="shared" si="0"/>
        <v>22222.222222222223</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9</v>
      </c>
      <c r="N43" s="280">
        <f t="shared" si="0"/>
        <v>7699.0504233479978</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90935.835613612042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902">
        <f>VLOOKUP(A64,TRANSPORTE!A6:D117,4,FALSE)</f>
        <v>1245.1098049143707</v>
      </c>
      <c r="M64" s="903"/>
      <c r="N64" s="295">
        <f>K64*L64</f>
        <v>1556.3872561429635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2676.3872561429635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138882.69047641195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27776.538095282391</v>
      </c>
      <c r="M87" s="851"/>
      <c r="N87" s="57"/>
    </row>
    <row r="88" spans="1:14">
      <c r="B88" s="95" t="s">
        <v>1057</v>
      </c>
      <c r="C88" s="96"/>
      <c r="D88" s="96"/>
      <c r="E88" s="96"/>
      <c r="F88" s="96"/>
      <c r="G88" s="96"/>
      <c r="H88" s="96"/>
      <c r="I88" s="93"/>
      <c r="J88" s="94"/>
      <c r="K88" s="312">
        <v>0.05</v>
      </c>
      <c r="L88" s="850">
        <f>N82*K88</f>
        <v>6944.1345238205977</v>
      </c>
      <c r="M88" s="851"/>
      <c r="N88" s="57"/>
    </row>
    <row r="89" spans="1:14" ht="15.75" thickBot="1">
      <c r="B89" s="97" t="s">
        <v>1058</v>
      </c>
      <c r="C89" s="98"/>
      <c r="D89" s="98"/>
      <c r="E89" s="98"/>
      <c r="F89" s="98"/>
      <c r="G89" s="98"/>
      <c r="H89" s="98"/>
      <c r="I89" s="99"/>
      <c r="J89" s="100"/>
      <c r="K89" s="313">
        <v>0.05</v>
      </c>
      <c r="L89" s="852">
        <f>N82*K89</f>
        <v>6944.1345238205977</v>
      </c>
      <c r="M89" s="853"/>
      <c r="N89" s="57"/>
    </row>
    <row r="90" spans="1:14" ht="15.75" thickBot="1">
      <c r="B90" s="815" t="s">
        <v>1037</v>
      </c>
      <c r="C90" s="816"/>
      <c r="D90" s="816"/>
      <c r="E90" s="816"/>
      <c r="F90" s="816"/>
      <c r="G90" s="816"/>
      <c r="H90" s="816"/>
      <c r="I90" s="816"/>
      <c r="J90" s="816"/>
      <c r="K90" s="816"/>
      <c r="L90" s="816"/>
      <c r="M90" s="817"/>
      <c r="N90" s="58">
        <f>L87+L88+L89</f>
        <v>41664.807142923586</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180547.49761933554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9</v>
      </c>
      <c r="N37" s="280">
        <f t="shared" ref="N37:N43" si="0">K37/M37</f>
        <v>11111.111111111111</v>
      </c>
    </row>
    <row r="38" spans="1:14">
      <c r="A38" t="s">
        <v>168</v>
      </c>
      <c r="B38" s="864" t="str">
        <f>VLOOKUP(A38,EQUIPOS!A8:D154,3,FALSE)</f>
        <v>Compactador tipo  POTENCIA: 105 HP, PESO: 6 ton</v>
      </c>
      <c r="C38" s="865"/>
      <c r="D38" s="865"/>
      <c r="E38" s="865"/>
      <c r="F38" s="865"/>
      <c r="G38" s="865"/>
      <c r="H38" s="866"/>
      <c r="I38" s="275"/>
      <c r="J38" s="276"/>
      <c r="K38" s="277">
        <f>VLOOKUP(A38,EQUIPOS!A8:D165,4,FALSE)</f>
        <v>80000</v>
      </c>
      <c r="L38" s="278"/>
      <c r="M38" s="279">
        <v>9</v>
      </c>
      <c r="N38" s="280">
        <f t="shared" si="0"/>
        <v>8888.8888888888887</v>
      </c>
    </row>
    <row r="39" spans="1:14">
      <c r="A39" t="s">
        <v>286</v>
      </c>
      <c r="B39" s="864" t="str">
        <f>VLOOKUP(A39,EQUIPOS!A9:D154,3,FALSE)</f>
        <v>Planta de asfalto en frio</v>
      </c>
      <c r="C39" s="865"/>
      <c r="D39" s="865"/>
      <c r="E39" s="865"/>
      <c r="F39" s="865"/>
      <c r="G39" s="865"/>
      <c r="H39" s="866"/>
      <c r="I39" s="275"/>
      <c r="J39" s="276"/>
      <c r="K39" s="277">
        <f>VLOOKUP(A39,EQUIPOS!A9:D166,4,FALSE)</f>
        <v>168832.64586638514</v>
      </c>
      <c r="L39" s="278"/>
      <c r="M39" s="279">
        <v>9</v>
      </c>
      <c r="N39" s="280">
        <f t="shared" si="0"/>
        <v>18759.182874042792</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9</v>
      </c>
      <c r="N42" s="280">
        <f t="shared" si="0"/>
        <v>22222.222222222223</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9</v>
      </c>
      <c r="N43" s="280">
        <f t="shared" si="0"/>
        <v>7699.0504233479978</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65"/>
      <c r="F46" s="865"/>
      <c r="G46" s="865"/>
      <c r="H46" s="866"/>
      <c r="I46" s="42"/>
      <c r="J46" s="43"/>
      <c r="K46" s="282"/>
      <c r="L46" s="284"/>
      <c r="M46" s="285"/>
      <c r="N46" s="286"/>
    </row>
    <row r="47" spans="1:14">
      <c r="B47" s="872" t="s">
        <v>1036</v>
      </c>
      <c r="C47" s="950"/>
      <c r="D47" s="950"/>
      <c r="E47" s="44"/>
      <c r="F47" s="45"/>
      <c r="G47" s="45"/>
      <c r="H47" s="46"/>
      <c r="I47" s="42"/>
      <c r="J47" s="43"/>
      <c r="K47" s="287"/>
      <c r="L47" s="284"/>
      <c r="M47" s="409">
        <v>0.1</v>
      </c>
      <c r="N47" s="352">
        <f>N81*M47</f>
        <v>922.04676066569448</v>
      </c>
    </row>
    <row r="48" spans="1:14" ht="15.75" thickBot="1">
      <c r="B48" s="951"/>
      <c r="C48" s="952"/>
      <c r="D48" s="952"/>
      <c r="E48" s="952"/>
      <c r="F48" s="952"/>
      <c r="G48" s="952"/>
      <c r="H48" s="953"/>
      <c r="I48" s="874"/>
      <c r="J48" s="875"/>
      <c r="K48" s="47"/>
      <c r="L48" s="876"/>
      <c r="M48" s="954"/>
      <c r="N48" s="111"/>
    </row>
    <row r="49" spans="1:14" ht="15.75" thickBot="1">
      <c r="B49" s="815" t="s">
        <v>1037</v>
      </c>
      <c r="C49" s="816"/>
      <c r="D49" s="816"/>
      <c r="E49" s="816"/>
      <c r="F49" s="816"/>
      <c r="G49" s="816"/>
      <c r="H49" s="816"/>
      <c r="I49" s="816"/>
      <c r="J49" s="816"/>
      <c r="K49" s="816"/>
      <c r="L49" s="816"/>
      <c r="M49" s="817"/>
      <c r="N49" s="402">
        <f>SUM(N36:N48)</f>
        <v>90935.835613612042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902">
        <f>VLOOKUP(A65,TRANSPORTE!A6:D117,4,FALSE)</f>
        <v>747.74472626698719</v>
      </c>
      <c r="M65" s="903"/>
      <c r="N65" s="295">
        <f>K65*L65</f>
        <v>934.68090783373395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2054.6809078337337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138260.98412810272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27652.196825620544</v>
      </c>
      <c r="M88" s="851"/>
      <c r="N88" s="57"/>
    </row>
    <row r="89" spans="1:14">
      <c r="B89" s="95" t="s">
        <v>1057</v>
      </c>
      <c r="C89" s="96"/>
      <c r="D89" s="96"/>
      <c r="E89" s="96"/>
      <c r="F89" s="96"/>
      <c r="G89" s="96"/>
      <c r="H89" s="96"/>
      <c r="I89" s="93"/>
      <c r="J89" s="94"/>
      <c r="K89" s="312">
        <v>0.05</v>
      </c>
      <c r="L89" s="850">
        <f>N83*K89</f>
        <v>6913.0492064051359</v>
      </c>
      <c r="M89" s="851"/>
      <c r="N89" s="57"/>
    </row>
    <row r="90" spans="1:14" ht="15.75" thickBot="1">
      <c r="B90" s="97" t="s">
        <v>1058</v>
      </c>
      <c r="C90" s="98"/>
      <c r="D90" s="98"/>
      <c r="E90" s="98"/>
      <c r="F90" s="98"/>
      <c r="G90" s="98"/>
      <c r="H90" s="98"/>
      <c r="I90" s="99"/>
      <c r="J90" s="100"/>
      <c r="K90" s="313">
        <v>0.05</v>
      </c>
      <c r="L90" s="852">
        <f>N83*K90</f>
        <v>6913.0492064051359</v>
      </c>
      <c r="M90" s="853"/>
      <c r="N90" s="57"/>
    </row>
    <row r="91" spans="1:14" ht="15.75" thickBot="1">
      <c r="B91" s="815" t="s">
        <v>1037</v>
      </c>
      <c r="C91" s="816"/>
      <c r="D91" s="816"/>
      <c r="E91" s="816"/>
      <c r="F91" s="816"/>
      <c r="G91" s="816"/>
      <c r="H91" s="816"/>
      <c r="I91" s="816"/>
      <c r="J91" s="816"/>
      <c r="K91" s="816"/>
      <c r="L91" s="816"/>
      <c r="M91" s="817"/>
      <c r="N91" s="58">
        <f>L88+L89+L90</f>
        <v>41478.295238430816</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179739.27936653353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 customHeight="1" thickBot="1">
      <c r="A31" t="s">
        <v>1929</v>
      </c>
      <c r="B31" s="86" t="s">
        <v>1151</v>
      </c>
      <c r="C31" s="955" t="s">
        <v>1664</v>
      </c>
      <c r="D31" s="955"/>
      <c r="E31" s="955"/>
      <c r="F31" s="956"/>
      <c r="G31" s="956"/>
      <c r="H31" s="956"/>
      <c r="I31" s="956"/>
      <c r="J31" s="956"/>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7</v>
      </c>
      <c r="N37" s="280">
        <f t="shared" ref="N37:N43" si="0">K37/M37</f>
        <v>14285.714285714286</v>
      </c>
    </row>
    <row r="38" spans="1:14">
      <c r="A38" t="s">
        <v>168</v>
      </c>
      <c r="B38" s="864" t="str">
        <f>VLOOKUP(A38,EQUIPOS!A8:D154,3,FALSE)</f>
        <v>Compactador tipo  POTENCIA: 105 HP, PESO: 6 ton</v>
      </c>
      <c r="C38" s="865"/>
      <c r="D38" s="865"/>
      <c r="E38" s="865"/>
      <c r="F38" s="865"/>
      <c r="G38" s="865"/>
      <c r="H38" s="866"/>
      <c r="I38" s="275"/>
      <c r="J38" s="276"/>
      <c r="K38" s="277">
        <f>VLOOKUP(A38,EQUIPOS!A8:D165,4,FALSE)</f>
        <v>80000</v>
      </c>
      <c r="L38" s="278"/>
      <c r="M38" s="279">
        <v>7</v>
      </c>
      <c r="N38" s="280">
        <f t="shared" si="0"/>
        <v>11428.571428571429</v>
      </c>
    </row>
    <row r="39" spans="1:14">
      <c r="A39" t="s">
        <v>286</v>
      </c>
      <c r="B39" s="864" t="str">
        <f>VLOOKUP(A39,EQUIPOS!A9:D154,3,FALSE)</f>
        <v>Planta de asfalto en frio</v>
      </c>
      <c r="C39" s="865"/>
      <c r="D39" s="865"/>
      <c r="E39" s="865"/>
      <c r="F39" s="865"/>
      <c r="G39" s="865"/>
      <c r="H39" s="866"/>
      <c r="I39" s="275"/>
      <c r="J39" s="276"/>
      <c r="K39" s="277">
        <f>VLOOKUP(A39,EQUIPOS!A9:D166,4,FALSE)</f>
        <v>168832.64586638514</v>
      </c>
      <c r="L39" s="278"/>
      <c r="M39" s="279">
        <v>9</v>
      </c>
      <c r="N39" s="280">
        <f t="shared" si="0"/>
        <v>18759.182874042792</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7</v>
      </c>
      <c r="N42" s="280">
        <f t="shared" si="0"/>
        <v>28571.428571428572</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9</v>
      </c>
      <c r="N43" s="280">
        <f t="shared" si="0"/>
        <v>7699.0504233479978</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1053.7677264750794</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103131.04864291352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902">
        <f>VLOOKUP(A64,TRANSPORTE!A6:D117,4,FALSE)</f>
        <v>747.74472626698719</v>
      </c>
      <c r="M64" s="903"/>
      <c r="N64" s="295">
        <f>K64*L64</f>
        <v>934.68090783373395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318"/>
      <c r="E68" s="318"/>
      <c r="F68" s="318"/>
      <c r="G68" s="318"/>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2054.6809078337337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10537.677264750793</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151773.40681549805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30354.681363099611</v>
      </c>
      <c r="M87" s="851"/>
      <c r="N87" s="57"/>
    </row>
    <row r="88" spans="1:14">
      <c r="B88" s="95" t="s">
        <v>1057</v>
      </c>
      <c r="C88" s="96"/>
      <c r="D88" s="96"/>
      <c r="E88" s="96"/>
      <c r="F88" s="96"/>
      <c r="G88" s="96"/>
      <c r="H88" s="96"/>
      <c r="I88" s="93"/>
      <c r="J88" s="94"/>
      <c r="K88" s="312">
        <v>0.05</v>
      </c>
      <c r="L88" s="850">
        <f>N82*K88</f>
        <v>7588.6703407749028</v>
      </c>
      <c r="M88" s="851"/>
      <c r="N88" s="57"/>
    </row>
    <row r="89" spans="1:14" ht="15.75" thickBot="1">
      <c r="B89" s="97" t="s">
        <v>1058</v>
      </c>
      <c r="C89" s="98"/>
      <c r="D89" s="98"/>
      <c r="E89" s="98"/>
      <c r="F89" s="98"/>
      <c r="G89" s="98"/>
      <c r="H89" s="98"/>
      <c r="I89" s="99"/>
      <c r="J89" s="100"/>
      <c r="K89" s="313">
        <v>0.05</v>
      </c>
      <c r="L89" s="852">
        <f>N82*K89</f>
        <v>7588.6703407749028</v>
      </c>
      <c r="M89" s="853"/>
      <c r="N89" s="57"/>
    </row>
    <row r="90" spans="1:14" ht="15.75" thickBot="1">
      <c r="B90" s="815" t="s">
        <v>1037</v>
      </c>
      <c r="C90" s="816"/>
      <c r="D90" s="816"/>
      <c r="E90" s="816"/>
      <c r="F90" s="816"/>
      <c r="G90" s="816"/>
      <c r="H90" s="816"/>
      <c r="I90" s="816"/>
      <c r="J90" s="816"/>
      <c r="K90" s="816"/>
      <c r="L90" s="816"/>
      <c r="M90" s="817"/>
      <c r="N90" s="58">
        <f>L87+L88+L89</f>
        <v>45532.022044649413</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197305.42886014745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topLeftCell="A31" zoomScale="78" zoomScaleNormal="78" workbookViewId="0">
      <selection activeCell="K39" sqref="K39"/>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64"/>
      <c r="C47" s="865"/>
      <c r="D47" s="865"/>
      <c r="E47" s="865"/>
      <c r="F47" s="865"/>
      <c r="G47" s="865"/>
      <c r="H47" s="866"/>
      <c r="I47" s="867"/>
      <c r="J47" s="868"/>
      <c r="K47" s="277"/>
      <c r="L47" s="869"/>
      <c r="M47" s="870"/>
      <c r="N47" s="280"/>
    </row>
    <row r="48" spans="1:14">
      <c r="B48" s="864"/>
      <c r="C48" s="865"/>
      <c r="D48" s="865"/>
      <c r="E48" s="871"/>
      <c r="F48" s="865"/>
      <c r="G48" s="865"/>
      <c r="H48" s="866"/>
      <c r="I48" s="42"/>
      <c r="J48" s="43"/>
      <c r="K48" s="282"/>
      <c r="L48" s="284"/>
      <c r="M48" s="285"/>
      <c r="N48" s="286"/>
    </row>
    <row r="49" spans="1:14">
      <c r="B49" s="872" t="s">
        <v>1036</v>
      </c>
      <c r="C49" s="873"/>
      <c r="D49" s="873"/>
      <c r="E49" s="44"/>
      <c r="F49" s="45"/>
      <c r="G49" s="45"/>
      <c r="H49" s="46"/>
      <c r="I49" s="42"/>
      <c r="J49" s="43"/>
      <c r="K49" s="287"/>
      <c r="L49" s="284"/>
      <c r="M49" s="409">
        <v>0.1</v>
      </c>
      <c r="N49" s="352">
        <f>N83*M49</f>
        <v>829.84208459912497</v>
      </c>
    </row>
    <row r="50" spans="1:14" ht="15.75" thickBot="1">
      <c r="B50" s="864"/>
      <c r="C50" s="865"/>
      <c r="D50" s="865"/>
      <c r="E50" s="865"/>
      <c r="F50" s="865"/>
      <c r="G50" s="865"/>
      <c r="H50" s="866"/>
      <c r="I50" s="874"/>
      <c r="J50" s="875"/>
      <c r="K50" s="47"/>
      <c r="L50" s="876"/>
      <c r="M50" s="877"/>
      <c r="N50" s="111"/>
    </row>
    <row r="51" spans="1:14" ht="15.75" thickBot="1">
      <c r="B51" s="815" t="s">
        <v>1037</v>
      </c>
      <c r="C51" s="816"/>
      <c r="D51" s="816"/>
      <c r="E51" s="816"/>
      <c r="F51" s="816"/>
      <c r="G51" s="816"/>
      <c r="H51" s="816"/>
      <c r="I51" s="816"/>
      <c r="J51" s="816"/>
      <c r="K51" s="816"/>
      <c r="L51" s="816"/>
      <c r="M51" s="817"/>
      <c r="N51" s="402">
        <f>SUM(N36:N50)</f>
        <v>105092.32079894564</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0" t="s">
        <v>1028</v>
      </c>
      <c r="C55" s="861"/>
      <c r="D55" s="861"/>
      <c r="E55" s="861"/>
      <c r="F55" s="861"/>
      <c r="G55" s="861"/>
      <c r="H55" s="861"/>
      <c r="I55" s="895"/>
      <c r="J55" s="323" t="s">
        <v>1029</v>
      </c>
      <c r="K55" s="91" t="s">
        <v>1030</v>
      </c>
      <c r="L55" s="896" t="s">
        <v>1039</v>
      </c>
      <c r="M55" s="895"/>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25000</v>
      </c>
      <c r="N56" s="280">
        <f>K56*M56</f>
        <v>35000</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42</v>
      </c>
      <c r="N57" s="280">
        <f>K57*M57</f>
        <v>1050</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75" thickBot="1">
      <c r="B60" s="897"/>
      <c r="C60" s="898"/>
      <c r="D60" s="898"/>
      <c r="E60" s="898"/>
      <c r="F60" s="898"/>
      <c r="G60" s="898"/>
      <c r="H60" s="898"/>
      <c r="I60" s="868"/>
      <c r="J60" s="48"/>
      <c r="K60" s="50"/>
      <c r="L60" s="899"/>
      <c r="M60" s="900"/>
      <c r="N60" s="51"/>
    </row>
    <row r="61" spans="1:14" ht="15.75" thickBot="1">
      <c r="B61" s="815" t="s">
        <v>1037</v>
      </c>
      <c r="C61" s="816"/>
      <c r="D61" s="816"/>
      <c r="E61" s="816"/>
      <c r="F61" s="816"/>
      <c r="G61" s="816"/>
      <c r="H61" s="816"/>
      <c r="I61" s="816"/>
      <c r="J61" s="816"/>
      <c r="K61" s="816"/>
      <c r="L61" s="816"/>
      <c r="M61" s="817"/>
      <c r="N61" s="402">
        <f>SUM(N56:N60)</f>
        <v>36050</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1" t="s">
        <v>1045</v>
      </c>
      <c r="M65" s="880"/>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902">
        <f>VLOOKUP(A66,TRANSPORTE!A5:D117,4,FALSE)</f>
        <v>800</v>
      </c>
      <c r="M66" s="903"/>
      <c r="N66" s="295">
        <f>K66*L66</f>
        <v>1120</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902">
        <f>VLOOKUP(A67,TRANSPORTE!A6:D117,4,FALSE)</f>
        <v>747.74472626698719</v>
      </c>
      <c r="M67" s="903"/>
      <c r="N67" s="295">
        <f>K67*L67</f>
        <v>934.68090783373395</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3"/>
      <c r="M71" s="894"/>
      <c r="N71" s="133"/>
    </row>
    <row r="72" spans="1:15" ht="15.75" thickBot="1">
      <c r="B72" s="904" t="s">
        <v>1037</v>
      </c>
      <c r="C72" s="858"/>
      <c r="D72" s="858"/>
      <c r="E72" s="858"/>
      <c r="F72" s="858"/>
      <c r="G72" s="858"/>
      <c r="H72" s="858"/>
      <c r="I72" s="858"/>
      <c r="J72" s="858"/>
      <c r="K72" s="858"/>
      <c r="L72" s="858"/>
      <c r="M72" s="859"/>
      <c r="N72" s="110">
        <f>N66+N67+N68+N69+N70</f>
        <v>2054.6809078337337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1"/>
      <c r="C82" s="892"/>
      <c r="D82" s="892"/>
      <c r="E82" s="892"/>
      <c r="F82" s="892"/>
      <c r="G82" s="892"/>
      <c r="H82" s="892"/>
      <c r="I82" s="132"/>
      <c r="J82" s="132"/>
      <c r="K82" s="132"/>
      <c r="L82" s="905"/>
      <c r="M82" s="905"/>
      <c r="N82" s="51"/>
    </row>
    <row r="83" spans="1:14" ht="15.75" thickBot="1">
      <c r="B83" s="904" t="s">
        <v>1037</v>
      </c>
      <c r="C83" s="858"/>
      <c r="D83" s="858"/>
      <c r="E83" s="858"/>
      <c r="F83" s="858"/>
      <c r="G83" s="858"/>
      <c r="H83" s="858"/>
      <c r="I83" s="858"/>
      <c r="J83" s="858"/>
      <c r="K83" s="858"/>
      <c r="L83" s="858"/>
      <c r="M83" s="859"/>
      <c r="N83" s="309">
        <f>SUM(N77:N82)</f>
        <v>8298.4208459912497</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N51+N61+N72+N83</f>
        <v>151495.42255277064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0" t="s">
        <v>1053</v>
      </c>
      <c r="C89" s="861"/>
      <c r="D89" s="861"/>
      <c r="E89" s="861"/>
      <c r="F89" s="861"/>
      <c r="G89" s="861"/>
      <c r="H89" s="861"/>
      <c r="I89" s="322"/>
      <c r="J89" s="342"/>
      <c r="K89" s="310" t="s">
        <v>1054</v>
      </c>
      <c r="L89" s="862" t="s">
        <v>1055</v>
      </c>
      <c r="M89" s="863"/>
      <c r="N89" s="311"/>
    </row>
    <row r="90" spans="1:14">
      <c r="B90" s="848" t="s">
        <v>1056</v>
      </c>
      <c r="C90" s="849"/>
      <c r="D90" s="849"/>
      <c r="E90" s="849"/>
      <c r="F90" s="849"/>
      <c r="G90" s="849"/>
      <c r="H90" s="849"/>
      <c r="I90" s="93"/>
      <c r="J90" s="94"/>
      <c r="K90" s="312">
        <v>0.2</v>
      </c>
      <c r="L90" s="850">
        <f>N85*K90</f>
        <v>30299.08451055413</v>
      </c>
      <c r="M90" s="851"/>
      <c r="N90" s="57"/>
    </row>
    <row r="91" spans="1:14">
      <c r="B91" s="95" t="s">
        <v>1057</v>
      </c>
      <c r="C91" s="96"/>
      <c r="D91" s="96"/>
      <c r="E91" s="96"/>
      <c r="F91" s="96"/>
      <c r="G91" s="96"/>
      <c r="H91" s="96"/>
      <c r="I91" s="93"/>
      <c r="J91" s="94"/>
      <c r="K91" s="312">
        <v>0.05</v>
      </c>
      <c r="L91" s="850">
        <f>N85*K91</f>
        <v>7574.7711276385326</v>
      </c>
      <c r="M91" s="851"/>
      <c r="N91" s="57"/>
    </row>
    <row r="92" spans="1:14" ht="15.75" thickBot="1">
      <c r="B92" s="97" t="s">
        <v>1058</v>
      </c>
      <c r="C92" s="98"/>
      <c r="D92" s="98"/>
      <c r="E92" s="98"/>
      <c r="F92" s="98"/>
      <c r="G92" s="98"/>
      <c r="H92" s="98"/>
      <c r="I92" s="99"/>
      <c r="J92" s="100"/>
      <c r="K92" s="313">
        <v>0.05</v>
      </c>
      <c r="L92" s="852">
        <f>N85*K92</f>
        <v>7574.7711276385326</v>
      </c>
      <c r="M92" s="853"/>
      <c r="N92" s="57"/>
    </row>
    <row r="93" spans="1:14" ht="15.75" thickBot="1">
      <c r="B93" s="815" t="s">
        <v>1037</v>
      </c>
      <c r="C93" s="816"/>
      <c r="D93" s="816"/>
      <c r="E93" s="816"/>
      <c r="F93" s="816"/>
      <c r="G93" s="816"/>
      <c r="H93" s="816"/>
      <c r="I93" s="816"/>
      <c r="J93" s="816"/>
      <c r="K93" s="816"/>
      <c r="L93" s="816"/>
      <c r="M93" s="817"/>
      <c r="N93" s="58">
        <f>L90+L91+L92</f>
        <v>45448.626765831192</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5">
        <f>N85+N93</f>
        <v>196944.04931860184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8" t="s">
        <v>2324</v>
      </c>
      <c r="C112" s="819"/>
      <c r="D112" s="819"/>
      <c r="E112" s="819"/>
      <c r="F112" s="819"/>
      <c r="G112" s="819"/>
      <c r="H112" s="819"/>
      <c r="I112" s="819"/>
      <c r="J112" s="819"/>
      <c r="K112" s="819"/>
      <c r="L112" s="819"/>
      <c r="M112" s="819"/>
      <c r="N112" s="820"/>
    </row>
    <row r="113" spans="2:14" ht="15" customHeight="1">
      <c r="B113" s="818"/>
      <c r="C113" s="819"/>
      <c r="D113" s="819"/>
      <c r="E113" s="819"/>
      <c r="F113" s="819"/>
      <c r="G113" s="819"/>
      <c r="H113" s="819"/>
      <c r="I113" s="819"/>
      <c r="J113" s="819"/>
      <c r="K113" s="819"/>
      <c r="L113" s="819"/>
      <c r="M113" s="819"/>
      <c r="N113" s="820"/>
    </row>
    <row r="114" spans="2:14" ht="30" customHeight="1">
      <c r="B114" s="821" t="s">
        <v>2325</v>
      </c>
      <c r="C114" s="822"/>
      <c r="D114" s="822"/>
      <c r="E114" s="822"/>
      <c r="F114" s="822"/>
      <c r="G114" s="822"/>
      <c r="H114" s="822"/>
      <c r="I114" s="822"/>
      <c r="J114" s="822"/>
      <c r="K114" s="822"/>
      <c r="L114" s="822"/>
      <c r="M114" s="822"/>
      <c r="N114" s="823"/>
    </row>
    <row r="115" spans="2:14">
      <c r="B115" s="821"/>
      <c r="C115" s="822"/>
      <c r="D115" s="822"/>
      <c r="E115" s="822"/>
      <c r="F115" s="822"/>
      <c r="G115" s="822"/>
      <c r="H115" s="822"/>
      <c r="I115" s="822"/>
      <c r="J115" s="822"/>
      <c r="K115" s="822"/>
      <c r="L115" s="822"/>
      <c r="M115" s="822"/>
      <c r="N115" s="82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1"/>
      <c r="K125" s="881"/>
      <c r="L125" s="881"/>
      <c r="M125" s="881"/>
      <c r="N125" s="882"/>
    </row>
    <row r="126" spans="2:14" ht="15.75" thickBot="1">
      <c r="B126" s="269" t="s">
        <v>2327</v>
      </c>
      <c r="C126" s="401"/>
      <c r="D126" s="401"/>
      <c r="E126" s="63"/>
      <c r="F126" s="63"/>
      <c r="G126" s="63"/>
      <c r="H126" s="63"/>
      <c r="I126" s="63"/>
      <c r="J126" s="883"/>
      <c r="K126" s="883"/>
      <c r="L126" s="883"/>
      <c r="M126" s="883"/>
      <c r="N126" s="884"/>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105092.32079894564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902">
        <f>VLOOKUP(A65,TRANSPORTE!A6:D117,4,FALSE)</f>
        <v>747.74472626698719</v>
      </c>
      <c r="M65" s="903"/>
      <c r="N65" s="295">
        <f>K65*L65</f>
        <v>934.68090783373395</v>
      </c>
    </row>
    <row r="66" spans="1:15">
      <c r="B66" s="52"/>
      <c r="C66" s="53"/>
      <c r="D66" s="53"/>
      <c r="E66" s="53"/>
      <c r="F66" s="53"/>
      <c r="G66" s="53"/>
      <c r="H66" s="296"/>
      <c r="I66" s="287"/>
      <c r="J66" s="287"/>
      <c r="K66" s="287"/>
      <c r="L66" s="902"/>
      <c r="M66" s="903"/>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2054.6809078337337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151495.42255277064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30299.08451055413</v>
      </c>
      <c r="M88" s="851"/>
      <c r="N88" s="57"/>
    </row>
    <row r="89" spans="1:14">
      <c r="B89" s="95" t="s">
        <v>1057</v>
      </c>
      <c r="C89" s="96"/>
      <c r="D89" s="96"/>
      <c r="E89" s="96"/>
      <c r="F89" s="96"/>
      <c r="G89" s="96"/>
      <c r="H89" s="96"/>
      <c r="I89" s="93"/>
      <c r="J89" s="94"/>
      <c r="K89" s="312">
        <v>0.05</v>
      </c>
      <c r="L89" s="850">
        <f>N83*K89</f>
        <v>7574.7711276385326</v>
      </c>
      <c r="M89" s="851"/>
      <c r="N89" s="57"/>
    </row>
    <row r="90" spans="1:14" ht="15.75" thickBot="1">
      <c r="B90" s="97" t="s">
        <v>1058</v>
      </c>
      <c r="C90" s="98"/>
      <c r="D90" s="98"/>
      <c r="E90" s="98"/>
      <c r="F90" s="98"/>
      <c r="G90" s="98"/>
      <c r="H90" s="98"/>
      <c r="I90" s="99"/>
      <c r="J90" s="100"/>
      <c r="K90" s="313">
        <v>0.05</v>
      </c>
      <c r="L90" s="852">
        <f>N83*K90</f>
        <v>7574.7711276385326</v>
      </c>
      <c r="M90" s="853"/>
      <c r="N90" s="57"/>
    </row>
    <row r="91" spans="1:14" ht="15.75" thickBot="1">
      <c r="B91" s="815" t="s">
        <v>1037</v>
      </c>
      <c r="C91" s="816"/>
      <c r="D91" s="816"/>
      <c r="E91" s="816"/>
      <c r="F91" s="816"/>
      <c r="G91" s="816"/>
      <c r="H91" s="816"/>
      <c r="I91" s="816"/>
      <c r="J91" s="816"/>
      <c r="K91" s="816"/>
      <c r="L91" s="816"/>
      <c r="M91" s="817"/>
      <c r="N91" s="58">
        <f>L88+L89+L90</f>
        <v>45448.626765831192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196944.04931860184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105092.32079894564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902">
        <f>VLOOKUP(A65,TRANSPORTE!A6:D117,4,FALSE)</f>
        <v>747.74472626698719</v>
      </c>
      <c r="M65" s="903"/>
      <c r="N65" s="295">
        <f>K65*L65</f>
        <v>934.68090783373395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2054.6809078337337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151495.42255277064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30299.08451055413</v>
      </c>
      <c r="M88" s="851"/>
      <c r="N88" s="57"/>
    </row>
    <row r="89" spans="1:14">
      <c r="B89" s="95" t="s">
        <v>1057</v>
      </c>
      <c r="C89" s="96"/>
      <c r="D89" s="96"/>
      <c r="E89" s="96"/>
      <c r="F89" s="96"/>
      <c r="G89" s="96"/>
      <c r="H89" s="96"/>
      <c r="I89" s="93"/>
      <c r="J89" s="94"/>
      <c r="K89" s="312">
        <v>0.05</v>
      </c>
      <c r="L89" s="850">
        <f>N83*K89</f>
        <v>7574.7711276385326</v>
      </c>
      <c r="M89" s="851"/>
      <c r="N89" s="57"/>
    </row>
    <row r="90" spans="1:14" ht="15.75" thickBot="1">
      <c r="B90" s="97" t="s">
        <v>1058</v>
      </c>
      <c r="C90" s="98"/>
      <c r="D90" s="98"/>
      <c r="E90" s="98"/>
      <c r="F90" s="98"/>
      <c r="G90" s="98"/>
      <c r="H90" s="98"/>
      <c r="I90" s="99"/>
      <c r="J90" s="100"/>
      <c r="K90" s="313">
        <v>0.05</v>
      </c>
      <c r="L90" s="852">
        <f>N83*K90</f>
        <v>7574.7711276385326</v>
      </c>
      <c r="M90" s="853"/>
      <c r="N90" s="57"/>
    </row>
    <row r="91" spans="1:14" ht="15.75" thickBot="1">
      <c r="B91" s="815" t="s">
        <v>1037</v>
      </c>
      <c r="C91" s="816"/>
      <c r="D91" s="816"/>
      <c r="E91" s="816"/>
      <c r="F91" s="816"/>
      <c r="G91" s="816"/>
      <c r="H91" s="816"/>
      <c r="I91" s="816"/>
      <c r="J91" s="816"/>
      <c r="K91" s="816"/>
      <c r="L91" s="816"/>
      <c r="M91" s="817"/>
      <c r="N91" s="58">
        <f>L88+L89+L90</f>
        <v>45448.626765831192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196944.04931860184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ht="15" customHeight="1">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829.84208459912497</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105092.32079894564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2">
        <f>VLOOKUP(A64,TRANSPORTE!A6:D117,4,FALSE)</f>
        <v>747.74472626698719</v>
      </c>
      <c r="M64" s="903"/>
      <c r="N64" s="295">
        <f>K64*L64</f>
        <v>934.68090783373395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2054.6809078337337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151495.42255277064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30299.08451055413</v>
      </c>
      <c r="M87" s="851"/>
      <c r="N87" s="57"/>
    </row>
    <row r="88" spans="1:14">
      <c r="B88" s="95" t="s">
        <v>1057</v>
      </c>
      <c r="C88" s="96"/>
      <c r="D88" s="96"/>
      <c r="E88" s="96"/>
      <c r="F88" s="96"/>
      <c r="G88" s="96"/>
      <c r="H88" s="96"/>
      <c r="I88" s="93"/>
      <c r="J88" s="94"/>
      <c r="K88" s="312">
        <v>0.05</v>
      </c>
      <c r="L88" s="850">
        <f>N82*K88</f>
        <v>7574.7711276385326</v>
      </c>
      <c r="M88" s="851"/>
      <c r="N88" s="57"/>
    </row>
    <row r="89" spans="1:14" ht="15.75" thickBot="1">
      <c r="B89" s="97" t="s">
        <v>1058</v>
      </c>
      <c r="C89" s="98"/>
      <c r="D89" s="98"/>
      <c r="E89" s="98"/>
      <c r="F89" s="98"/>
      <c r="G89" s="98"/>
      <c r="H89" s="98"/>
      <c r="I89" s="99"/>
      <c r="J89" s="100"/>
      <c r="K89" s="313">
        <v>0.05</v>
      </c>
      <c r="L89" s="852">
        <f>N82*K89</f>
        <v>7574.7711276385326</v>
      </c>
      <c r="M89" s="853"/>
      <c r="N89" s="57"/>
    </row>
    <row r="90" spans="1:14" ht="15.75" thickBot="1">
      <c r="B90" s="815" t="s">
        <v>1037</v>
      </c>
      <c r="C90" s="816"/>
      <c r="D90" s="816"/>
      <c r="E90" s="816"/>
      <c r="F90" s="816"/>
      <c r="G90" s="816"/>
      <c r="H90" s="816"/>
      <c r="I90" s="816"/>
      <c r="J90" s="816"/>
      <c r="K90" s="816"/>
      <c r="L90" s="816"/>
      <c r="M90" s="817"/>
      <c r="N90" s="58">
        <f>L87+L88+L89</f>
        <v>45448.626765831192</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196944.04931860184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829.84208459912497</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105092.32079894564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902">
        <f>VLOOKUP(A64,TRANSPORTE!A6:D117,4,FALSE)</f>
        <v>747.74472626698719</v>
      </c>
      <c r="M64" s="903"/>
      <c r="N64" s="295">
        <f>K64*L64</f>
        <v>934.68090783373395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2054.6809078337337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151495.42255277064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30299.08451055413</v>
      </c>
      <c r="M87" s="851"/>
      <c r="N87" s="57"/>
    </row>
    <row r="88" spans="1:14">
      <c r="B88" s="95" t="s">
        <v>1057</v>
      </c>
      <c r="C88" s="96"/>
      <c r="D88" s="96"/>
      <c r="E88" s="96"/>
      <c r="F88" s="96"/>
      <c r="G88" s="96"/>
      <c r="H88" s="96"/>
      <c r="I88" s="93"/>
      <c r="J88" s="94"/>
      <c r="K88" s="312">
        <v>0.05</v>
      </c>
      <c r="L88" s="850">
        <f>N82*K88</f>
        <v>7574.7711276385326</v>
      </c>
      <c r="M88" s="851"/>
      <c r="N88" s="57"/>
    </row>
    <row r="89" spans="1:14" ht="15.75" thickBot="1">
      <c r="B89" s="97" t="s">
        <v>1058</v>
      </c>
      <c r="C89" s="98"/>
      <c r="D89" s="98"/>
      <c r="E89" s="98"/>
      <c r="F89" s="98"/>
      <c r="G89" s="98"/>
      <c r="H89" s="98"/>
      <c r="I89" s="99"/>
      <c r="J89" s="100"/>
      <c r="K89" s="313">
        <v>0.05</v>
      </c>
      <c r="L89" s="852">
        <f>N82*K89</f>
        <v>7574.7711276385326</v>
      </c>
      <c r="M89" s="853"/>
      <c r="N89" s="57"/>
    </row>
    <row r="90" spans="1:14" ht="15.75" thickBot="1">
      <c r="B90" s="815" t="s">
        <v>1037</v>
      </c>
      <c r="C90" s="816"/>
      <c r="D90" s="816"/>
      <c r="E90" s="816"/>
      <c r="F90" s="816"/>
      <c r="G90" s="816"/>
      <c r="H90" s="816"/>
      <c r="I90" s="816"/>
      <c r="J90" s="816"/>
      <c r="K90" s="816"/>
      <c r="L90" s="816"/>
      <c r="M90" s="817"/>
      <c r="N90" s="58">
        <f>L87+L88+L89</f>
        <v>45448.626765831192</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196944.04931860184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105092.32079894564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2">
        <f>VLOOKUP(A65,TRANSPORTE!A6:D117,4,FALSE)</f>
        <v>747.74472626698719</v>
      </c>
      <c r="M65" s="903"/>
      <c r="N65" s="295">
        <f>K65*L65</f>
        <v>934.68090783373395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2054.6809078337337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151495.42255277064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30299.08451055413</v>
      </c>
      <c r="M88" s="851"/>
      <c r="N88" s="57"/>
    </row>
    <row r="89" spans="1:14">
      <c r="B89" s="95" t="s">
        <v>1057</v>
      </c>
      <c r="C89" s="96"/>
      <c r="D89" s="96"/>
      <c r="E89" s="96"/>
      <c r="F89" s="96"/>
      <c r="G89" s="96"/>
      <c r="H89" s="96"/>
      <c r="I89" s="93"/>
      <c r="J89" s="94"/>
      <c r="K89" s="312">
        <v>0.05</v>
      </c>
      <c r="L89" s="850">
        <f>N83*K89</f>
        <v>7574.7711276385326</v>
      </c>
      <c r="M89" s="851"/>
      <c r="N89" s="57"/>
    </row>
    <row r="90" spans="1:14" ht="15.75" thickBot="1">
      <c r="B90" s="97" t="s">
        <v>1058</v>
      </c>
      <c r="C90" s="98"/>
      <c r="D90" s="98"/>
      <c r="E90" s="98"/>
      <c r="F90" s="98"/>
      <c r="G90" s="98"/>
      <c r="H90" s="98"/>
      <c r="I90" s="99"/>
      <c r="J90" s="100"/>
      <c r="K90" s="313">
        <v>0.05</v>
      </c>
      <c r="L90" s="852">
        <f>N83*K90</f>
        <v>7574.7711276385326</v>
      </c>
      <c r="M90" s="853"/>
      <c r="N90" s="57"/>
    </row>
    <row r="91" spans="1:14" ht="15.75" thickBot="1">
      <c r="B91" s="815" t="s">
        <v>1037</v>
      </c>
      <c r="C91" s="816"/>
      <c r="D91" s="816"/>
      <c r="E91" s="816"/>
      <c r="F91" s="816"/>
      <c r="G91" s="816"/>
      <c r="H91" s="816"/>
      <c r="I91" s="816"/>
      <c r="J91" s="816"/>
      <c r="K91" s="816"/>
      <c r="L91" s="816"/>
      <c r="M91" s="817"/>
      <c r="N91" s="58">
        <f>L88+L89+L90</f>
        <v>45448.626765831192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196944.04931860184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105092.32079894564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2">
        <f>VLOOKUP(A65,TRANSPORTE!A6:D117,4,FALSE)</f>
        <v>747.74472626698719</v>
      </c>
      <c r="M65" s="903"/>
      <c r="N65" s="295">
        <f>K65*L65</f>
        <v>934.68090783373395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2054.6809078337337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151495.42255277064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30299.08451055413</v>
      </c>
      <c r="M88" s="851"/>
      <c r="N88" s="57"/>
    </row>
    <row r="89" spans="1:14">
      <c r="B89" s="95" t="s">
        <v>1057</v>
      </c>
      <c r="C89" s="96"/>
      <c r="D89" s="96"/>
      <c r="E89" s="96"/>
      <c r="F89" s="96"/>
      <c r="G89" s="96"/>
      <c r="H89" s="96"/>
      <c r="I89" s="93"/>
      <c r="J89" s="94"/>
      <c r="K89" s="312">
        <v>0.05</v>
      </c>
      <c r="L89" s="850">
        <f>N83*K89</f>
        <v>7574.7711276385326</v>
      </c>
      <c r="M89" s="851"/>
      <c r="N89" s="57"/>
    </row>
    <row r="90" spans="1:14" ht="15.75" thickBot="1">
      <c r="B90" s="97" t="s">
        <v>1058</v>
      </c>
      <c r="C90" s="98"/>
      <c r="D90" s="98"/>
      <c r="E90" s="98"/>
      <c r="F90" s="98"/>
      <c r="G90" s="98"/>
      <c r="H90" s="98"/>
      <c r="I90" s="99"/>
      <c r="J90" s="100"/>
      <c r="K90" s="313">
        <v>0.05</v>
      </c>
      <c r="L90" s="852">
        <f>N83*K90</f>
        <v>7574.7711276385326</v>
      </c>
      <c r="M90" s="853"/>
      <c r="N90" s="57"/>
    </row>
    <row r="91" spans="1:14" ht="15.75" thickBot="1">
      <c r="B91" s="815" t="s">
        <v>1037</v>
      </c>
      <c r="C91" s="816"/>
      <c r="D91" s="816"/>
      <c r="E91" s="816"/>
      <c r="F91" s="816"/>
      <c r="G91" s="816"/>
      <c r="H91" s="816"/>
      <c r="I91" s="816"/>
      <c r="J91" s="816"/>
      <c r="K91" s="816"/>
      <c r="L91" s="816"/>
      <c r="M91" s="817"/>
      <c r="N91" s="58">
        <f>L88+L89+L90</f>
        <v>45448.626765831192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196944.04931860184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105092.32079894564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1377</v>
      </c>
      <c r="B65" s="52" t="str">
        <f>VLOOKUP(A65,TRANSPORTE!A6:D117,3,FALSE)</f>
        <v>Transporte de mezcla</v>
      </c>
      <c r="C65" s="53"/>
      <c r="D65" s="53"/>
      <c r="E65" s="53"/>
      <c r="F65" s="53"/>
      <c r="G65" s="53"/>
      <c r="H65" s="319" t="s">
        <v>1552</v>
      </c>
      <c r="I65" s="287">
        <v>1.25</v>
      </c>
      <c r="J65" s="294">
        <v>1</v>
      </c>
      <c r="K65" s="287">
        <f>I65*J65</f>
        <v>1.25</v>
      </c>
      <c r="L65" s="902">
        <f>VLOOKUP(A65,TRANSPORTE!A6:D117,4,FALSE)</f>
        <v>1245.1098049143707</v>
      </c>
      <c r="M65" s="903"/>
      <c r="N65" s="295">
        <f>K65*L65</f>
        <v>1556.3872561429635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2676.3872561429635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152117.12890107988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30423.425780215977</v>
      </c>
      <c r="M88" s="851"/>
      <c r="N88" s="57"/>
    </row>
    <row r="89" spans="1:14">
      <c r="B89" s="95" t="s">
        <v>1057</v>
      </c>
      <c r="C89" s="96"/>
      <c r="D89" s="96"/>
      <c r="E89" s="96"/>
      <c r="F89" s="96"/>
      <c r="G89" s="96"/>
      <c r="H89" s="96"/>
      <c r="I89" s="93"/>
      <c r="J89" s="94"/>
      <c r="K89" s="312">
        <v>0.05</v>
      </c>
      <c r="L89" s="850">
        <f>N83*K89</f>
        <v>7605.8564450539943</v>
      </c>
      <c r="M89" s="851"/>
      <c r="N89" s="57"/>
    </row>
    <row r="90" spans="1:14" ht="15.75" thickBot="1">
      <c r="B90" s="97" t="s">
        <v>1058</v>
      </c>
      <c r="C90" s="98"/>
      <c r="D90" s="98"/>
      <c r="E90" s="98"/>
      <c r="F90" s="98"/>
      <c r="G90" s="98"/>
      <c r="H90" s="98"/>
      <c r="I90" s="99"/>
      <c r="J90" s="100"/>
      <c r="K90" s="313">
        <v>0.05</v>
      </c>
      <c r="L90" s="852">
        <f>N83*K90</f>
        <v>7605.8564450539943</v>
      </c>
      <c r="M90" s="853"/>
      <c r="N90" s="57"/>
    </row>
    <row r="91" spans="1:14" ht="15.75" thickBot="1">
      <c r="B91" s="815" t="s">
        <v>1037</v>
      </c>
      <c r="C91" s="816"/>
      <c r="D91" s="816"/>
      <c r="E91" s="816"/>
      <c r="F91" s="816"/>
      <c r="G91" s="816"/>
      <c r="H91" s="816"/>
      <c r="I91" s="816"/>
      <c r="J91" s="816"/>
      <c r="K91" s="816"/>
      <c r="L91" s="816"/>
      <c r="M91" s="817"/>
      <c r="N91" s="58">
        <f>L88+L89+L90</f>
        <v>45635.138670323962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197752.26757140385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8</v>
      </c>
      <c r="N37" s="280">
        <f t="shared" ref="N37:N43" si="0">K37/M37</f>
        <v>12500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8</v>
      </c>
      <c r="N38" s="280">
        <f t="shared" si="0"/>
        <v>12500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8</v>
      </c>
      <c r="N39" s="280">
        <f t="shared" si="0"/>
        <v>45000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8</v>
      </c>
      <c r="N42" s="280">
        <f t="shared" si="0"/>
        <v>25000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8</v>
      </c>
      <c r="N43" s="280">
        <f t="shared" si="0"/>
        <v>8661.4317262664972</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125916.81182026552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2">
        <f>VLOOKUP(A64,TRANSPORTE!A6:D117,4,FALSE)</f>
        <v>747.74472626698719</v>
      </c>
      <c r="M64" s="903"/>
      <c r="N64" s="295">
        <f>K64*L64</f>
        <v>934.68090783373395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2054.6809078337337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173241.96033475621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34648.392066951244</v>
      </c>
      <c r="M87" s="851"/>
      <c r="N87" s="57"/>
    </row>
    <row r="88" spans="1:14">
      <c r="B88" s="95" t="s">
        <v>1057</v>
      </c>
      <c r="C88" s="96"/>
      <c r="D88" s="96"/>
      <c r="E88" s="96"/>
      <c r="F88" s="96"/>
      <c r="G88" s="96"/>
      <c r="H88" s="96"/>
      <c r="I88" s="93"/>
      <c r="J88" s="94"/>
      <c r="K88" s="312">
        <v>0.05</v>
      </c>
      <c r="L88" s="850">
        <f>N82*K88</f>
        <v>8662.0980167378111</v>
      </c>
      <c r="M88" s="851"/>
      <c r="N88" s="57"/>
    </row>
    <row r="89" spans="1:14" ht="15.75" thickBot="1">
      <c r="B89" s="97" t="s">
        <v>1058</v>
      </c>
      <c r="C89" s="98"/>
      <c r="D89" s="98"/>
      <c r="E89" s="98"/>
      <c r="F89" s="98"/>
      <c r="G89" s="98"/>
      <c r="H89" s="98"/>
      <c r="I89" s="99"/>
      <c r="J89" s="100"/>
      <c r="K89" s="313">
        <v>0.05</v>
      </c>
      <c r="L89" s="852">
        <f>N82*K89</f>
        <v>8662.0980167378111</v>
      </c>
      <c r="M89" s="853"/>
      <c r="N89" s="57"/>
    </row>
    <row r="90" spans="1:14" ht="15.75" thickBot="1">
      <c r="B90" s="815" t="s">
        <v>1037</v>
      </c>
      <c r="C90" s="816"/>
      <c r="D90" s="816"/>
      <c r="E90" s="816"/>
      <c r="F90" s="816"/>
      <c r="G90" s="816"/>
      <c r="H90" s="816"/>
      <c r="I90" s="816"/>
      <c r="J90" s="816"/>
      <c r="K90" s="816"/>
      <c r="L90" s="816"/>
      <c r="M90" s="817"/>
      <c r="N90" s="58">
        <f>L87+L88+L89</f>
        <v>51972.588100426874</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225214.54843518307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8</v>
      </c>
      <c r="N37" s="280">
        <f t="shared" ref="N37:N43" si="0">K37/M37</f>
        <v>12500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8</v>
      </c>
      <c r="N38" s="280">
        <f t="shared" si="0"/>
        <v>12500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8</v>
      </c>
      <c r="N39" s="280">
        <f t="shared" si="0"/>
        <v>45000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8</v>
      </c>
      <c r="N42" s="280">
        <f t="shared" si="0"/>
        <v>25000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8</v>
      </c>
      <c r="N43" s="280">
        <f t="shared" si="0"/>
        <v>8661.4317262664972</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125916.81182026552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2">
        <f>VLOOKUP(A64,TRANSPORTE!A6:D117,4,FALSE)</f>
        <v>747.74472626698719</v>
      </c>
      <c r="M64" s="903"/>
      <c r="N64" s="295">
        <f>K64*L64</f>
        <v>934.68090783373395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2054.6809078337337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133"/>
    </row>
    <row r="80" spans="1:15" ht="15.75" thickBot="1">
      <c r="B80" s="904" t="s">
        <v>1037</v>
      </c>
      <c r="C80" s="858"/>
      <c r="D80" s="858"/>
      <c r="E80" s="858"/>
      <c r="F80" s="858"/>
      <c r="G80" s="858"/>
      <c r="H80" s="858"/>
      <c r="I80" s="858"/>
      <c r="J80" s="858"/>
      <c r="K80" s="858"/>
      <c r="L80" s="858"/>
      <c r="M80" s="859"/>
      <c r="N80" s="468">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173241.96033475621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34648.392066951244</v>
      </c>
      <c r="M87" s="851"/>
      <c r="N87" s="57"/>
    </row>
    <row r="88" spans="1:14">
      <c r="B88" s="95" t="s">
        <v>1057</v>
      </c>
      <c r="C88" s="96"/>
      <c r="D88" s="96"/>
      <c r="E88" s="96"/>
      <c r="F88" s="96"/>
      <c r="G88" s="96"/>
      <c r="H88" s="96"/>
      <c r="I88" s="93"/>
      <c r="J88" s="94"/>
      <c r="K88" s="312">
        <v>0.05</v>
      </c>
      <c r="L88" s="850">
        <f>N82*K88</f>
        <v>8662.0980167378111</v>
      </c>
      <c r="M88" s="851"/>
      <c r="N88" s="57"/>
    </row>
    <row r="89" spans="1:14" ht="15.75" thickBot="1">
      <c r="B89" s="97" t="s">
        <v>1058</v>
      </c>
      <c r="C89" s="98"/>
      <c r="D89" s="98"/>
      <c r="E89" s="98"/>
      <c r="F89" s="98"/>
      <c r="G89" s="98"/>
      <c r="H89" s="98"/>
      <c r="I89" s="99"/>
      <c r="J89" s="100"/>
      <c r="K89" s="313">
        <v>0.05</v>
      </c>
      <c r="L89" s="852">
        <f>N82*K89</f>
        <v>8662.0980167378111</v>
      </c>
      <c r="M89" s="853"/>
      <c r="N89" s="57"/>
    </row>
    <row r="90" spans="1:14" ht="15.75" thickBot="1">
      <c r="B90" s="815" t="s">
        <v>1037</v>
      </c>
      <c r="C90" s="816"/>
      <c r="D90" s="816"/>
      <c r="E90" s="816"/>
      <c r="F90" s="816"/>
      <c r="G90" s="816"/>
      <c r="H90" s="816"/>
      <c r="I90" s="816"/>
      <c r="J90" s="816"/>
      <c r="K90" s="816"/>
      <c r="L90" s="816"/>
      <c r="M90" s="817"/>
      <c r="N90" s="58">
        <f>L87+L88+L89</f>
        <v>51972.588100426874</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225214.54843518307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8</v>
      </c>
      <c r="N37" s="280">
        <f t="shared" ref="N37:N43" si="0">K37/M37</f>
        <v>12500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8</v>
      </c>
      <c r="N38" s="280">
        <f t="shared" si="0"/>
        <v>12500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8</v>
      </c>
      <c r="N39" s="280">
        <f t="shared" si="0"/>
        <v>45000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8</v>
      </c>
      <c r="N42" s="280">
        <f t="shared" si="0"/>
        <v>25000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8</v>
      </c>
      <c r="N43" s="280">
        <f t="shared" si="0"/>
        <v>8661.4317262664972</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125916.81182026552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2">
        <f>VLOOKUP(A64,TRANSPORTE!A6:D117,4,FALSE)</f>
        <v>747.74472626698719</v>
      </c>
      <c r="M64" s="903"/>
      <c r="N64" s="295">
        <f>K64*L64</f>
        <v>934.68090783373395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2054.6809078337337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173241.96033475621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34648.392066951244</v>
      </c>
      <c r="M87" s="851"/>
      <c r="N87" s="57"/>
    </row>
    <row r="88" spans="1:14">
      <c r="B88" s="95" t="s">
        <v>1057</v>
      </c>
      <c r="C88" s="96"/>
      <c r="D88" s="96"/>
      <c r="E88" s="96"/>
      <c r="F88" s="96"/>
      <c r="G88" s="96"/>
      <c r="H88" s="96"/>
      <c r="I88" s="93"/>
      <c r="J88" s="94"/>
      <c r="K88" s="312">
        <v>0.05</v>
      </c>
      <c r="L88" s="850">
        <f>N82*K88</f>
        <v>8662.0980167378111</v>
      </c>
      <c r="M88" s="851"/>
      <c r="N88" s="57"/>
    </row>
    <row r="89" spans="1:14" ht="15.75" thickBot="1">
      <c r="B89" s="97" t="s">
        <v>1058</v>
      </c>
      <c r="C89" s="98"/>
      <c r="D89" s="98"/>
      <c r="E89" s="98"/>
      <c r="F89" s="98"/>
      <c r="G89" s="98"/>
      <c r="H89" s="98"/>
      <c r="I89" s="99"/>
      <c r="J89" s="100"/>
      <c r="K89" s="313">
        <v>0.05</v>
      </c>
      <c r="L89" s="852">
        <f>N82*K89</f>
        <v>8662.0980167378111</v>
      </c>
      <c r="M89" s="853"/>
      <c r="N89" s="57"/>
    </row>
    <row r="90" spans="1:14" ht="15.75" thickBot="1">
      <c r="B90" s="815" t="s">
        <v>1037</v>
      </c>
      <c r="C90" s="816"/>
      <c r="D90" s="816"/>
      <c r="E90" s="816"/>
      <c r="F90" s="816"/>
      <c r="G90" s="816"/>
      <c r="H90" s="816"/>
      <c r="I90" s="816"/>
      <c r="J90" s="816"/>
      <c r="K90" s="816"/>
      <c r="L90" s="816"/>
      <c r="M90" s="817"/>
      <c r="N90" s="58">
        <f>L87+L88+L89</f>
        <v>51972.588100426874</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225214.54843518307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829.84208459912497</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105092.32079894564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902">
        <f>VLOOKUP(A64,TRANSPORTE!A6:D117,4,FALSE)</f>
        <v>1245.1098049143707</v>
      </c>
      <c r="M64" s="903"/>
      <c r="N64" s="295">
        <f>K64*L64</f>
        <v>1556.3872561429635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2676.3872561429635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152117.12890107988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30423.425780215977</v>
      </c>
      <c r="M87" s="851"/>
      <c r="N87" s="57"/>
    </row>
    <row r="88" spans="1:14">
      <c r="B88" s="95" t="s">
        <v>1057</v>
      </c>
      <c r="C88" s="96"/>
      <c r="D88" s="96"/>
      <c r="E88" s="96"/>
      <c r="F88" s="96"/>
      <c r="G88" s="96"/>
      <c r="H88" s="96"/>
      <c r="I88" s="93"/>
      <c r="J88" s="94"/>
      <c r="K88" s="312">
        <v>0.05</v>
      </c>
      <c r="L88" s="850">
        <f>N82*K88</f>
        <v>7605.8564450539943</v>
      </c>
      <c r="M88" s="851"/>
      <c r="N88" s="57"/>
    </row>
    <row r="89" spans="1:14" ht="15.75" thickBot="1">
      <c r="B89" s="97" t="s">
        <v>1058</v>
      </c>
      <c r="C89" s="98"/>
      <c r="D89" s="98"/>
      <c r="E89" s="98"/>
      <c r="F89" s="98"/>
      <c r="G89" s="98"/>
      <c r="H89" s="98"/>
      <c r="I89" s="99"/>
      <c r="J89" s="100"/>
      <c r="K89" s="313">
        <v>0.05</v>
      </c>
      <c r="L89" s="852">
        <f>N82*K89</f>
        <v>7605.8564450539943</v>
      </c>
      <c r="M89" s="853"/>
      <c r="N89" s="57"/>
    </row>
    <row r="90" spans="1:14" ht="15.75" thickBot="1">
      <c r="B90" s="815" t="s">
        <v>1037</v>
      </c>
      <c r="C90" s="816"/>
      <c r="D90" s="816"/>
      <c r="E90" s="816"/>
      <c r="F90" s="816"/>
      <c r="G90" s="816"/>
      <c r="H90" s="816"/>
      <c r="I90" s="816"/>
      <c r="J90" s="816"/>
      <c r="K90" s="816"/>
      <c r="L90" s="816"/>
      <c r="M90" s="817"/>
      <c r="N90" s="58">
        <f>L87+L88+L89</f>
        <v>45635.138670323962</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197752.26757140385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105092.32079894564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902">
        <f>VLOOKUP(A65,TRANSPORTE!A6:D117,4,FALSE)</f>
        <v>1245.1098049143707</v>
      </c>
      <c r="M65" s="903"/>
      <c r="N65" s="295">
        <f>K65*L65</f>
        <v>1556.3872561429635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2676.3872561429635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133"/>
    </row>
    <row r="81" spans="1:14" ht="15.75" thickBot="1">
      <c r="B81" s="904" t="s">
        <v>1037</v>
      </c>
      <c r="C81" s="858"/>
      <c r="D81" s="858"/>
      <c r="E81" s="858"/>
      <c r="F81" s="858"/>
      <c r="G81" s="858"/>
      <c r="H81" s="858"/>
      <c r="I81" s="858"/>
      <c r="J81" s="858"/>
      <c r="K81" s="858"/>
      <c r="L81" s="858"/>
      <c r="M81" s="859"/>
      <c r="N81" s="468">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152117.12890107988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30423.425780215977</v>
      </c>
      <c r="M88" s="851"/>
      <c r="N88" s="57"/>
    </row>
    <row r="89" spans="1:14">
      <c r="B89" s="95" t="s">
        <v>1057</v>
      </c>
      <c r="C89" s="96"/>
      <c r="D89" s="96"/>
      <c r="E89" s="96"/>
      <c r="F89" s="96"/>
      <c r="G89" s="96"/>
      <c r="H89" s="96"/>
      <c r="I89" s="93"/>
      <c r="J89" s="94"/>
      <c r="K89" s="312">
        <v>0.05</v>
      </c>
      <c r="L89" s="850">
        <f>N83*K89</f>
        <v>7605.8564450539943</v>
      </c>
      <c r="M89" s="851"/>
      <c r="N89" s="57"/>
    </row>
    <row r="90" spans="1:14" ht="15.75" thickBot="1">
      <c r="B90" s="97" t="s">
        <v>1058</v>
      </c>
      <c r="C90" s="98"/>
      <c r="D90" s="98"/>
      <c r="E90" s="98"/>
      <c r="F90" s="98"/>
      <c r="G90" s="98"/>
      <c r="H90" s="98"/>
      <c r="I90" s="99"/>
      <c r="J90" s="100"/>
      <c r="K90" s="313">
        <v>0.05</v>
      </c>
      <c r="L90" s="852">
        <f>N83*K90</f>
        <v>7605.8564450539943</v>
      </c>
      <c r="M90" s="853"/>
      <c r="N90" s="57"/>
    </row>
    <row r="91" spans="1:14" ht="15.75" thickBot="1">
      <c r="B91" s="815" t="s">
        <v>1037</v>
      </c>
      <c r="C91" s="816"/>
      <c r="D91" s="816"/>
      <c r="E91" s="816"/>
      <c r="F91" s="816"/>
      <c r="G91" s="816"/>
      <c r="H91" s="816"/>
      <c r="I91" s="816"/>
      <c r="J91" s="816"/>
      <c r="K91" s="816"/>
      <c r="L91" s="816"/>
      <c r="M91" s="817"/>
      <c r="N91" s="58">
        <f>L88+L89+L90</f>
        <v>45635.138670323962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197752.26757140385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829.84208459912497</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105092.32079894564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2">
        <f>VLOOKUP(A64,TRANSPORTE!A6:D117,4,FALSE)</f>
        <v>1245.1098049143707</v>
      </c>
      <c r="M64" s="903"/>
      <c r="N64" s="295">
        <f>K64*L64</f>
        <v>1556.3872561429635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2676.3872561429635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152117.12890107988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30423.425780215977</v>
      </c>
      <c r="M87" s="851"/>
      <c r="N87" s="57"/>
    </row>
    <row r="88" spans="1:14">
      <c r="B88" s="95" t="s">
        <v>1057</v>
      </c>
      <c r="C88" s="96"/>
      <c r="D88" s="96"/>
      <c r="E88" s="96"/>
      <c r="F88" s="96"/>
      <c r="G88" s="96"/>
      <c r="H88" s="96"/>
      <c r="I88" s="93"/>
      <c r="J88" s="94"/>
      <c r="K88" s="312">
        <v>0.05</v>
      </c>
      <c r="L88" s="850">
        <f>N82*K88</f>
        <v>7605.8564450539943</v>
      </c>
      <c r="M88" s="851"/>
      <c r="N88" s="57"/>
    </row>
    <row r="89" spans="1:14" ht="15.75" thickBot="1">
      <c r="B89" s="97" t="s">
        <v>1058</v>
      </c>
      <c r="C89" s="98"/>
      <c r="D89" s="98"/>
      <c r="E89" s="98"/>
      <c r="F89" s="98"/>
      <c r="G89" s="98"/>
      <c r="H89" s="98"/>
      <c r="I89" s="99"/>
      <c r="J89" s="100"/>
      <c r="K89" s="313">
        <v>0.05</v>
      </c>
      <c r="L89" s="852">
        <f>N82*K89</f>
        <v>7605.8564450539943</v>
      </c>
      <c r="M89" s="853"/>
      <c r="N89" s="57"/>
    </row>
    <row r="90" spans="1:14" ht="15.75" thickBot="1">
      <c r="B90" s="815" t="s">
        <v>1037</v>
      </c>
      <c r="C90" s="816"/>
      <c r="D90" s="816"/>
      <c r="E90" s="816"/>
      <c r="F90" s="816"/>
      <c r="G90" s="816"/>
      <c r="H90" s="816"/>
      <c r="I90" s="816"/>
      <c r="J90" s="816"/>
      <c r="K90" s="816"/>
      <c r="L90" s="816"/>
      <c r="M90" s="817"/>
      <c r="N90" s="58">
        <f>L87+L88+L89</f>
        <v>45635.138670323962</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197752.26757140385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8</v>
      </c>
      <c r="N37" s="280">
        <f t="shared" ref="N37:N43" si="0">K37/M37</f>
        <v>12500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8</v>
      </c>
      <c r="N38" s="280">
        <f t="shared" si="0"/>
        <v>12500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8</v>
      </c>
      <c r="N39" s="280">
        <f t="shared" si="0"/>
        <v>45000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8</v>
      </c>
      <c r="N42" s="280">
        <f t="shared" si="0"/>
        <v>25000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8</v>
      </c>
      <c r="N43" s="280">
        <f t="shared" si="0"/>
        <v>8661.4317262664972</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922.04676066569448</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125916.81182026552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2">
        <f>VLOOKUP(A64,TRANSPORTE!A6:D117,4,FALSE)</f>
        <v>1245.1098049143707</v>
      </c>
      <c r="M64" s="903"/>
      <c r="N64" s="295">
        <f>K64*L64</f>
        <v>1556.3872561429635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2676.3872561429635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173863.66668306544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34772.733336613092</v>
      </c>
      <c r="M87" s="851"/>
      <c r="N87" s="57"/>
    </row>
    <row r="88" spans="1:14">
      <c r="B88" s="95" t="s">
        <v>1057</v>
      </c>
      <c r="C88" s="96"/>
      <c r="D88" s="96"/>
      <c r="E88" s="96"/>
      <c r="F88" s="96"/>
      <c r="G88" s="96"/>
      <c r="H88" s="96"/>
      <c r="I88" s="93"/>
      <c r="J88" s="94"/>
      <c r="K88" s="312">
        <v>0.05</v>
      </c>
      <c r="L88" s="850">
        <f>N82*K88</f>
        <v>8693.1833341532729</v>
      </c>
      <c r="M88" s="851"/>
      <c r="N88" s="57"/>
    </row>
    <row r="89" spans="1:14" ht="15.75" thickBot="1">
      <c r="B89" s="97" t="s">
        <v>1058</v>
      </c>
      <c r="C89" s="98"/>
      <c r="D89" s="98"/>
      <c r="E89" s="98"/>
      <c r="F89" s="98"/>
      <c r="G89" s="98"/>
      <c r="H89" s="98"/>
      <c r="I89" s="99"/>
      <c r="J89" s="100"/>
      <c r="K89" s="313">
        <v>0.05</v>
      </c>
      <c r="L89" s="852">
        <f>N82*K89</f>
        <v>8693.1833341532729</v>
      </c>
      <c r="M89" s="853"/>
      <c r="N89" s="57"/>
    </row>
    <row r="90" spans="1:14" ht="15.75" thickBot="1">
      <c r="B90" s="815" t="s">
        <v>1037</v>
      </c>
      <c r="C90" s="816"/>
      <c r="D90" s="816"/>
      <c r="E90" s="816"/>
      <c r="F90" s="816"/>
      <c r="G90" s="816"/>
      <c r="H90" s="816"/>
      <c r="I90" s="816"/>
      <c r="J90" s="816"/>
      <c r="K90" s="816"/>
      <c r="L90" s="816"/>
      <c r="M90" s="817"/>
      <c r="N90" s="58">
        <f>L87+L88+L89</f>
        <v>52159.100004919645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226022.7666879851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105092.32079894564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902">
        <f>VLOOKUP(A65,TRANSPORTE!A6:D117,4,FALSE)</f>
        <v>747.74472626698719</v>
      </c>
      <c r="M65" s="903"/>
      <c r="N65" s="295">
        <f>K65*L65</f>
        <v>934.68090783373395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2054.6809078337337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151495.42255277064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30299.08451055413</v>
      </c>
      <c r="M88" s="851"/>
      <c r="N88" s="57"/>
    </row>
    <row r="89" spans="1:14">
      <c r="B89" s="95" t="s">
        <v>1057</v>
      </c>
      <c r="C89" s="96"/>
      <c r="D89" s="96"/>
      <c r="E89" s="96"/>
      <c r="F89" s="96"/>
      <c r="G89" s="96"/>
      <c r="H89" s="96"/>
      <c r="I89" s="93"/>
      <c r="J89" s="94"/>
      <c r="K89" s="312">
        <v>0.05</v>
      </c>
      <c r="L89" s="850">
        <f>N83*K89</f>
        <v>7574.7711276385326</v>
      </c>
      <c r="M89" s="851"/>
      <c r="N89" s="57"/>
    </row>
    <row r="90" spans="1:14" ht="15.75" thickBot="1">
      <c r="B90" s="97" t="s">
        <v>1058</v>
      </c>
      <c r="C90" s="98"/>
      <c r="D90" s="98"/>
      <c r="E90" s="98"/>
      <c r="F90" s="98"/>
      <c r="G90" s="98"/>
      <c r="H90" s="98"/>
      <c r="I90" s="99"/>
      <c r="J90" s="100"/>
      <c r="K90" s="313">
        <v>0.05</v>
      </c>
      <c r="L90" s="852">
        <f>N83*K90</f>
        <v>7574.7711276385326</v>
      </c>
      <c r="M90" s="853"/>
      <c r="N90" s="57"/>
    </row>
    <row r="91" spans="1:14" ht="15.75" thickBot="1">
      <c r="B91" s="815" t="s">
        <v>1037</v>
      </c>
      <c r="C91" s="816"/>
      <c r="D91" s="816"/>
      <c r="E91" s="816"/>
      <c r="F91" s="816"/>
      <c r="G91" s="816"/>
      <c r="H91" s="816"/>
      <c r="I91" s="816"/>
      <c r="J91" s="816"/>
      <c r="K91" s="816"/>
      <c r="L91" s="816"/>
      <c r="M91" s="817"/>
      <c r="N91" s="58">
        <f>L88+L89+L90</f>
        <v>45448.626765831192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196944.04931860184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105092.32079894564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902">
        <f>VLOOKUP(A65,TRANSPORTE!A6:D117,4,FALSE)</f>
        <v>747.74472626698719</v>
      </c>
      <c r="M65" s="903"/>
      <c r="N65" s="295">
        <f>K65*L65</f>
        <v>934.68090783373395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2054.6809078337337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151495.42255277064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30299.08451055413</v>
      </c>
      <c r="M88" s="851"/>
      <c r="N88" s="57"/>
    </row>
    <row r="89" spans="1:14">
      <c r="B89" s="95" t="s">
        <v>1057</v>
      </c>
      <c r="C89" s="96"/>
      <c r="D89" s="96"/>
      <c r="E89" s="96"/>
      <c r="F89" s="96"/>
      <c r="G89" s="96"/>
      <c r="H89" s="96"/>
      <c r="I89" s="93"/>
      <c r="J89" s="94"/>
      <c r="K89" s="312">
        <v>0.05</v>
      </c>
      <c r="L89" s="850">
        <f>N83*K89</f>
        <v>7574.7711276385326</v>
      </c>
      <c r="M89" s="851"/>
      <c r="N89" s="57"/>
    </row>
    <row r="90" spans="1:14" ht="15.75" thickBot="1">
      <c r="B90" s="97" t="s">
        <v>1058</v>
      </c>
      <c r="C90" s="98"/>
      <c r="D90" s="98"/>
      <c r="E90" s="98"/>
      <c r="F90" s="98"/>
      <c r="G90" s="98"/>
      <c r="H90" s="98"/>
      <c r="I90" s="99"/>
      <c r="J90" s="100"/>
      <c r="K90" s="313">
        <v>0.05</v>
      </c>
      <c r="L90" s="852">
        <f>N83*K90</f>
        <v>7574.7711276385326</v>
      </c>
      <c r="M90" s="853"/>
      <c r="N90" s="57"/>
    </row>
    <row r="91" spans="1:14" ht="15.75" thickBot="1">
      <c r="B91" s="815" t="s">
        <v>1037</v>
      </c>
      <c r="C91" s="816"/>
      <c r="D91" s="816"/>
      <c r="E91" s="816"/>
      <c r="F91" s="816"/>
      <c r="G91" s="816"/>
      <c r="H91" s="816"/>
      <c r="I91" s="816"/>
      <c r="J91" s="816"/>
      <c r="K91" s="816"/>
      <c r="L91" s="816"/>
      <c r="M91" s="817"/>
      <c r="N91" s="58">
        <f>L88+L89+L90</f>
        <v>45448.626765831192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196944.04931860184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829.84208459912497</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105092.32079894564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42</v>
      </c>
      <c r="N54" s="280">
        <f>K54*M54</f>
        <v>1050</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36050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902">
        <f>VLOOKUP(A64,TRANSPORTE!A6:D117,4,FALSE)</f>
        <v>747.74472626698719</v>
      </c>
      <c r="M64" s="903"/>
      <c r="N64" s="295">
        <f>K64*L64</f>
        <v>934.68090783373395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2054.6809078337337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151495.42255277064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30299.08451055413</v>
      </c>
      <c r="M87" s="851"/>
      <c r="N87" s="57"/>
    </row>
    <row r="88" spans="1:14">
      <c r="B88" s="95" t="s">
        <v>1057</v>
      </c>
      <c r="C88" s="96"/>
      <c r="D88" s="96"/>
      <c r="E88" s="96"/>
      <c r="F88" s="96"/>
      <c r="G88" s="96"/>
      <c r="H88" s="96"/>
      <c r="I88" s="93"/>
      <c r="J88" s="94"/>
      <c r="K88" s="312">
        <v>0.05</v>
      </c>
      <c r="L88" s="850">
        <f>N82*K88</f>
        <v>7574.7711276385326</v>
      </c>
      <c r="M88" s="851"/>
      <c r="N88" s="57"/>
    </row>
    <row r="89" spans="1:14" ht="15.75" thickBot="1">
      <c r="B89" s="97" t="s">
        <v>1058</v>
      </c>
      <c r="C89" s="98"/>
      <c r="D89" s="98"/>
      <c r="E89" s="98"/>
      <c r="F89" s="98"/>
      <c r="G89" s="98"/>
      <c r="H89" s="98"/>
      <c r="I89" s="99"/>
      <c r="J89" s="100"/>
      <c r="K89" s="313">
        <v>0.05</v>
      </c>
      <c r="L89" s="852">
        <f>N82*K89</f>
        <v>7574.7711276385326</v>
      </c>
      <c r="M89" s="853"/>
      <c r="N89" s="57"/>
    </row>
    <row r="90" spans="1:14" ht="15.75" thickBot="1">
      <c r="B90" s="815" t="s">
        <v>1037</v>
      </c>
      <c r="C90" s="816"/>
      <c r="D90" s="816"/>
      <c r="E90" s="816"/>
      <c r="F90" s="816"/>
      <c r="G90" s="816"/>
      <c r="H90" s="816"/>
      <c r="I90" s="816"/>
      <c r="J90" s="816"/>
      <c r="K90" s="816"/>
      <c r="L90" s="816"/>
      <c r="M90" s="817"/>
      <c r="N90" s="58">
        <f>L87+L88+L89</f>
        <v>45448.626765831192</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196944.04931860184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150</v>
      </c>
      <c r="B36" s="864" t="str">
        <f>VLOOKUP(A36,EQUIPOS!A6:D154,3,FALSE)</f>
        <v>Cargador : Potencia en el volante 125 hp, Clasificación de RPM del motor 2300.</v>
      </c>
      <c r="C36" s="865"/>
      <c r="D36" s="865"/>
      <c r="E36" s="865"/>
      <c r="F36" s="865"/>
      <c r="G36" s="865"/>
      <c r="H36" s="866"/>
      <c r="I36" s="275"/>
      <c r="J36" s="276"/>
      <c r="K36" s="277">
        <f>VLOOKUP(A36,EQUIPOS!A6:D163,4,FALSE)</f>
        <v>120000</v>
      </c>
      <c r="L36" s="278"/>
      <c r="M36" s="279">
        <v>30</v>
      </c>
      <c r="N36" s="280">
        <f>K36/M36</f>
        <v>4000</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166</v>
      </c>
      <c r="B38" s="864" t="str">
        <f>VLOOKUP(A38,EQUIPOS!A8:D154,3,FALSE)</f>
        <v>Compactador de Rodillo POTENCIA: 99HP, PESO: 8 ton</v>
      </c>
      <c r="C38" s="865"/>
      <c r="D38" s="865"/>
      <c r="E38" s="865"/>
      <c r="F38" s="865"/>
      <c r="G38" s="865"/>
      <c r="H38" s="866"/>
      <c r="I38" s="275"/>
      <c r="J38" s="276"/>
      <c r="K38" s="277">
        <f>VLOOKUP(A38,EQUIPOS!A8:D165,4,FALSE)</f>
        <v>100000</v>
      </c>
      <c r="L38" s="278"/>
      <c r="M38" s="279">
        <v>10</v>
      </c>
      <c r="N38" s="280">
        <f t="shared" si="0"/>
        <v>10000</v>
      </c>
    </row>
    <row r="39" spans="1:14">
      <c r="A39" t="s">
        <v>284</v>
      </c>
      <c r="B39" s="864" t="str">
        <f>VLOOKUP(A39,EQUIPOS!A9:D154,3,FALSE)</f>
        <v>Planta de asfalto en caliente</v>
      </c>
      <c r="C39" s="865"/>
      <c r="D39" s="865"/>
      <c r="E39" s="865"/>
      <c r="F39" s="865"/>
      <c r="G39" s="865"/>
      <c r="H39" s="866"/>
      <c r="I39" s="275"/>
      <c r="J39" s="276"/>
      <c r="K39" s="277">
        <f>VLOOKUP(A39,EQUIPOS!A9:D166,4,FALSE)</f>
        <v>360000</v>
      </c>
      <c r="L39" s="278"/>
      <c r="M39" s="279">
        <v>10</v>
      </c>
      <c r="N39" s="280">
        <f t="shared" si="0"/>
        <v>36000</v>
      </c>
    </row>
    <row r="40" spans="1:14">
      <c r="A40" t="s">
        <v>290</v>
      </c>
      <c r="B40" s="864" t="str">
        <f>VLOOKUP(A40,EQUIPOS!A10:D154,3,FALSE)</f>
        <v>Planta trituradora</v>
      </c>
      <c r="C40" s="865"/>
      <c r="D40" s="865"/>
      <c r="E40" s="865"/>
      <c r="F40" s="865"/>
      <c r="G40" s="865"/>
      <c r="H40" s="866"/>
      <c r="I40" s="275"/>
      <c r="J40" s="276"/>
      <c r="K40" s="277">
        <f>VLOOKUP(A40,EQUIPOS!A10:D167,4,FALSE)</f>
        <v>400000</v>
      </c>
      <c r="L40" s="278"/>
      <c r="M40" s="279">
        <v>30</v>
      </c>
      <c r="N40" s="280">
        <f t="shared" si="0"/>
        <v>13333.333333333334</v>
      </c>
    </row>
    <row r="41" spans="1:14">
      <c r="A41" t="s">
        <v>314</v>
      </c>
      <c r="B41" s="864" t="str">
        <f>VLOOKUP(A41,EQUIPOS!A11:D155,3,FALSE)</f>
        <v xml:space="preserve">Retroexcavadora E-200 sobre orugas
</v>
      </c>
      <c r="C41" s="865"/>
      <c r="D41" s="865"/>
      <c r="E41" s="865"/>
      <c r="F41" s="865"/>
      <c r="G41" s="865"/>
      <c r="H41" s="866"/>
      <c r="I41" s="275"/>
      <c r="J41" s="276"/>
      <c r="K41" s="277">
        <f>VLOOKUP(A41,EQUIPOS!A11:D168,4,FALSE)</f>
        <v>120000</v>
      </c>
      <c r="L41" s="278"/>
      <c r="M41" s="279">
        <v>30</v>
      </c>
      <c r="N41" s="280">
        <f t="shared" si="0"/>
        <v>4000</v>
      </c>
    </row>
    <row r="42" spans="1:14">
      <c r="A42" t="s">
        <v>358</v>
      </c>
      <c r="B42" s="864" t="str">
        <f>VLOOKUP(A42,EQUIPOS!A12:D156,3,FALSE)</f>
        <v xml:space="preserve">Terminadora de asfalto (Finisher), potencia en el volante 174 HP, R=20M3/H, velocidad de desplazamiento 114 m/min
</v>
      </c>
      <c r="C42" s="865"/>
      <c r="D42" s="865"/>
      <c r="E42" s="865"/>
      <c r="F42" s="865"/>
      <c r="G42" s="865"/>
      <c r="H42" s="866"/>
      <c r="I42" s="275"/>
      <c r="J42" s="276"/>
      <c r="K42" s="277">
        <f>VLOOKUP(A42,EQUIPOS!A12:D169,4,FALSE)</f>
        <v>200000</v>
      </c>
      <c r="L42" s="278"/>
      <c r="M42" s="279">
        <v>10</v>
      </c>
      <c r="N42" s="280">
        <f t="shared" si="0"/>
        <v>20000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328"/>
      <c r="C44" s="329"/>
      <c r="D44" s="329"/>
      <c r="E44" s="329"/>
      <c r="F44" s="329"/>
      <c r="G44" s="329"/>
      <c r="H44" s="330"/>
      <c r="I44" s="275"/>
      <c r="J44" s="276"/>
      <c r="K44" s="277"/>
      <c r="L44" s="278"/>
      <c r="M44" s="279"/>
      <c r="N44" s="280"/>
    </row>
    <row r="45" spans="1:14">
      <c r="B45" s="864"/>
      <c r="C45" s="865"/>
      <c r="D45" s="865"/>
      <c r="E45" s="865"/>
      <c r="F45" s="865"/>
      <c r="G45" s="865"/>
      <c r="H45" s="866"/>
      <c r="I45" s="867"/>
      <c r="J45" s="868"/>
      <c r="K45" s="277"/>
      <c r="L45" s="869"/>
      <c r="M45" s="870"/>
      <c r="N45" s="280"/>
    </row>
    <row r="46" spans="1:14">
      <c r="B46" s="864"/>
      <c r="C46" s="865"/>
      <c r="D46" s="865"/>
      <c r="E46" s="871"/>
      <c r="F46" s="865"/>
      <c r="G46" s="865"/>
      <c r="H46" s="866"/>
      <c r="I46" s="42"/>
      <c r="J46" s="43"/>
      <c r="K46" s="282"/>
      <c r="L46" s="284"/>
      <c r="M46" s="285"/>
      <c r="N46" s="286"/>
    </row>
    <row r="47" spans="1:14">
      <c r="B47" s="872" t="s">
        <v>1036</v>
      </c>
      <c r="C47" s="873"/>
      <c r="D47" s="873"/>
      <c r="E47" s="44"/>
      <c r="F47" s="45"/>
      <c r="G47" s="45"/>
      <c r="H47" s="46"/>
      <c r="I47" s="42"/>
      <c r="J47" s="43"/>
      <c r="K47" s="287"/>
      <c r="L47" s="284"/>
      <c r="M47" s="409">
        <v>0.1</v>
      </c>
      <c r="N47" s="352">
        <f>N81*M47</f>
        <v>829.84208459912497</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105092.32079894564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25000</v>
      </c>
      <c r="N54" s="280">
        <f>K54*M54</f>
        <v>35000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42</v>
      </c>
      <c r="N55" s="280">
        <f>K55*M55</f>
        <v>1050</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7"/>
      <c r="C58" s="898"/>
      <c r="D58" s="898"/>
      <c r="E58" s="898"/>
      <c r="F58" s="898"/>
      <c r="G58" s="898"/>
      <c r="H58" s="898"/>
      <c r="I58" s="868"/>
      <c r="J58" s="48"/>
      <c r="K58" s="50"/>
      <c r="L58" s="899"/>
      <c r="M58" s="900"/>
      <c r="N58" s="51"/>
    </row>
    <row r="59" spans="1:14" ht="15.75" thickBot="1">
      <c r="B59" s="815" t="s">
        <v>1037</v>
      </c>
      <c r="C59" s="816"/>
      <c r="D59" s="816"/>
      <c r="E59" s="816"/>
      <c r="F59" s="816"/>
      <c r="G59" s="816"/>
      <c r="H59" s="816"/>
      <c r="I59" s="816"/>
      <c r="J59" s="816"/>
      <c r="K59" s="816"/>
      <c r="L59" s="816"/>
      <c r="M59" s="817"/>
      <c r="N59" s="402">
        <f>SUM(N54:N58)</f>
        <v>36050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2">
        <f>VLOOKUP(A64,TRANSPORTE!A5:D117,4,FALSE)</f>
        <v>800</v>
      </c>
      <c r="M64" s="903"/>
      <c r="N64" s="295">
        <f>K64*L64</f>
        <v>1120</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902">
        <f>VLOOKUP(A65,TRANSPORTE!A6:D117,4,FALSE)</f>
        <v>747.74472626698719</v>
      </c>
      <c r="M65" s="903"/>
      <c r="N65" s="295">
        <f>K65*L65</f>
        <v>934.68090783373395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2054.6809078337337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151495.42255277064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30299.08451055413</v>
      </c>
      <c r="M88" s="851"/>
      <c r="N88" s="57"/>
    </row>
    <row r="89" spans="1:14">
      <c r="B89" s="95" t="s">
        <v>1057</v>
      </c>
      <c r="C89" s="96"/>
      <c r="D89" s="96"/>
      <c r="E89" s="96"/>
      <c r="F89" s="96"/>
      <c r="G89" s="96"/>
      <c r="H89" s="96"/>
      <c r="I89" s="93"/>
      <c r="J89" s="94"/>
      <c r="K89" s="312">
        <v>0.05</v>
      </c>
      <c r="L89" s="850">
        <f>N83*K89</f>
        <v>7574.7711276385326</v>
      </c>
      <c r="M89" s="851"/>
      <c r="N89" s="57"/>
    </row>
    <row r="90" spans="1:14" ht="15.75" thickBot="1">
      <c r="B90" s="97" t="s">
        <v>1058</v>
      </c>
      <c r="C90" s="98"/>
      <c r="D90" s="98"/>
      <c r="E90" s="98"/>
      <c r="F90" s="98"/>
      <c r="G90" s="98"/>
      <c r="H90" s="98"/>
      <c r="I90" s="99"/>
      <c r="J90" s="100"/>
      <c r="K90" s="313">
        <v>0.05</v>
      </c>
      <c r="L90" s="852">
        <f>N83*K90</f>
        <v>7574.7711276385326</v>
      </c>
      <c r="M90" s="853"/>
      <c r="N90" s="57"/>
    </row>
    <row r="91" spans="1:14" ht="15.75" thickBot="1">
      <c r="B91" s="815" t="s">
        <v>1037</v>
      </c>
      <c r="C91" s="816"/>
      <c r="D91" s="816"/>
      <c r="E91" s="816"/>
      <c r="F91" s="816"/>
      <c r="G91" s="816"/>
      <c r="H91" s="816"/>
      <c r="I91" s="816"/>
      <c r="J91" s="816"/>
      <c r="K91" s="816"/>
      <c r="L91" s="816"/>
      <c r="M91" s="817"/>
      <c r="N91" s="58">
        <f>L88+L89+L90</f>
        <v>45448.626765831192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196944.04931860184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8" t="s">
        <v>2324</v>
      </c>
      <c r="C110" s="819"/>
      <c r="D110" s="819"/>
      <c r="E110" s="819"/>
      <c r="F110" s="819"/>
      <c r="G110" s="819"/>
      <c r="H110" s="819"/>
      <c r="I110" s="819"/>
      <c r="J110" s="819"/>
      <c r="K110" s="819"/>
      <c r="L110" s="819"/>
      <c r="M110" s="819"/>
      <c r="N110" s="820"/>
    </row>
    <row r="111" spans="2:14" ht="15" customHeight="1">
      <c r="B111" s="818"/>
      <c r="C111" s="819"/>
      <c r="D111" s="819"/>
      <c r="E111" s="819"/>
      <c r="F111" s="819"/>
      <c r="G111" s="819"/>
      <c r="H111" s="819"/>
      <c r="I111" s="819"/>
      <c r="J111" s="819"/>
      <c r="K111" s="819"/>
      <c r="L111" s="819"/>
      <c r="M111" s="819"/>
      <c r="N111" s="820"/>
    </row>
    <row r="112" spans="2:14" ht="30" customHeight="1">
      <c r="B112" s="821" t="s">
        <v>2325</v>
      </c>
      <c r="C112" s="822"/>
      <c r="D112" s="822"/>
      <c r="E112" s="822"/>
      <c r="F112" s="822"/>
      <c r="G112" s="822"/>
      <c r="H112" s="822"/>
      <c r="I112" s="822"/>
      <c r="J112" s="822"/>
      <c r="K112" s="822"/>
      <c r="L112" s="822"/>
      <c r="M112" s="822"/>
      <c r="N112" s="823"/>
    </row>
    <row r="113" spans="2:14">
      <c r="B113" s="821"/>
      <c r="C113" s="822"/>
      <c r="D113" s="822"/>
      <c r="E113" s="822"/>
      <c r="F113" s="822"/>
      <c r="G113" s="822"/>
      <c r="H113" s="822"/>
      <c r="I113" s="822"/>
      <c r="J113" s="822"/>
      <c r="K113" s="822"/>
      <c r="L113" s="822"/>
      <c r="M113" s="822"/>
      <c r="N113" s="82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1"/>
      <c r="K123" s="881"/>
      <c r="L123" s="881"/>
      <c r="M123" s="881"/>
      <c r="N123" s="882"/>
    </row>
    <row r="124" spans="2:14" ht="15.75" thickBot="1">
      <c r="B124" s="269" t="s">
        <v>2327</v>
      </c>
      <c r="C124" s="401"/>
      <c r="D124" s="401"/>
      <c r="E124" s="63"/>
      <c r="F124" s="63"/>
      <c r="G124" s="63"/>
      <c r="H124" s="63"/>
      <c r="I124" s="63"/>
      <c r="J124" s="883"/>
      <c r="K124" s="883"/>
      <c r="L124" s="883"/>
      <c r="M124" s="883"/>
      <c r="N124" s="88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148</v>
      </c>
      <c r="B36" s="864" t="str">
        <f>VLOOKUP(A36,EQUIPOS!A6:D154,3,FALSE)</f>
        <v>Cargador : Potencia en el volante 110 hp, Clasificación de RPM del motor 2300.</v>
      </c>
      <c r="C36" s="865"/>
      <c r="D36" s="865"/>
      <c r="E36" s="865"/>
      <c r="F36" s="865"/>
      <c r="G36" s="865"/>
      <c r="H36" s="866"/>
      <c r="I36" s="275"/>
      <c r="J36" s="276"/>
      <c r="K36" s="277">
        <f>VLOOKUP(A36,EQUIPOS!A6:D163,4,FALSE)</f>
        <v>100000</v>
      </c>
      <c r="L36" s="278"/>
      <c r="M36" s="279">
        <v>30</v>
      </c>
      <c r="N36" s="280">
        <f>K36/M36</f>
        <v>3333.3333333333335</v>
      </c>
    </row>
    <row r="37" spans="1:14">
      <c r="A37" s="119" t="s">
        <v>173</v>
      </c>
      <c r="B37" s="864" t="str">
        <f>VLOOKUP(A37,EQUIPOS!A7:D154,3,FALSE)</f>
        <v>Compactador neumático de Potencia 70 HP, peso de 13 ton</v>
      </c>
      <c r="C37" s="865"/>
      <c r="D37" s="865"/>
      <c r="E37" s="865"/>
      <c r="F37" s="865"/>
      <c r="G37" s="865"/>
      <c r="H37" s="866"/>
      <c r="I37" s="275"/>
      <c r="J37" s="276"/>
      <c r="K37" s="277">
        <f>VLOOKUP(A37,EQUIPOS!A7:D164,4,FALSE)</f>
        <v>100000</v>
      </c>
      <c r="L37" s="278"/>
      <c r="M37" s="279">
        <v>10</v>
      </c>
      <c r="N37" s="280">
        <f t="shared" ref="N37:N43" si="0">K37/M37</f>
        <v>10000</v>
      </c>
    </row>
    <row r="38" spans="1:14">
      <c r="A38" t="s">
        <v>284</v>
      </c>
      <c r="B38" s="864" t="str">
        <f>VLOOKUP(A38,EQUIPOS!A8:D154,3,FALSE)</f>
        <v>Planta de asfalto en caliente</v>
      </c>
      <c r="C38" s="865"/>
      <c r="D38" s="865"/>
      <c r="E38" s="865"/>
      <c r="F38" s="865"/>
      <c r="G38" s="865"/>
      <c r="H38" s="866"/>
      <c r="I38" s="275"/>
      <c r="J38" s="276"/>
      <c r="K38" s="277">
        <f>VLOOKUP(A38,EQUIPOS!A8:D165,4,FALSE)</f>
        <v>360000</v>
      </c>
      <c r="L38" s="278"/>
      <c r="M38" s="279">
        <v>10</v>
      </c>
      <c r="N38" s="280">
        <f t="shared" si="0"/>
        <v>36000</v>
      </c>
    </row>
    <row r="39" spans="1:14">
      <c r="A39" t="s">
        <v>290</v>
      </c>
      <c r="B39" s="864" t="str">
        <f>VLOOKUP(A39,EQUIPOS!A9:D154,3,FALSE)</f>
        <v>Planta trituradora</v>
      </c>
      <c r="C39" s="865"/>
      <c r="D39" s="865"/>
      <c r="E39" s="865"/>
      <c r="F39" s="865"/>
      <c r="G39" s="865"/>
      <c r="H39" s="866"/>
      <c r="I39" s="275"/>
      <c r="J39" s="276"/>
      <c r="K39" s="277">
        <f>VLOOKUP(A39,EQUIPOS!A9:D166,4,FALSE)</f>
        <v>400000</v>
      </c>
      <c r="L39" s="278"/>
      <c r="M39" s="279">
        <v>30</v>
      </c>
      <c r="N39" s="280">
        <f t="shared" si="0"/>
        <v>13333.333333333334</v>
      </c>
    </row>
    <row r="40" spans="1:14">
      <c r="A40" t="s">
        <v>316</v>
      </c>
      <c r="B40" s="864" t="str">
        <f>VLOOKUP(A40,EQUIPOS!A10:D154,3,FALSE)</f>
        <v>Retroexcavadora Tipo E-200 o  Equivalente</v>
      </c>
      <c r="C40" s="865"/>
      <c r="D40" s="865"/>
      <c r="E40" s="865"/>
      <c r="F40" s="865"/>
      <c r="G40" s="865"/>
      <c r="H40" s="866"/>
      <c r="I40" s="275"/>
      <c r="J40" s="276"/>
      <c r="K40" s="277">
        <f>VLOOKUP(A40,EQUIPOS!A10:D167,4,FALSE)</f>
        <v>120000</v>
      </c>
      <c r="L40" s="278"/>
      <c r="M40" s="279">
        <v>30</v>
      </c>
      <c r="N40" s="280">
        <f t="shared" si="0"/>
        <v>4000</v>
      </c>
    </row>
    <row r="41" spans="1:14">
      <c r="A41" t="s">
        <v>358</v>
      </c>
      <c r="B41" s="864" t="str">
        <f>VLOOKUP(A41,EQUIPOS!A11:D155,3,FALSE)</f>
        <v xml:space="preserve">Terminadora de asfalto (Finisher), potencia en el volante 174 HP, R=20M3/H, velocidad de desplazamiento 114 m/min
</v>
      </c>
      <c r="C41" s="865"/>
      <c r="D41" s="865"/>
      <c r="E41" s="865"/>
      <c r="F41" s="865"/>
      <c r="G41" s="865"/>
      <c r="H41" s="866"/>
      <c r="I41" s="275"/>
      <c r="J41" s="276"/>
      <c r="K41" s="277">
        <f>VLOOKUP(A41,EQUIPOS!A11:D168,4,FALSE)</f>
        <v>200000</v>
      </c>
      <c r="L41" s="278"/>
      <c r="M41" s="279">
        <v>10</v>
      </c>
      <c r="N41" s="280">
        <f t="shared" si="0"/>
        <v>20000</v>
      </c>
    </row>
    <row r="42" spans="1:14">
      <c r="A42" t="s">
        <v>166</v>
      </c>
      <c r="B42" s="864" t="str">
        <f>VLOOKUP(A42,EQUIPOS!A12:D156,3,FALSE)</f>
        <v>Compactador de Rodillo POTENCIA: 99HP, PESO: 8 ton</v>
      </c>
      <c r="C42" s="865"/>
      <c r="D42" s="865"/>
      <c r="E42" s="865"/>
      <c r="F42" s="865"/>
      <c r="G42" s="865"/>
      <c r="H42" s="866"/>
      <c r="I42" s="275"/>
      <c r="J42" s="276"/>
      <c r="K42" s="277">
        <f>VLOOKUP(A42,EQUIPOS!A12:D169,4,FALSE)</f>
        <v>100000</v>
      </c>
      <c r="L42" s="278"/>
      <c r="M42" s="279">
        <v>10</v>
      </c>
      <c r="N42" s="280">
        <f t="shared" si="0"/>
        <v>10000</v>
      </c>
    </row>
    <row r="43" spans="1:14">
      <c r="A43" t="s">
        <v>373</v>
      </c>
      <c r="B43" s="864" t="str">
        <f>VLOOKUP(A43,EQUIPOS!A13:D157,3,FALSE)</f>
        <v>Volqueta 6 m3</v>
      </c>
      <c r="C43" s="865"/>
      <c r="D43" s="865"/>
      <c r="E43" s="865"/>
      <c r="F43" s="865"/>
      <c r="G43" s="865"/>
      <c r="H43" s="866"/>
      <c r="I43" s="275"/>
      <c r="J43" s="276"/>
      <c r="K43" s="277">
        <f>VLOOKUP(A43,EQUIPOS!A13:D170,4,FALSE)</f>
        <v>69291.453810131978</v>
      </c>
      <c r="L43" s="278"/>
      <c r="M43" s="279">
        <v>10</v>
      </c>
      <c r="N43" s="280">
        <f t="shared" si="0"/>
        <v>6929.1453810131979</v>
      </c>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1085.1781106296251</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104680.99015830949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25000</v>
      </c>
      <c r="N53" s="280">
        <f>K53*M53</f>
        <v>35000</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35000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2">
        <f>VLOOKUP(A63,TRANSPORTE!A5:D117,4,FALSE)</f>
        <v>800</v>
      </c>
      <c r="M63" s="903"/>
      <c r="N63" s="295">
        <f>K63*L63</f>
        <v>1120</v>
      </c>
    </row>
    <row r="64" spans="1:14">
      <c r="A64" t="s">
        <v>1377</v>
      </c>
      <c r="B64" s="52" t="str">
        <f>VLOOKUP(A64,TRANSPORTE!A6:D117,3,FALSE)</f>
        <v>Transporte de mezcla</v>
      </c>
      <c r="C64" s="53"/>
      <c r="D64" s="53"/>
      <c r="E64" s="53"/>
      <c r="F64" s="53"/>
      <c r="G64" s="53"/>
      <c r="H64" s="319" t="s">
        <v>1552</v>
      </c>
      <c r="I64" s="287">
        <v>1.25</v>
      </c>
      <c r="J64" s="294">
        <v>1</v>
      </c>
      <c r="K64" s="287">
        <f>I64*J64</f>
        <v>1.25</v>
      </c>
      <c r="L64" s="902">
        <f>VLOOKUP(A64,TRANSPORTE!A6:D117,4,FALSE)</f>
        <v>1245.1098049143707</v>
      </c>
      <c r="M64" s="903"/>
      <c r="N64" s="295">
        <f>K64*L64</f>
        <v>1556.3872561429635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2676.3872561429635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10851.78110629625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153209.15852074872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30641.831704149747</v>
      </c>
      <c r="M87" s="851"/>
      <c r="N87" s="57"/>
    </row>
    <row r="88" spans="1:14">
      <c r="B88" s="95" t="s">
        <v>1057</v>
      </c>
      <c r="C88" s="96"/>
      <c r="D88" s="96"/>
      <c r="E88" s="96"/>
      <c r="F88" s="96"/>
      <c r="G88" s="96"/>
      <c r="H88" s="96"/>
      <c r="I88" s="93"/>
      <c r="J88" s="94"/>
      <c r="K88" s="312">
        <v>0.05</v>
      </c>
      <c r="L88" s="850">
        <f>N82*K88</f>
        <v>7660.4579260374367</v>
      </c>
      <c r="M88" s="851"/>
      <c r="N88" s="57"/>
    </row>
    <row r="89" spans="1:14" ht="15.75" thickBot="1">
      <c r="B89" s="97" t="s">
        <v>1058</v>
      </c>
      <c r="C89" s="98"/>
      <c r="D89" s="98"/>
      <c r="E89" s="98"/>
      <c r="F89" s="98"/>
      <c r="G89" s="98"/>
      <c r="H89" s="98"/>
      <c r="I89" s="99"/>
      <c r="J89" s="100"/>
      <c r="K89" s="313">
        <v>0.05</v>
      </c>
      <c r="L89" s="852">
        <f>N82*K89</f>
        <v>7660.4579260374367</v>
      </c>
      <c r="M89" s="853"/>
      <c r="N89" s="57"/>
    </row>
    <row r="90" spans="1:14" ht="15.75" thickBot="1">
      <c r="B90" s="815" t="s">
        <v>1037</v>
      </c>
      <c r="C90" s="816"/>
      <c r="D90" s="816"/>
      <c r="E90" s="816"/>
      <c r="F90" s="816"/>
      <c r="G90" s="816"/>
      <c r="H90" s="816"/>
      <c r="I90" s="816"/>
      <c r="J90" s="816"/>
      <c r="K90" s="816"/>
      <c r="L90" s="816"/>
      <c r="M90" s="817"/>
      <c r="N90" s="58">
        <f>L87+L88+L89</f>
        <v>45962.747556224618</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199171.90607697333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117</v>
      </c>
      <c r="B36" s="864" t="str">
        <f>VLOOKUP(A36,EQUIPOS!A6:D154,3,FALSE)</f>
        <v xml:space="preserve">Barredora mecánica de cepillo de 3658 mm ; 6 m3 </v>
      </c>
      <c r="C36" s="865"/>
      <c r="D36" s="865"/>
      <c r="E36" s="865"/>
      <c r="F36" s="865"/>
      <c r="G36" s="865"/>
      <c r="H36" s="866"/>
      <c r="I36" s="275"/>
      <c r="J36" s="276"/>
      <c r="K36" s="277">
        <f>VLOOKUP(A36,EQUIPOS!A6:D163,4,FALSE)</f>
        <v>84162.935194083097</v>
      </c>
      <c r="L36" s="278"/>
      <c r="M36" s="279">
        <v>150</v>
      </c>
      <c r="N36" s="280">
        <f>K36/M36</f>
        <v>561.08623462722062</v>
      </c>
    </row>
    <row r="37" spans="1:14">
      <c r="A37" s="119" t="s">
        <v>148</v>
      </c>
      <c r="B37" s="864" t="str">
        <f>VLOOKUP(A37,EQUIPOS!A7:D154,3,FALSE)</f>
        <v>Cargador : Potencia en el volante 110 hp, Clasificación de RPM del motor 2300.</v>
      </c>
      <c r="C37" s="865"/>
      <c r="D37" s="865"/>
      <c r="E37" s="865"/>
      <c r="F37" s="865"/>
      <c r="G37" s="865"/>
      <c r="H37" s="866"/>
      <c r="I37" s="275"/>
      <c r="J37" s="276"/>
      <c r="K37" s="277">
        <f>VLOOKUP(A37,EQUIPOS!A7:D164,4,FALSE)</f>
        <v>100000</v>
      </c>
      <c r="L37" s="278"/>
      <c r="M37" s="279">
        <v>150</v>
      </c>
      <c r="N37" s="280">
        <f>K37/M37</f>
        <v>666.66666666666663</v>
      </c>
    </row>
    <row r="38" spans="1:14">
      <c r="A38" t="s">
        <v>236</v>
      </c>
      <c r="B38" s="864" t="str">
        <f>VLOOKUP(A38,EQUIPOS!A8:D154,3,FALSE)</f>
        <v>Fresadora de pavimento, potencia 255 HP, peso 19 Ton, PROFUNDIDAD DE CORTE 305 mm</v>
      </c>
      <c r="C38" s="865"/>
      <c r="D38" s="865"/>
      <c r="E38" s="865"/>
      <c r="F38" s="865"/>
      <c r="G38" s="865"/>
      <c r="H38" s="866"/>
      <c r="I38" s="275"/>
      <c r="J38" s="276"/>
      <c r="K38" s="277">
        <f>VLOOKUP(A38,EQUIPOS!A8:D165,4,FALSE)</f>
        <v>263469.22482310294</v>
      </c>
      <c r="L38" s="278"/>
      <c r="M38" s="279">
        <v>150</v>
      </c>
      <c r="N38" s="280">
        <f>K38/M38</f>
        <v>1756.4614988206863</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N75*M41</f>
        <v>1.7022401735366666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2985.9166402881101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902">
        <f>VLOOKUP(A58,TRANSPORTE!A5:D117,4,FALSE)</f>
        <v>800</v>
      </c>
      <c r="M58" s="903"/>
      <c r="N58" s="295">
        <f>K58*L58</f>
        <v>104</v>
      </c>
    </row>
    <row r="59" spans="1:14">
      <c r="B59" s="52"/>
      <c r="C59" s="53"/>
      <c r="D59" s="53"/>
      <c r="E59" s="53"/>
      <c r="F59" s="53"/>
      <c r="G59" s="53"/>
      <c r="H59" s="319"/>
      <c r="I59" s="287"/>
      <c r="J59" s="294"/>
      <c r="K59" s="287"/>
      <c r="L59" s="902"/>
      <c r="M59" s="903"/>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170.22401735366665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3260.1406576417767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652.0281315283554</v>
      </c>
      <c r="M82" s="851"/>
      <c r="N82" s="57"/>
    </row>
    <row r="83" spans="1:14">
      <c r="B83" s="95" t="s">
        <v>1057</v>
      </c>
      <c r="C83" s="96"/>
      <c r="D83" s="96"/>
      <c r="E83" s="96"/>
      <c r="F83" s="96"/>
      <c r="G83" s="96"/>
      <c r="H83" s="96"/>
      <c r="I83" s="93"/>
      <c r="J83" s="94"/>
      <c r="K83" s="312">
        <v>0.05</v>
      </c>
      <c r="L83" s="850">
        <f>N77*K83</f>
        <v>163.00703288208885</v>
      </c>
      <c r="M83" s="851"/>
      <c r="N83" s="57"/>
    </row>
    <row r="84" spans="1:14" ht="15.75" thickBot="1">
      <c r="B84" s="97" t="s">
        <v>1058</v>
      </c>
      <c r="C84" s="98"/>
      <c r="D84" s="98"/>
      <c r="E84" s="98"/>
      <c r="F84" s="98"/>
      <c r="G84" s="98"/>
      <c r="H84" s="98"/>
      <c r="I84" s="99"/>
      <c r="J84" s="100"/>
      <c r="K84" s="313">
        <v>0.05</v>
      </c>
      <c r="L84" s="852">
        <f>N77*K84</f>
        <v>163.00703288208885</v>
      </c>
      <c r="M84" s="853"/>
      <c r="N84" s="57"/>
    </row>
    <row r="85" spans="1:14" ht="15.75" thickBot="1">
      <c r="B85" s="815" t="s">
        <v>1037</v>
      </c>
      <c r="C85" s="816"/>
      <c r="D85" s="816"/>
      <c r="E85" s="816"/>
      <c r="F85" s="816"/>
      <c r="G85" s="816"/>
      <c r="H85" s="816"/>
      <c r="I85" s="816"/>
      <c r="J85" s="816"/>
      <c r="K85" s="816"/>
      <c r="L85" s="816"/>
      <c r="M85" s="817"/>
      <c r="N85" s="58">
        <f>L82+L83+L84</f>
        <v>978.04219729253316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4238.1828549343099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117</v>
      </c>
      <c r="B36" s="864" t="str">
        <f>VLOOKUP(A36,EQUIPOS!A6:D154,3,FALSE)</f>
        <v xml:space="preserve">Barredora mecánica de cepillo de 3658 mm ; 6 m3 </v>
      </c>
      <c r="C36" s="865"/>
      <c r="D36" s="865"/>
      <c r="E36" s="865"/>
      <c r="F36" s="865"/>
      <c r="G36" s="865"/>
      <c r="H36" s="866"/>
      <c r="I36" s="275"/>
      <c r="J36" s="276"/>
      <c r="K36" s="277">
        <f>VLOOKUP(A36,EQUIPOS!A6:D163,4,FALSE)</f>
        <v>84162.935194083097</v>
      </c>
      <c r="L36" s="278"/>
      <c r="M36" s="279">
        <v>300</v>
      </c>
      <c r="N36" s="280">
        <f>K36/M36</f>
        <v>280.54311731361031</v>
      </c>
    </row>
    <row r="37" spans="1:14">
      <c r="A37" s="119" t="s">
        <v>148</v>
      </c>
      <c r="B37" s="864" t="str">
        <f>VLOOKUP(A37,EQUIPOS!A7:D154,3,FALSE)</f>
        <v>Cargador : Potencia en el volante 110 hp, Clasificación de RPM del motor 2300.</v>
      </c>
      <c r="C37" s="865"/>
      <c r="D37" s="865"/>
      <c r="E37" s="865"/>
      <c r="F37" s="865"/>
      <c r="G37" s="865"/>
      <c r="H37" s="866"/>
      <c r="I37" s="275"/>
      <c r="J37" s="276"/>
      <c r="K37" s="277">
        <f>VLOOKUP(A37,EQUIPOS!A7:D164,4,FALSE)</f>
        <v>100000</v>
      </c>
      <c r="L37" s="278"/>
      <c r="M37" s="279">
        <v>300</v>
      </c>
      <c r="N37" s="280">
        <f>K37/M37</f>
        <v>333.33333333333331</v>
      </c>
    </row>
    <row r="38" spans="1:14">
      <c r="A38" t="s">
        <v>236</v>
      </c>
      <c r="B38" s="864" t="str">
        <f>VLOOKUP(A38,EQUIPOS!A8:D154,3,FALSE)</f>
        <v>Fresadora de pavimento, potencia 255 HP, peso 19 Ton, PROFUNDIDAD DE CORTE 305 mm</v>
      </c>
      <c r="C38" s="865"/>
      <c r="D38" s="865"/>
      <c r="E38" s="865"/>
      <c r="F38" s="865"/>
      <c r="G38" s="865"/>
      <c r="H38" s="866"/>
      <c r="I38" s="275"/>
      <c r="J38" s="276"/>
      <c r="K38" s="277">
        <f>VLOOKUP(A38,EQUIPOS!A8:D165,4,FALSE)</f>
        <v>263469.22482310294</v>
      </c>
      <c r="L38" s="278"/>
      <c r="M38" s="279">
        <v>300</v>
      </c>
      <c r="N38" s="280">
        <f>K38/M38</f>
        <v>878.23074941034315</v>
      </c>
    </row>
    <row r="39" spans="1:14">
      <c r="B39" s="864"/>
      <c r="C39" s="865"/>
      <c r="D39" s="865"/>
      <c r="E39" s="865"/>
      <c r="F39" s="865"/>
      <c r="G39" s="865"/>
      <c r="H39" s="866"/>
      <c r="I39" s="867"/>
      <c r="J39" s="868"/>
      <c r="K39" s="277"/>
      <c r="L39" s="869"/>
      <c r="M39" s="870"/>
      <c r="N39" s="280"/>
    </row>
    <row r="40" spans="1:14">
      <c r="B40" s="864"/>
      <c r="C40" s="865"/>
      <c r="D40" s="865"/>
      <c r="E40" s="871"/>
      <c r="F40" s="865"/>
      <c r="G40" s="865"/>
      <c r="H40" s="866"/>
      <c r="I40" s="42"/>
      <c r="J40" s="43"/>
      <c r="K40" s="282"/>
      <c r="L40" s="284"/>
      <c r="M40" s="285"/>
      <c r="N40" s="286"/>
    </row>
    <row r="41" spans="1:14">
      <c r="B41" s="872" t="s">
        <v>1036</v>
      </c>
      <c r="C41" s="873"/>
      <c r="D41" s="873"/>
      <c r="E41" s="44"/>
      <c r="F41" s="45"/>
      <c r="G41" s="45"/>
      <c r="H41" s="46"/>
      <c r="I41" s="42"/>
      <c r="J41" s="43"/>
      <c r="K41" s="287"/>
      <c r="L41" s="284"/>
      <c r="M41" s="409">
        <v>0.01</v>
      </c>
      <c r="N41" s="352">
        <f>N75*M41</f>
        <v>0.85112008676833328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1492.9583201440551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902">
        <f>VLOOKUP(A58,TRANSPORTE!A5:D117,4,FALSE)</f>
        <v>800</v>
      </c>
      <c r="M58" s="903"/>
      <c r="N58" s="295">
        <f>K58*L58</f>
        <v>52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85.112008676833327</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1630.0703288208883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326.0140657641777</v>
      </c>
      <c r="M82" s="851"/>
      <c r="N82" s="57"/>
    </row>
    <row r="83" spans="1:14">
      <c r="B83" s="95" t="s">
        <v>1057</v>
      </c>
      <c r="C83" s="96"/>
      <c r="D83" s="96"/>
      <c r="E83" s="96"/>
      <c r="F83" s="96"/>
      <c r="G83" s="96"/>
      <c r="H83" s="96"/>
      <c r="I83" s="93"/>
      <c r="J83" s="94"/>
      <c r="K83" s="312">
        <v>0.05</v>
      </c>
      <c r="L83" s="850">
        <f>N77*K83</f>
        <v>81.503516441044425</v>
      </c>
      <c r="M83" s="851"/>
      <c r="N83" s="57"/>
    </row>
    <row r="84" spans="1:14" ht="15.75" thickBot="1">
      <c r="B84" s="97" t="s">
        <v>1058</v>
      </c>
      <c r="C84" s="98"/>
      <c r="D84" s="98"/>
      <c r="E84" s="98"/>
      <c r="F84" s="98"/>
      <c r="G84" s="98"/>
      <c r="H84" s="98"/>
      <c r="I84" s="99"/>
      <c r="J84" s="100"/>
      <c r="K84" s="313">
        <v>0.05</v>
      </c>
      <c r="L84" s="852">
        <f>N77*K84</f>
        <v>81.503516441044425</v>
      </c>
      <c r="M84" s="853"/>
      <c r="N84" s="57"/>
    </row>
    <row r="85" spans="1:14" ht="15.75" thickBot="1">
      <c r="B85" s="815" t="s">
        <v>1037</v>
      </c>
      <c r="C85" s="816"/>
      <c r="D85" s="816"/>
      <c r="E85" s="816"/>
      <c r="F85" s="816"/>
      <c r="G85" s="816"/>
      <c r="H85" s="816"/>
      <c r="I85" s="816"/>
      <c r="J85" s="816"/>
      <c r="K85" s="816"/>
      <c r="L85" s="816"/>
      <c r="M85" s="817"/>
      <c r="N85" s="58">
        <f>L82+L83+L84</f>
        <v>489.02109864626658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2119.091427467155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18</v>
      </c>
      <c r="N36" s="280">
        <f>K36/M36</f>
        <v>3472.2222222222222</v>
      </c>
    </row>
    <row r="37" spans="1:14">
      <c r="A37" s="119" t="s">
        <v>154</v>
      </c>
      <c r="B37" s="864" t="str">
        <f>VLOOKUP(A37,EQUIPOS!A7:D154,3,FALSE)</f>
        <v>Carrotanque Irrigador de asfalto, 1000 GALONES DE CAPACIDAD</v>
      </c>
      <c r="C37" s="865"/>
      <c r="D37" s="865"/>
      <c r="E37" s="865"/>
      <c r="F37" s="865"/>
      <c r="G37" s="865"/>
      <c r="H37" s="866"/>
      <c r="I37" s="275"/>
      <c r="J37" s="276"/>
      <c r="K37" s="277">
        <f>VLOOKUP(A37,EQUIPOS!A7:D164,4,FALSE)</f>
        <v>100000</v>
      </c>
      <c r="L37" s="278"/>
      <c r="M37" s="279">
        <v>18</v>
      </c>
      <c r="N37" s="280">
        <f>K37/M37</f>
        <v>5555.5555555555557</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150000</v>
      </c>
      <c r="L38" s="278"/>
      <c r="M38" s="279">
        <v>18</v>
      </c>
      <c r="N38" s="280">
        <f>K38/M38</f>
        <v>8333.3333333333339</v>
      </c>
    </row>
    <row r="39" spans="1:14">
      <c r="A39" t="s">
        <v>299</v>
      </c>
      <c r="B39" s="864" t="str">
        <f>VLOOKUP(A39,EQUIPOS!A9:D154,3,FALSE)</f>
        <v xml:space="preserve">Recicladora, potencia 430HP </v>
      </c>
      <c r="C39" s="865"/>
      <c r="D39" s="865"/>
      <c r="E39" s="865"/>
      <c r="F39" s="865"/>
      <c r="G39" s="865"/>
      <c r="H39" s="866"/>
      <c r="I39" s="867"/>
      <c r="J39" s="868"/>
      <c r="K39" s="277">
        <f>VLOOKUP(A39,EQUIPOS!A9:D166,4,FALSE)</f>
        <v>322034.76058654871</v>
      </c>
      <c r="L39" s="869">
        <v>18</v>
      </c>
      <c r="M39" s="870"/>
      <c r="N39" s="280">
        <f>K39/L39</f>
        <v>17890.820032586038</v>
      </c>
    </row>
    <row r="40" spans="1:14">
      <c r="A40" t="s">
        <v>365</v>
      </c>
      <c r="B40" s="864" t="str">
        <f>VLOOKUP(A40,EQUIPOS!A10:D154,3,FALSE)</f>
        <v xml:space="preserve">Vibrocompatador, potencia 153 HP, peso 10 Ton. </v>
      </c>
      <c r="C40" s="865"/>
      <c r="D40" s="865"/>
      <c r="E40" s="865"/>
      <c r="F40" s="865"/>
      <c r="G40" s="865"/>
      <c r="H40" s="866"/>
      <c r="I40" s="42"/>
      <c r="J40" s="43"/>
      <c r="K40" s="277">
        <f>VLOOKUP(A40,EQUIPOS!A10:D167,4,FALSE)</f>
        <v>100000</v>
      </c>
      <c r="L40" s="284"/>
      <c r="M40" s="285">
        <v>18</v>
      </c>
      <c r="N40" s="280">
        <f>K40/M40</f>
        <v>5555.5555555555557</v>
      </c>
    </row>
    <row r="41" spans="1:14">
      <c r="B41" s="872" t="s">
        <v>1036</v>
      </c>
      <c r="C41" s="873"/>
      <c r="D41" s="873"/>
      <c r="E41" s="44"/>
      <c r="F41" s="45"/>
      <c r="G41" s="45"/>
      <c r="H41" s="46"/>
      <c r="I41" s="42"/>
      <c r="J41" s="43"/>
      <c r="K41" s="287"/>
      <c r="L41" s="284"/>
      <c r="M41" s="409">
        <v>0.01</v>
      </c>
      <c r="N41" s="352">
        <f>N75*M41</f>
        <v>28.370669558944442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40835.857368811645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45220</v>
      </c>
      <c r="N48" s="280">
        <f>K48*M48</f>
        <v>1582.7</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70000</v>
      </c>
      <c r="N49" s="280">
        <f>K49*M49</f>
        <v>17500</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7"/>
      <c r="C52" s="898"/>
      <c r="D52" s="898"/>
      <c r="E52" s="898"/>
      <c r="F52" s="898"/>
      <c r="G52" s="898"/>
      <c r="H52" s="898"/>
      <c r="I52" s="868"/>
      <c r="J52" s="48"/>
      <c r="K52" s="50"/>
      <c r="L52" s="899"/>
      <c r="M52" s="900"/>
      <c r="N52" s="51"/>
    </row>
    <row r="53" spans="1:14" ht="15.75" thickBot="1">
      <c r="B53" s="815" t="s">
        <v>1037</v>
      </c>
      <c r="C53" s="816"/>
      <c r="D53" s="816"/>
      <c r="E53" s="816"/>
      <c r="F53" s="816"/>
      <c r="G53" s="816"/>
      <c r="H53" s="816"/>
      <c r="I53" s="816"/>
      <c r="J53" s="816"/>
      <c r="K53" s="816"/>
      <c r="L53" s="816"/>
      <c r="M53" s="817"/>
      <c r="N53" s="402">
        <f>SUM(N48:N52)</f>
        <v>19082.7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902">
        <f>VLOOKUP(A58,TRANSPORTE!A5:D117,4,FALSE)</f>
        <v>800</v>
      </c>
      <c r="M58" s="903"/>
      <c r="N58" s="295">
        <f>K58*L58</f>
        <v>228.00000000000003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228.00000000000003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2837.0669558944442</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62983.624324706085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12596.724864941218</v>
      </c>
      <c r="M82" s="851"/>
      <c r="N82" s="57"/>
    </row>
    <row r="83" spans="1:14">
      <c r="B83" s="95" t="s">
        <v>1057</v>
      </c>
      <c r="C83" s="96"/>
      <c r="D83" s="96"/>
      <c r="E83" s="96"/>
      <c r="F83" s="96"/>
      <c r="G83" s="96"/>
      <c r="H83" s="96"/>
      <c r="I83" s="93"/>
      <c r="J83" s="94"/>
      <c r="K83" s="312">
        <v>0.05</v>
      </c>
      <c r="L83" s="850">
        <f>N77*K83</f>
        <v>3149.1812162353044</v>
      </c>
      <c r="M83" s="851"/>
      <c r="N83" s="57"/>
    </row>
    <row r="84" spans="1:14" ht="15.75" thickBot="1">
      <c r="B84" s="97" t="s">
        <v>1058</v>
      </c>
      <c r="C84" s="98"/>
      <c r="D84" s="98"/>
      <c r="E84" s="98"/>
      <c r="F84" s="98"/>
      <c r="G84" s="98"/>
      <c r="H84" s="98"/>
      <c r="I84" s="99"/>
      <c r="J84" s="100"/>
      <c r="K84" s="313">
        <v>0.05</v>
      </c>
      <c r="L84" s="852">
        <f>N77*K84</f>
        <v>3149.1812162353044</v>
      </c>
      <c r="M84" s="853"/>
      <c r="N84" s="57"/>
    </row>
    <row r="85" spans="1:14" ht="15.75" thickBot="1">
      <c r="B85" s="815" t="s">
        <v>1037</v>
      </c>
      <c r="C85" s="816"/>
      <c r="D85" s="816"/>
      <c r="E85" s="816"/>
      <c r="F85" s="816"/>
      <c r="G85" s="816"/>
      <c r="H85" s="816"/>
      <c r="I85" s="816"/>
      <c r="J85" s="816"/>
      <c r="K85" s="816"/>
      <c r="L85" s="816"/>
      <c r="M85" s="817"/>
      <c r="N85" s="58">
        <f>L82+L83+L84</f>
        <v>18895.087297411828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81878.711622117917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8" t="s">
        <v>2324</v>
      </c>
      <c r="C104" s="819"/>
      <c r="D104" s="819"/>
      <c r="E104" s="819"/>
      <c r="F104" s="819"/>
      <c r="G104" s="819"/>
      <c r="H104" s="819"/>
      <c r="I104" s="819"/>
      <c r="J104" s="819"/>
      <c r="K104" s="819"/>
      <c r="L104" s="819"/>
      <c r="M104" s="819"/>
      <c r="N104" s="820"/>
    </row>
    <row r="105" spans="2:14" ht="15" customHeight="1">
      <c r="B105" s="818"/>
      <c r="C105" s="819"/>
      <c r="D105" s="819"/>
      <c r="E105" s="819"/>
      <c r="F105" s="819"/>
      <c r="G105" s="819"/>
      <c r="H105" s="819"/>
      <c r="I105" s="819"/>
      <c r="J105" s="819"/>
      <c r="K105" s="819"/>
      <c r="L105" s="819"/>
      <c r="M105" s="819"/>
      <c r="N105" s="820"/>
    </row>
    <row r="106" spans="2:14" ht="30" customHeight="1">
      <c r="B106" s="821" t="s">
        <v>2325</v>
      </c>
      <c r="C106" s="822"/>
      <c r="D106" s="822"/>
      <c r="E106" s="822"/>
      <c r="F106" s="822"/>
      <c r="G106" s="822"/>
      <c r="H106" s="822"/>
      <c r="I106" s="822"/>
      <c r="J106" s="822"/>
      <c r="K106" s="822"/>
      <c r="L106" s="822"/>
      <c r="M106" s="822"/>
      <c r="N106" s="823"/>
    </row>
    <row r="107" spans="2:14">
      <c r="B107" s="821"/>
      <c r="C107" s="822"/>
      <c r="D107" s="822"/>
      <c r="E107" s="822"/>
      <c r="F107" s="822"/>
      <c r="G107" s="822"/>
      <c r="H107" s="822"/>
      <c r="I107" s="822"/>
      <c r="J107" s="822"/>
      <c r="K107" s="822"/>
      <c r="L107" s="822"/>
      <c r="M107" s="822"/>
      <c r="N107" s="82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1"/>
      <c r="K117" s="881"/>
      <c r="L117" s="881"/>
      <c r="M117" s="881"/>
      <c r="N117" s="882"/>
    </row>
    <row r="118" spans="2:14" ht="15.75" thickBot="1">
      <c r="B118" s="269" t="s">
        <v>2327</v>
      </c>
      <c r="C118" s="401"/>
      <c r="D118" s="401"/>
      <c r="E118" s="63"/>
      <c r="F118" s="63"/>
      <c r="G118" s="63"/>
      <c r="H118" s="63"/>
      <c r="I118" s="63"/>
      <c r="J118" s="883"/>
      <c r="K118" s="883"/>
      <c r="L118" s="883"/>
      <c r="M118" s="883"/>
      <c r="N118" s="88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12</v>
      </c>
      <c r="N36" s="280">
        <f>K36/M36</f>
        <v>5208.333333333333</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100000</v>
      </c>
      <c r="L37" s="278"/>
      <c r="M37" s="279">
        <v>12</v>
      </c>
      <c r="N37" s="280">
        <f>K37/M37</f>
        <v>8333.3333333333339</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150000</v>
      </c>
      <c r="L38" s="278"/>
      <c r="M38" s="279">
        <v>12</v>
      </c>
      <c r="N38" s="280">
        <f>K38/M38</f>
        <v>12500</v>
      </c>
    </row>
    <row r="39" spans="1:14">
      <c r="A39" s="119" t="s">
        <v>299</v>
      </c>
      <c r="B39" s="864" t="str">
        <f>VLOOKUP(A39,EQUIPOS!A7:D154,3,FALSE)</f>
        <v xml:space="preserve">Recicladora, potencia 430HP </v>
      </c>
      <c r="C39" s="865"/>
      <c r="D39" s="865"/>
      <c r="E39" s="865"/>
      <c r="F39" s="865"/>
      <c r="G39" s="865"/>
      <c r="H39" s="866"/>
      <c r="I39" s="275"/>
      <c r="J39" s="276"/>
      <c r="K39" s="277">
        <f>VLOOKUP(A39,EQUIPOS!A7:D164,4,FALSE)</f>
        <v>322034.76058654871</v>
      </c>
      <c r="L39" s="278"/>
      <c r="M39" s="279">
        <v>12</v>
      </c>
      <c r="N39" s="280">
        <f>K39/M39</f>
        <v>26836.230048879061</v>
      </c>
    </row>
    <row r="40" spans="1:14">
      <c r="A40" t="s">
        <v>365</v>
      </c>
      <c r="B40" s="864" t="str">
        <f>VLOOKUP(A40,EQUIPOS!A8:D154,3,FALSE)</f>
        <v xml:space="preserve">Vibrocompatador, potencia 153 HP, peso 10 Ton. </v>
      </c>
      <c r="C40" s="865"/>
      <c r="D40" s="865"/>
      <c r="E40" s="865"/>
      <c r="F40" s="865"/>
      <c r="G40" s="865"/>
      <c r="H40" s="866"/>
      <c r="I40" s="275"/>
      <c r="J40" s="276"/>
      <c r="K40" s="277">
        <f>VLOOKUP(A40,EQUIPOS!A8:D165,4,FALSE)</f>
        <v>100000</v>
      </c>
      <c r="L40" s="278"/>
      <c r="M40" s="279">
        <v>12</v>
      </c>
      <c r="N40" s="280">
        <f>K40/M40</f>
        <v>8333.3333333333339</v>
      </c>
    </row>
    <row r="41" spans="1:14">
      <c r="B41" s="864"/>
      <c r="C41" s="865"/>
      <c r="D41" s="865"/>
      <c r="E41" s="865"/>
      <c r="F41" s="865"/>
      <c r="G41" s="865"/>
      <c r="H41" s="866"/>
      <c r="I41" s="867"/>
      <c r="J41" s="868"/>
      <c r="K41" s="277"/>
      <c r="L41" s="869"/>
      <c r="M41" s="870"/>
      <c r="N41" s="280"/>
    </row>
    <row r="42" spans="1:14">
      <c r="B42" s="864"/>
      <c r="C42" s="865"/>
      <c r="D42" s="865"/>
      <c r="E42" s="871"/>
      <c r="F42" s="865"/>
      <c r="G42" s="865"/>
      <c r="H42" s="866"/>
      <c r="I42" s="42"/>
      <c r="J42" s="43"/>
      <c r="K42" s="282"/>
      <c r="L42" s="284"/>
      <c r="M42" s="285"/>
      <c r="N42" s="286"/>
    </row>
    <row r="43" spans="1:14">
      <c r="B43" s="872" t="s">
        <v>1036</v>
      </c>
      <c r="C43" s="950"/>
      <c r="D43" s="950"/>
      <c r="E43" s="44"/>
      <c r="F43" s="45"/>
      <c r="G43" s="45"/>
      <c r="H43" s="46"/>
      <c r="I43" s="42"/>
      <c r="J43" s="43"/>
      <c r="K43" s="287"/>
      <c r="L43" s="284"/>
      <c r="M43" s="409">
        <v>0.1</v>
      </c>
      <c r="N43" s="352">
        <f>N77*M43</f>
        <v>425.56004338416665</v>
      </c>
    </row>
    <row r="44" spans="1:14" ht="15.75" thickBot="1">
      <c r="B44" s="864"/>
      <c r="C44" s="865"/>
      <c r="D44" s="865"/>
      <c r="E44" s="865"/>
      <c r="F44" s="865"/>
      <c r="G44" s="865"/>
      <c r="H44" s="866"/>
      <c r="I44" s="874"/>
      <c r="J44" s="875"/>
      <c r="K44" s="47"/>
      <c r="L44" s="876"/>
      <c r="M44" s="877"/>
      <c r="N44" s="111"/>
    </row>
    <row r="45" spans="1:14" ht="15.75" thickBot="1">
      <c r="B45" s="815" t="s">
        <v>1037</v>
      </c>
      <c r="C45" s="816"/>
      <c r="D45" s="816"/>
      <c r="E45" s="816"/>
      <c r="F45" s="816"/>
      <c r="G45" s="816"/>
      <c r="H45" s="816"/>
      <c r="I45" s="816"/>
      <c r="J45" s="816"/>
      <c r="K45" s="816"/>
      <c r="L45" s="816"/>
      <c r="M45" s="817"/>
      <c r="N45" s="402">
        <f>SUM(N36:N44)</f>
        <v>61636.790092263233</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0" t="s">
        <v>1028</v>
      </c>
      <c r="C49" s="861"/>
      <c r="D49" s="861"/>
      <c r="E49" s="861"/>
      <c r="F49" s="861"/>
      <c r="G49" s="861"/>
      <c r="H49" s="861"/>
      <c r="I49" s="895"/>
      <c r="J49" s="323" t="s">
        <v>1029</v>
      </c>
      <c r="K49" s="91" t="s">
        <v>1030</v>
      </c>
      <c r="L49" s="896" t="s">
        <v>1039</v>
      </c>
      <c r="M49" s="895"/>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42</v>
      </c>
      <c r="N50" s="280">
        <f>K50*M50</f>
        <v>3150</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1500</v>
      </c>
      <c r="N51" s="280">
        <f>K51*M51</f>
        <v>1950</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75" thickBot="1">
      <c r="B54" s="897"/>
      <c r="C54" s="898"/>
      <c r="D54" s="898"/>
      <c r="E54" s="898"/>
      <c r="F54" s="898"/>
      <c r="G54" s="898"/>
      <c r="H54" s="898"/>
      <c r="I54" s="868"/>
      <c r="J54" s="48"/>
      <c r="K54" s="50"/>
      <c r="L54" s="899"/>
      <c r="M54" s="900"/>
      <c r="N54" s="51"/>
    </row>
    <row r="55" spans="1:14" ht="15.75" thickBot="1">
      <c r="B55" s="815" t="s">
        <v>1037</v>
      </c>
      <c r="C55" s="816"/>
      <c r="D55" s="816"/>
      <c r="E55" s="816"/>
      <c r="F55" s="816"/>
      <c r="G55" s="816"/>
      <c r="H55" s="816"/>
      <c r="I55" s="816"/>
      <c r="J55" s="816"/>
      <c r="K55" s="816"/>
      <c r="L55" s="816"/>
      <c r="M55" s="817"/>
      <c r="N55" s="402">
        <f>SUM(N50:N54)</f>
        <v>5100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4255.600433841666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N45+N55+N66+N77</f>
        <v>70992.390526104893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14198.47810522098</v>
      </c>
      <c r="M84" s="851"/>
      <c r="N84" s="57"/>
    </row>
    <row r="85" spans="1:14">
      <c r="B85" s="95" t="s">
        <v>1057</v>
      </c>
      <c r="C85" s="96"/>
      <c r="D85" s="96"/>
      <c r="E85" s="96"/>
      <c r="F85" s="96"/>
      <c r="G85" s="96"/>
      <c r="H85" s="96"/>
      <c r="I85" s="93"/>
      <c r="J85" s="94"/>
      <c r="K85" s="312">
        <v>0.05</v>
      </c>
      <c r="L85" s="850">
        <f>N79*K85</f>
        <v>3549.619526305245</v>
      </c>
      <c r="M85" s="851"/>
      <c r="N85" s="57"/>
    </row>
    <row r="86" spans="1:14" ht="15.75" thickBot="1">
      <c r="B86" s="97" t="s">
        <v>1058</v>
      </c>
      <c r="C86" s="98"/>
      <c r="D86" s="98"/>
      <c r="E86" s="98"/>
      <c r="F86" s="98"/>
      <c r="G86" s="98"/>
      <c r="H86" s="98"/>
      <c r="I86" s="99"/>
      <c r="J86" s="100"/>
      <c r="K86" s="313">
        <v>0.05</v>
      </c>
      <c r="L86" s="852">
        <f>N79*K86</f>
        <v>3549.619526305245</v>
      </c>
      <c r="M86" s="853"/>
      <c r="N86" s="57"/>
    </row>
    <row r="87" spans="1:14" ht="15.75" thickBot="1">
      <c r="B87" s="815" t="s">
        <v>1037</v>
      </c>
      <c r="C87" s="816"/>
      <c r="D87" s="816"/>
      <c r="E87" s="816"/>
      <c r="F87" s="816"/>
      <c r="G87" s="816"/>
      <c r="H87" s="816"/>
      <c r="I87" s="816"/>
      <c r="J87" s="816"/>
      <c r="K87" s="816"/>
      <c r="L87" s="816"/>
      <c r="M87" s="817"/>
      <c r="N87" s="58">
        <f>L84+L85+L86</f>
        <v>21297.717157831466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92290.107683936367</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18" t="s">
        <v>2324</v>
      </c>
      <c r="C106" s="819"/>
      <c r="D106" s="819"/>
      <c r="E106" s="819"/>
      <c r="F106" s="819"/>
      <c r="G106" s="819"/>
      <c r="H106" s="819"/>
      <c r="I106" s="819"/>
      <c r="J106" s="819"/>
      <c r="K106" s="819"/>
      <c r="L106" s="819"/>
      <c r="M106" s="819"/>
      <c r="N106" s="820"/>
    </row>
    <row r="107" spans="2:14" ht="15" customHeight="1">
      <c r="B107" s="818"/>
      <c r="C107" s="819"/>
      <c r="D107" s="819"/>
      <c r="E107" s="819"/>
      <c r="F107" s="819"/>
      <c r="G107" s="819"/>
      <c r="H107" s="819"/>
      <c r="I107" s="819"/>
      <c r="J107" s="819"/>
      <c r="K107" s="819"/>
      <c r="L107" s="819"/>
      <c r="M107" s="819"/>
      <c r="N107" s="820"/>
    </row>
    <row r="108" spans="2:14" ht="30" customHeight="1">
      <c r="B108" s="821" t="s">
        <v>2325</v>
      </c>
      <c r="C108" s="822"/>
      <c r="D108" s="822"/>
      <c r="E108" s="822"/>
      <c r="F108" s="822"/>
      <c r="G108" s="822"/>
      <c r="H108" s="822"/>
      <c r="I108" s="822"/>
      <c r="J108" s="822"/>
      <c r="K108" s="822"/>
      <c r="L108" s="822"/>
      <c r="M108" s="822"/>
      <c r="N108" s="823"/>
    </row>
    <row r="109" spans="2:14">
      <c r="B109" s="821"/>
      <c r="C109" s="822"/>
      <c r="D109" s="822"/>
      <c r="E109" s="822"/>
      <c r="F109" s="822"/>
      <c r="G109" s="822"/>
      <c r="H109" s="822"/>
      <c r="I109" s="822"/>
      <c r="J109" s="822"/>
      <c r="K109" s="822"/>
      <c r="L109" s="822"/>
      <c r="M109" s="822"/>
      <c r="N109" s="82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1"/>
      <c r="K119" s="881"/>
      <c r="L119" s="881"/>
      <c r="M119" s="881"/>
      <c r="N119" s="882"/>
    </row>
    <row r="120" spans="2:14" ht="15.75" thickBot="1">
      <c r="B120" s="269" t="s">
        <v>2327</v>
      </c>
      <c r="C120" s="401"/>
      <c r="D120" s="401"/>
      <c r="E120" s="63"/>
      <c r="F120" s="63"/>
      <c r="G120" s="63"/>
      <c r="H120" s="63"/>
      <c r="I120" s="63"/>
      <c r="J120" s="883"/>
      <c r="K120" s="883"/>
      <c r="L120" s="883"/>
      <c r="M120" s="883"/>
      <c r="N120" s="884"/>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18</v>
      </c>
      <c r="N36" s="280">
        <f>K36/M36</f>
        <v>3472.2222222222222</v>
      </c>
    </row>
    <row r="37" spans="1:14">
      <c r="A37" s="119" t="s">
        <v>154</v>
      </c>
      <c r="B37" s="864" t="str">
        <f>VLOOKUP(A37,EQUIPOS!A7:D154,3,FALSE)</f>
        <v>Carrotanque Irrigador de asfalto, 1000 GALONES DE CAPACIDAD</v>
      </c>
      <c r="C37" s="865"/>
      <c r="D37" s="865"/>
      <c r="E37" s="865"/>
      <c r="F37" s="865"/>
      <c r="G37" s="865"/>
      <c r="H37" s="866"/>
      <c r="I37" s="275"/>
      <c r="J37" s="276"/>
      <c r="K37" s="277">
        <f>VLOOKUP(A37,EQUIPOS!A7:D164,4,FALSE)</f>
        <v>100000</v>
      </c>
      <c r="L37" s="278"/>
      <c r="M37" s="279">
        <v>18</v>
      </c>
      <c r="N37" s="280">
        <f>K37/M37</f>
        <v>5555.5555555555557</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150000</v>
      </c>
      <c r="L38" s="278"/>
      <c r="M38" s="279">
        <v>18</v>
      </c>
      <c r="N38" s="280">
        <f>K38/M38</f>
        <v>8333.3333333333339</v>
      </c>
    </row>
    <row r="39" spans="1:14">
      <c r="A39" t="s">
        <v>299</v>
      </c>
      <c r="B39" s="864" t="str">
        <f>VLOOKUP(A39,EQUIPOS!A9:D154,3,FALSE)</f>
        <v xml:space="preserve">Recicladora, potencia 430HP </v>
      </c>
      <c r="C39" s="865"/>
      <c r="D39" s="865"/>
      <c r="E39" s="865"/>
      <c r="F39" s="865"/>
      <c r="G39" s="865"/>
      <c r="H39" s="866"/>
      <c r="I39" s="867"/>
      <c r="J39" s="868"/>
      <c r="K39" s="277">
        <f>VLOOKUP(A39,EQUIPOS!A9:D166,4,FALSE)</f>
        <v>322034.76058654871</v>
      </c>
      <c r="L39" s="869">
        <v>18</v>
      </c>
      <c r="M39" s="870"/>
      <c r="N39" s="280">
        <f>K39/L39</f>
        <v>17890.820032586038</v>
      </c>
    </row>
    <row r="40" spans="1:14">
      <c r="A40" t="s">
        <v>365</v>
      </c>
      <c r="B40" s="864" t="str">
        <f>VLOOKUP(A40,EQUIPOS!A10:D154,3,FALSE)</f>
        <v xml:space="preserve">Vibrocompatador, potencia 153 HP, peso 10 Ton. </v>
      </c>
      <c r="C40" s="865"/>
      <c r="D40" s="865"/>
      <c r="E40" s="865"/>
      <c r="F40" s="865"/>
      <c r="G40" s="865"/>
      <c r="H40" s="866"/>
      <c r="I40" s="42"/>
      <c r="J40" s="43"/>
      <c r="K40" s="277">
        <f>VLOOKUP(A40,EQUIPOS!A10:D167,4,FALSE)</f>
        <v>100000</v>
      </c>
      <c r="L40" s="284"/>
      <c r="M40" s="285">
        <v>18</v>
      </c>
      <c r="N40" s="280">
        <f>K40/M40</f>
        <v>5555.5555555555557</v>
      </c>
    </row>
    <row r="41" spans="1:14">
      <c r="B41" s="328"/>
      <c r="C41" s="329"/>
      <c r="D41" s="329"/>
      <c r="E41" s="329"/>
      <c r="F41" s="331"/>
      <c r="G41" s="331"/>
      <c r="H41" s="131"/>
      <c r="I41" s="42"/>
      <c r="J41" s="43"/>
      <c r="K41" s="282"/>
      <c r="L41" s="284"/>
      <c r="M41" s="285"/>
      <c r="N41" s="280"/>
    </row>
    <row r="42" spans="1:14">
      <c r="B42" s="872" t="s">
        <v>1036</v>
      </c>
      <c r="C42" s="873"/>
      <c r="D42" s="873"/>
      <c r="E42" s="44"/>
      <c r="F42" s="45"/>
      <c r="G42" s="45"/>
      <c r="H42" s="46"/>
      <c r="I42" s="42"/>
      <c r="J42" s="43"/>
      <c r="K42" s="287"/>
      <c r="L42" s="284"/>
      <c r="M42" s="409">
        <v>0.01</v>
      </c>
      <c r="N42" s="352">
        <f>N76*M42</f>
        <v>28.370669558944442</v>
      </c>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f>SUM(N36:N43)</f>
        <v>40835.857368811645</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340000</v>
      </c>
      <c r="N49" s="280">
        <f>K49*M49</f>
        <v>52020</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52020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2">
        <f>VLOOKUP(A59,TRANSPORTE!A5:D117,4,FALSE)</f>
        <v>747.74472626698719</v>
      </c>
      <c r="M59" s="903"/>
      <c r="N59" s="295">
        <f>K59*L59</f>
        <v>114.40494311884903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114.40494311884903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2837.0669558944442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95807.329267824942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19161.465853564991</v>
      </c>
      <c r="M83" s="851"/>
      <c r="N83" s="57"/>
    </row>
    <row r="84" spans="1:14">
      <c r="B84" s="95" t="s">
        <v>1057</v>
      </c>
      <c r="C84" s="96"/>
      <c r="D84" s="96"/>
      <c r="E84" s="96"/>
      <c r="F84" s="96"/>
      <c r="G84" s="96"/>
      <c r="H84" s="96"/>
      <c r="I84" s="93"/>
      <c r="J84" s="94"/>
      <c r="K84" s="312">
        <v>0.05</v>
      </c>
      <c r="L84" s="850">
        <f>N78*K84</f>
        <v>4790.3664633912476</v>
      </c>
      <c r="M84" s="851"/>
      <c r="N84" s="57"/>
    </row>
    <row r="85" spans="1:14" ht="15.75" thickBot="1">
      <c r="B85" s="97" t="s">
        <v>1058</v>
      </c>
      <c r="C85" s="98"/>
      <c r="D85" s="98"/>
      <c r="E85" s="98"/>
      <c r="F85" s="98"/>
      <c r="G85" s="98"/>
      <c r="H85" s="98"/>
      <c r="I85" s="99"/>
      <c r="J85" s="100"/>
      <c r="K85" s="313">
        <v>0.05</v>
      </c>
      <c r="L85" s="852">
        <f>N78*K85</f>
        <v>4790.3664633912476</v>
      </c>
      <c r="M85" s="853"/>
      <c r="N85" s="57"/>
    </row>
    <row r="86" spans="1:14" ht="15.75" thickBot="1">
      <c r="B86" s="815" t="s">
        <v>1037</v>
      </c>
      <c r="C86" s="816"/>
      <c r="D86" s="816"/>
      <c r="E86" s="816"/>
      <c r="F86" s="816"/>
      <c r="G86" s="816"/>
      <c r="H86" s="816"/>
      <c r="I86" s="816"/>
      <c r="J86" s="816"/>
      <c r="K86" s="816"/>
      <c r="L86" s="816"/>
      <c r="M86" s="817"/>
      <c r="N86" s="58">
        <f>L83+L84+L85</f>
        <v>28742.198780347488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124549.52804817243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18</v>
      </c>
      <c r="N36" s="280">
        <f>K36/M36</f>
        <v>3472.2222222222222</v>
      </c>
    </row>
    <row r="37" spans="1:14">
      <c r="A37" s="119" t="s">
        <v>154</v>
      </c>
      <c r="B37" s="864" t="str">
        <f>VLOOKUP(A37,EQUIPOS!A7:D154,3,FALSE)</f>
        <v>Carrotanque Irrigador de asfalto, 1000 GALONES DE CAPACIDAD</v>
      </c>
      <c r="C37" s="865"/>
      <c r="D37" s="865"/>
      <c r="E37" s="865"/>
      <c r="F37" s="865"/>
      <c r="G37" s="865"/>
      <c r="H37" s="866"/>
      <c r="I37" s="275"/>
      <c r="J37" s="276"/>
      <c r="K37" s="277">
        <f>VLOOKUP(A37,EQUIPOS!A7:D164,4,FALSE)</f>
        <v>100000</v>
      </c>
      <c r="L37" s="278"/>
      <c r="M37" s="279">
        <v>18</v>
      </c>
      <c r="N37" s="280">
        <f>K37/M37</f>
        <v>5555.5555555555557</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150000</v>
      </c>
      <c r="L38" s="278"/>
      <c r="M38" s="279">
        <v>18</v>
      </c>
      <c r="N38" s="280">
        <f>K38/M38</f>
        <v>8333.3333333333339</v>
      </c>
    </row>
    <row r="39" spans="1:14">
      <c r="A39" t="s">
        <v>299</v>
      </c>
      <c r="B39" s="864" t="str">
        <f>VLOOKUP(A39,EQUIPOS!A9:D154,3,FALSE)</f>
        <v xml:space="preserve">Recicladora, potencia 430HP </v>
      </c>
      <c r="C39" s="865"/>
      <c r="D39" s="865"/>
      <c r="E39" s="865"/>
      <c r="F39" s="865"/>
      <c r="G39" s="865"/>
      <c r="H39" s="866"/>
      <c r="I39" s="867"/>
      <c r="J39" s="868"/>
      <c r="K39" s="277">
        <f>VLOOKUP(A39,EQUIPOS!A9:D166,4,FALSE)</f>
        <v>322034.76058654871</v>
      </c>
      <c r="L39" s="869">
        <v>18</v>
      </c>
      <c r="M39" s="870"/>
      <c r="N39" s="280">
        <f>K39/L39</f>
        <v>17890.820032586038</v>
      </c>
    </row>
    <row r="40" spans="1:14">
      <c r="A40" t="s">
        <v>365</v>
      </c>
      <c r="B40" s="864" t="str">
        <f>VLOOKUP(A40,EQUIPOS!A10:D154,3,FALSE)</f>
        <v xml:space="preserve">Vibrocompatador, potencia 153 HP, peso 10 Ton. </v>
      </c>
      <c r="C40" s="865"/>
      <c r="D40" s="865"/>
      <c r="E40" s="865"/>
      <c r="F40" s="865"/>
      <c r="G40" s="865"/>
      <c r="H40" s="866"/>
      <c r="I40" s="42"/>
      <c r="J40" s="43"/>
      <c r="K40" s="277">
        <f>VLOOKUP(A40,EQUIPOS!A10:D167,4,FALSE)</f>
        <v>100000</v>
      </c>
      <c r="L40" s="284"/>
      <c r="M40" s="285">
        <v>18</v>
      </c>
      <c r="N40" s="280">
        <f>K40/M40</f>
        <v>5555.5555555555557</v>
      </c>
    </row>
    <row r="41" spans="1:14">
      <c r="B41" s="328"/>
      <c r="C41" s="329"/>
      <c r="D41" s="329"/>
      <c r="E41" s="329"/>
      <c r="F41" s="331"/>
      <c r="G41" s="331"/>
      <c r="H41" s="131"/>
      <c r="I41" s="42"/>
      <c r="J41" s="43"/>
      <c r="K41" s="282"/>
      <c r="L41" s="284"/>
      <c r="M41" s="285"/>
      <c r="N41" s="286"/>
    </row>
    <row r="42" spans="1:14">
      <c r="B42" s="872" t="s">
        <v>1036</v>
      </c>
      <c r="C42" s="873"/>
      <c r="D42" s="873"/>
      <c r="E42" s="44"/>
      <c r="F42" s="45"/>
      <c r="G42" s="45"/>
      <c r="H42" s="46"/>
      <c r="I42" s="42"/>
      <c r="J42" s="43"/>
      <c r="K42" s="287"/>
      <c r="L42" s="284"/>
      <c r="M42" s="409">
        <v>0.01</v>
      </c>
      <c r="N42" s="352">
        <f>N76*M42</f>
        <v>28.370669558944442</v>
      </c>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f>SUM(N36:N43)</f>
        <v>40835.857368811645</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350000</v>
      </c>
      <c r="N49" s="280">
        <f>K49*M49</f>
        <v>53550</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53550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2">
        <f>VLOOKUP(A59,TRANSPORTE!A5:D117,4,FALSE)</f>
        <v>747.74472626698719</v>
      </c>
      <c r="M59" s="903"/>
      <c r="N59" s="295">
        <f>K59*L59</f>
        <v>114.40494311884903</v>
      </c>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114.40494311884903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2837.0669558944442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97337.329267824942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19467.465853564991</v>
      </c>
      <c r="M83" s="851"/>
      <c r="N83" s="57"/>
    </row>
    <row r="84" spans="1:14">
      <c r="B84" s="95" t="s">
        <v>1057</v>
      </c>
      <c r="C84" s="96"/>
      <c r="D84" s="96"/>
      <c r="E84" s="96"/>
      <c r="F84" s="96"/>
      <c r="G84" s="96"/>
      <c r="H84" s="96"/>
      <c r="I84" s="93"/>
      <c r="J84" s="94"/>
      <c r="K84" s="312">
        <v>0.05</v>
      </c>
      <c r="L84" s="850">
        <f>N78*K84</f>
        <v>4866.8664633912476</v>
      </c>
      <c r="M84" s="851"/>
      <c r="N84" s="57"/>
    </row>
    <row r="85" spans="1:14" ht="15.75" thickBot="1">
      <c r="B85" s="97" t="s">
        <v>1058</v>
      </c>
      <c r="C85" s="98"/>
      <c r="D85" s="98"/>
      <c r="E85" s="98"/>
      <c r="F85" s="98"/>
      <c r="G85" s="98"/>
      <c r="H85" s="98"/>
      <c r="I85" s="99"/>
      <c r="J85" s="100"/>
      <c r="K85" s="313">
        <v>0.05</v>
      </c>
      <c r="L85" s="852">
        <f>N78*K85</f>
        <v>4866.8664633912476</v>
      </c>
      <c r="M85" s="853"/>
      <c r="N85" s="57"/>
    </row>
    <row r="86" spans="1:14" ht="15.75" thickBot="1">
      <c r="B86" s="815" t="s">
        <v>1037</v>
      </c>
      <c r="C86" s="816"/>
      <c r="D86" s="816"/>
      <c r="E86" s="816"/>
      <c r="F86" s="816"/>
      <c r="G86" s="816"/>
      <c r="H86" s="816"/>
      <c r="I86" s="816"/>
      <c r="J86" s="816"/>
      <c r="K86" s="816"/>
      <c r="L86" s="816"/>
      <c r="M86" s="817"/>
      <c r="N86" s="58">
        <f>L83+L84+L85</f>
        <v>29201.198780347488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126538.52804817243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15</v>
      </c>
      <c r="N36" s="280">
        <f>K36/M36</f>
        <v>4166.666666666667</v>
      </c>
    </row>
    <row r="37" spans="1:14">
      <c r="A37" s="119" t="s">
        <v>154</v>
      </c>
      <c r="B37" s="864" t="str">
        <f>VLOOKUP(A37,EQUIPOS!A7:D154,3,FALSE)</f>
        <v>Carrotanque Irrigador de asfalto, 1000 GALONES DE CAPACIDAD</v>
      </c>
      <c r="C37" s="865"/>
      <c r="D37" s="865"/>
      <c r="E37" s="865"/>
      <c r="F37" s="865"/>
      <c r="G37" s="865"/>
      <c r="H37" s="866"/>
      <c r="I37" s="275"/>
      <c r="J37" s="276"/>
      <c r="K37" s="277">
        <f>VLOOKUP(A37,EQUIPOS!A7:D164,4,FALSE)</f>
        <v>100000</v>
      </c>
      <c r="L37" s="278"/>
      <c r="M37" s="279">
        <v>15</v>
      </c>
      <c r="N37" s="280">
        <f>K37/M37</f>
        <v>6666.666666666667</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150000</v>
      </c>
      <c r="L38" s="278"/>
      <c r="M38" s="279">
        <v>15</v>
      </c>
      <c r="N38" s="280">
        <f>K38/M38</f>
        <v>10000</v>
      </c>
    </row>
    <row r="39" spans="1:14">
      <c r="A39" t="s">
        <v>299</v>
      </c>
      <c r="B39" s="864" t="str">
        <f>VLOOKUP(A39,EQUIPOS!A9:D154,3,FALSE)</f>
        <v xml:space="preserve">Recicladora, potencia 430HP </v>
      </c>
      <c r="C39" s="865"/>
      <c r="D39" s="865"/>
      <c r="E39" s="865"/>
      <c r="F39" s="865"/>
      <c r="G39" s="865"/>
      <c r="H39" s="866"/>
      <c r="I39" s="867"/>
      <c r="J39" s="868"/>
      <c r="K39" s="277">
        <f>VLOOKUP(A39,EQUIPOS!A9:D166,4,FALSE)</f>
        <v>322034.76058654871</v>
      </c>
      <c r="L39" s="869">
        <v>15</v>
      </c>
      <c r="M39" s="870"/>
      <c r="N39" s="280">
        <f>K39/L39</f>
        <v>21468.984039103249</v>
      </c>
    </row>
    <row r="40" spans="1:14">
      <c r="A40" t="s">
        <v>365</v>
      </c>
      <c r="B40" s="864" t="str">
        <f>VLOOKUP(A40,EQUIPOS!A10:D154,3,FALSE)</f>
        <v xml:space="preserve">Vibrocompatador, potencia 153 HP, peso 10 Ton. </v>
      </c>
      <c r="C40" s="865"/>
      <c r="D40" s="865"/>
      <c r="E40" s="865"/>
      <c r="F40" s="865"/>
      <c r="G40" s="865"/>
      <c r="H40" s="866"/>
      <c r="I40" s="42"/>
      <c r="J40" s="43"/>
      <c r="K40" s="277">
        <f>VLOOKUP(A40,EQUIPOS!A10:D167,4,FALSE)</f>
        <v>100000</v>
      </c>
      <c r="L40" s="284"/>
      <c r="M40" s="285">
        <v>15</v>
      </c>
      <c r="N40" s="280">
        <f>K40/M40</f>
        <v>6666.666666666667</v>
      </c>
    </row>
    <row r="41" spans="1:14">
      <c r="B41" s="328"/>
      <c r="C41" s="329"/>
      <c r="D41" s="329"/>
      <c r="E41" s="329"/>
      <c r="F41" s="331"/>
      <c r="G41" s="331"/>
      <c r="H41" s="131"/>
      <c r="I41" s="42"/>
      <c r="J41" s="43"/>
      <c r="K41" s="282"/>
      <c r="L41" s="284"/>
      <c r="M41" s="285"/>
      <c r="N41" s="286"/>
    </row>
    <row r="42" spans="1:14">
      <c r="B42" s="872" t="s">
        <v>1036</v>
      </c>
      <c r="C42" s="873"/>
      <c r="D42" s="873"/>
      <c r="E42" s="44"/>
      <c r="F42" s="45"/>
      <c r="G42" s="45"/>
      <c r="H42" s="46"/>
      <c r="I42" s="42"/>
      <c r="J42" s="43"/>
      <c r="K42" s="287"/>
      <c r="L42" s="284"/>
      <c r="M42" s="409">
        <v>0.01</v>
      </c>
      <c r="N42" s="352">
        <f>N76*M42</f>
        <v>34.044803470733335</v>
      </c>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f>SUM(N36:N43)</f>
        <v>49003.028842573985</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340000</v>
      </c>
      <c r="N49" s="280">
        <f>K49*M49</f>
        <v>52020</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52020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2">
        <f>VLOOKUP(A59,TRANSPORTE!A5:D117,4,FALSE)</f>
        <v>747.74472626698719</v>
      </c>
      <c r="M59" s="903"/>
      <c r="N59" s="295">
        <f>K59*L59</f>
        <v>114.40494311884903</v>
      </c>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114.40494311884903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3404.4803470733332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104541.91413276616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20908.382826553236</v>
      </c>
      <c r="M83" s="851"/>
      <c r="N83" s="57"/>
    </row>
    <row r="84" spans="1:14">
      <c r="B84" s="95" t="s">
        <v>1057</v>
      </c>
      <c r="C84" s="96"/>
      <c r="D84" s="96"/>
      <c r="E84" s="96"/>
      <c r="F84" s="96"/>
      <c r="G84" s="96"/>
      <c r="H84" s="96"/>
      <c r="I84" s="93"/>
      <c r="J84" s="94"/>
      <c r="K84" s="312">
        <v>0.05</v>
      </c>
      <c r="L84" s="850">
        <f>N78*K84</f>
        <v>5227.0957066383089</v>
      </c>
      <c r="M84" s="851"/>
      <c r="N84" s="57"/>
    </row>
    <row r="85" spans="1:14" ht="15.75" thickBot="1">
      <c r="B85" s="97" t="s">
        <v>1058</v>
      </c>
      <c r="C85" s="98"/>
      <c r="D85" s="98"/>
      <c r="E85" s="98"/>
      <c r="F85" s="98"/>
      <c r="G85" s="98"/>
      <c r="H85" s="98"/>
      <c r="I85" s="99"/>
      <c r="J85" s="100"/>
      <c r="K85" s="313">
        <v>0.05</v>
      </c>
      <c r="L85" s="852">
        <f>N78*K85</f>
        <v>5227.0957066383089</v>
      </c>
      <c r="M85" s="853"/>
      <c r="N85" s="57"/>
    </row>
    <row r="86" spans="1:14" ht="15.75" thickBot="1">
      <c r="B86" s="815" t="s">
        <v>1037</v>
      </c>
      <c r="C86" s="816"/>
      <c r="D86" s="816"/>
      <c r="E86" s="816"/>
      <c r="F86" s="816"/>
      <c r="G86" s="816"/>
      <c r="H86" s="816"/>
      <c r="I86" s="816"/>
      <c r="J86" s="816"/>
      <c r="K86" s="816"/>
      <c r="L86" s="816"/>
      <c r="M86" s="817"/>
      <c r="N86" s="58">
        <f>L83+L84+L85</f>
        <v>31362.574239829853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135904.48837259601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279">
        <v>15</v>
      </c>
      <c r="N36" s="280">
        <f>K36/M36</f>
        <v>4166.666666666667</v>
      </c>
    </row>
    <row r="37" spans="1:14">
      <c r="A37" s="119" t="s">
        <v>154</v>
      </c>
      <c r="B37" s="864" t="str">
        <f>VLOOKUP(A37,EQUIPOS!A7:D154,3,FALSE)</f>
        <v>Carrotanque Irrigador de asfalto, 1000 GALONES DE CAPACIDAD</v>
      </c>
      <c r="C37" s="865"/>
      <c r="D37" s="865"/>
      <c r="E37" s="865"/>
      <c r="F37" s="865"/>
      <c r="G37" s="865"/>
      <c r="H37" s="866"/>
      <c r="I37" s="275"/>
      <c r="J37" s="276"/>
      <c r="K37" s="277">
        <f>VLOOKUP(A37,EQUIPOS!A7:D164,4,FALSE)</f>
        <v>100000</v>
      </c>
      <c r="L37" s="278"/>
      <c r="M37" s="279">
        <v>15</v>
      </c>
      <c r="N37" s="280">
        <f>K37/M37</f>
        <v>6666.666666666667</v>
      </c>
    </row>
    <row r="38" spans="1:14">
      <c r="A38" t="s">
        <v>269</v>
      </c>
      <c r="B38" s="864" t="str">
        <f>VLOOKUP(A38,EQUIPOS!A8:D154,3,FALSE)</f>
        <v>Motoniveladora  potencia 215 HP, ancho de cuchilla 4,27 m, peso 18 ton.</v>
      </c>
      <c r="C38" s="865"/>
      <c r="D38" s="865"/>
      <c r="E38" s="865"/>
      <c r="F38" s="865"/>
      <c r="G38" s="865"/>
      <c r="H38" s="866"/>
      <c r="I38" s="275"/>
      <c r="J38" s="276"/>
      <c r="K38" s="277">
        <f>VLOOKUP(A38,EQUIPOS!A8:D165,4,FALSE)</f>
        <v>150000</v>
      </c>
      <c r="L38" s="278"/>
      <c r="M38" s="279">
        <v>15</v>
      </c>
      <c r="N38" s="280">
        <f>K38/M38</f>
        <v>10000</v>
      </c>
    </row>
    <row r="39" spans="1:14">
      <c r="A39" t="s">
        <v>299</v>
      </c>
      <c r="B39" s="864" t="str">
        <f>VLOOKUP(A39,EQUIPOS!A9:D154,3,FALSE)</f>
        <v xml:space="preserve">Recicladora, potencia 430HP </v>
      </c>
      <c r="C39" s="865"/>
      <c r="D39" s="865"/>
      <c r="E39" s="865"/>
      <c r="F39" s="865"/>
      <c r="G39" s="865"/>
      <c r="H39" s="866"/>
      <c r="I39" s="867"/>
      <c r="J39" s="868"/>
      <c r="K39" s="277">
        <f>VLOOKUP(A39,EQUIPOS!A9:D166,4,FALSE)</f>
        <v>322034.76058654871</v>
      </c>
      <c r="L39" s="869">
        <v>15</v>
      </c>
      <c r="M39" s="870"/>
      <c r="N39" s="280">
        <f>K39/L39</f>
        <v>21468.984039103249</v>
      </c>
    </row>
    <row r="40" spans="1:14">
      <c r="A40" t="s">
        <v>365</v>
      </c>
      <c r="B40" s="864" t="str">
        <f>VLOOKUP(A40,EQUIPOS!A10:D154,3,FALSE)</f>
        <v xml:space="preserve">Vibrocompatador, potencia 153 HP, peso 10 Ton. </v>
      </c>
      <c r="C40" s="865"/>
      <c r="D40" s="865"/>
      <c r="E40" s="865"/>
      <c r="F40" s="865"/>
      <c r="G40" s="865"/>
      <c r="H40" s="866"/>
      <c r="I40" s="42"/>
      <c r="J40" s="43"/>
      <c r="K40" s="277">
        <f>VLOOKUP(A40,EQUIPOS!A10:D167,4,FALSE)</f>
        <v>100000</v>
      </c>
      <c r="L40" s="284"/>
      <c r="M40" s="285">
        <v>15</v>
      </c>
      <c r="N40" s="280">
        <f>K40/M40</f>
        <v>6666.666666666667</v>
      </c>
    </row>
    <row r="41" spans="1:14">
      <c r="B41" s="328"/>
      <c r="C41" s="329"/>
      <c r="D41" s="329"/>
      <c r="E41" s="329"/>
      <c r="F41" s="331"/>
      <c r="G41" s="331"/>
      <c r="H41" s="131"/>
      <c r="I41" s="42"/>
      <c r="J41" s="43"/>
      <c r="K41" s="282"/>
      <c r="L41" s="284"/>
      <c r="M41" s="285"/>
      <c r="N41" s="286"/>
    </row>
    <row r="42" spans="1:14">
      <c r="B42" s="872" t="s">
        <v>1036</v>
      </c>
      <c r="C42" s="873"/>
      <c r="D42" s="873"/>
      <c r="E42" s="44"/>
      <c r="F42" s="45"/>
      <c r="G42" s="45"/>
      <c r="H42" s="46"/>
      <c r="I42" s="42"/>
      <c r="J42" s="43"/>
      <c r="K42" s="287"/>
      <c r="L42" s="284"/>
      <c r="M42" s="409">
        <v>0.01</v>
      </c>
      <c r="N42" s="352">
        <f>N76*M42</f>
        <v>34.044803470733335</v>
      </c>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f>SUM(N36:N43)</f>
        <v>49003.028842573985</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350000</v>
      </c>
      <c r="N49" s="280">
        <f>K49*M49</f>
        <v>53550</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53550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2">
        <f>VLOOKUP(A59,TRANSPORTE!A5:D117,4,FALSE)</f>
        <v>747.74472626698719</v>
      </c>
      <c r="M59" s="903"/>
      <c r="N59" s="295">
        <f>K59*L59</f>
        <v>114.40494311884903</v>
      </c>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114.40494311884903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3404.4803470733332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106071.91413276616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21214.382826553236</v>
      </c>
      <c r="M83" s="851"/>
      <c r="N83" s="57"/>
    </row>
    <row r="84" spans="1:14">
      <c r="B84" s="95" t="s">
        <v>1057</v>
      </c>
      <c r="C84" s="96"/>
      <c r="D84" s="96"/>
      <c r="E84" s="96"/>
      <c r="F84" s="96"/>
      <c r="G84" s="96"/>
      <c r="H84" s="96"/>
      <c r="I84" s="93"/>
      <c r="J84" s="94"/>
      <c r="K84" s="312">
        <v>0.05</v>
      </c>
      <c r="L84" s="850">
        <f>N78*K84</f>
        <v>5303.5957066383089</v>
      </c>
      <c r="M84" s="851"/>
      <c r="N84" s="57"/>
    </row>
    <row r="85" spans="1:14" ht="15.75" thickBot="1">
      <c r="B85" s="97" t="s">
        <v>1058</v>
      </c>
      <c r="C85" s="98"/>
      <c r="D85" s="98"/>
      <c r="E85" s="98"/>
      <c r="F85" s="98"/>
      <c r="G85" s="98"/>
      <c r="H85" s="98"/>
      <c r="I85" s="99"/>
      <c r="J85" s="100"/>
      <c r="K85" s="313">
        <v>0.05</v>
      </c>
      <c r="L85" s="852">
        <f>N78*K85</f>
        <v>5303.5957066383089</v>
      </c>
      <c r="M85" s="853"/>
      <c r="N85" s="57"/>
    </row>
    <row r="86" spans="1:14" ht="15.75" thickBot="1">
      <c r="B86" s="815" t="s">
        <v>1037</v>
      </c>
      <c r="C86" s="816"/>
      <c r="D86" s="816"/>
      <c r="E86" s="816"/>
      <c r="F86" s="816"/>
      <c r="G86" s="816"/>
      <c r="H86" s="816"/>
      <c r="I86" s="816"/>
      <c r="J86" s="816"/>
      <c r="K86" s="816"/>
      <c r="L86" s="816"/>
      <c r="M86" s="817"/>
      <c r="N86" s="58">
        <f>L83+L84+L85</f>
        <v>31821.574239829853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137893.48837259601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65"/>
      <c r="F40" s="865"/>
      <c r="G40" s="865"/>
      <c r="H40" s="866"/>
      <c r="I40" s="42"/>
      <c r="J40" s="43"/>
      <c r="K40" s="277"/>
      <c r="L40" s="284"/>
      <c r="M40" s="285"/>
      <c r="N40" s="280"/>
    </row>
    <row r="41" spans="1:14">
      <c r="B41" s="328"/>
      <c r="C41" s="329"/>
      <c r="D41" s="329"/>
      <c r="E41" s="329"/>
      <c r="F41" s="331"/>
      <c r="G41" s="331"/>
      <c r="H41" s="131"/>
      <c r="I41" s="42"/>
      <c r="J41" s="43"/>
      <c r="K41" s="282"/>
      <c r="L41" s="284"/>
      <c r="M41" s="285"/>
      <c r="N41" s="286"/>
    </row>
    <row r="42" spans="1:14">
      <c r="B42" s="872" t="s">
        <v>1036</v>
      </c>
      <c r="C42" s="873"/>
      <c r="D42" s="873"/>
      <c r="E42" s="44"/>
      <c r="F42" s="45"/>
      <c r="G42" s="45"/>
      <c r="H42" s="46"/>
      <c r="I42" s="42"/>
      <c r="J42" s="43"/>
      <c r="K42" s="287"/>
      <c r="L42" s="284"/>
      <c r="M42" s="409">
        <v>0.01</v>
      </c>
      <c r="N42" s="352">
        <f>N76*M42</f>
        <v>4.0853764164879998</v>
      </c>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4889.71</v>
      </c>
      <c r="N49" s="280">
        <f>K49*M49</f>
        <v>5158.6440499999999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5158.6440499999999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408.53764164879999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5571.2670680652873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1114.2534136130575</v>
      </c>
      <c r="M83" s="851"/>
      <c r="N83" s="57"/>
    </row>
    <row r="84" spans="1:14">
      <c r="B84" s="95" t="s">
        <v>1057</v>
      </c>
      <c r="C84" s="96"/>
      <c r="D84" s="96"/>
      <c r="E84" s="96"/>
      <c r="F84" s="96"/>
      <c r="G84" s="96"/>
      <c r="H84" s="96"/>
      <c r="I84" s="93"/>
      <c r="J84" s="94"/>
      <c r="K84" s="312">
        <v>0.05</v>
      </c>
      <c r="L84" s="850">
        <f>N78*K84</f>
        <v>278.56335340326439</v>
      </c>
      <c r="M84" s="851"/>
      <c r="N84" s="57"/>
    </row>
    <row r="85" spans="1:14" ht="15.75" thickBot="1">
      <c r="B85" s="97" t="s">
        <v>1058</v>
      </c>
      <c r="C85" s="98"/>
      <c r="D85" s="98"/>
      <c r="E85" s="98"/>
      <c r="F85" s="98"/>
      <c r="G85" s="98"/>
      <c r="H85" s="98"/>
      <c r="I85" s="99"/>
      <c r="J85" s="100"/>
      <c r="K85" s="313">
        <v>0.05</v>
      </c>
      <c r="L85" s="852">
        <f>N78*K85</f>
        <v>278.56335340326439</v>
      </c>
      <c r="M85" s="853"/>
      <c r="N85" s="57"/>
    </row>
    <row r="86" spans="1:14" ht="15.75" thickBot="1">
      <c r="B86" s="815" t="s">
        <v>1037</v>
      </c>
      <c r="C86" s="816"/>
      <c r="D86" s="816"/>
      <c r="E86" s="816"/>
      <c r="F86" s="816"/>
      <c r="G86" s="816"/>
      <c r="H86" s="816"/>
      <c r="I86" s="816"/>
      <c r="J86" s="816"/>
      <c r="K86" s="816"/>
      <c r="L86" s="816"/>
      <c r="M86" s="817"/>
      <c r="N86" s="58">
        <f>L83+L84+L85</f>
        <v>1671.3801204195865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7242.6471884848743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30"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1"/>
      <c r="K118" s="881"/>
      <c r="L118" s="881"/>
      <c r="M118" s="881"/>
      <c r="N118" s="882"/>
    </row>
    <row r="119" spans="2:14" ht="15.75" thickBot="1">
      <c r="B119" s="269" t="s">
        <v>2327</v>
      </c>
      <c r="C119" s="401"/>
      <c r="D119" s="401"/>
      <c r="E119" s="63"/>
      <c r="F119" s="63"/>
      <c r="G119" s="63"/>
      <c r="H119" s="63"/>
      <c r="I119" s="63"/>
      <c r="J119" s="883"/>
      <c r="K119" s="883"/>
      <c r="L119" s="883"/>
      <c r="M119" s="883"/>
      <c r="N119" s="88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164</v>
      </c>
      <c r="B36" s="864" t="str">
        <f>VLOOKUP(A36,EQUIPOS!A6:D154,3,FALSE)</f>
        <v>Compactador manual de rodillo</v>
      </c>
      <c r="C36" s="865"/>
      <c r="D36" s="865"/>
      <c r="E36" s="865"/>
      <c r="F36" s="865"/>
      <c r="G36" s="865"/>
      <c r="H36" s="866"/>
      <c r="I36" s="275"/>
      <c r="J36" s="276"/>
      <c r="K36" s="277">
        <f>VLOOKUP(A36,EQUIPOS!A6:D163,4,FALSE)</f>
        <v>16245.810357344795</v>
      </c>
      <c r="L36" s="278"/>
      <c r="M36" s="279">
        <v>2</v>
      </c>
      <c r="N36" s="280">
        <f>K36/M36</f>
        <v>8122.9051786723976</v>
      </c>
    </row>
    <row r="37" spans="1:14">
      <c r="A37" s="119" t="s">
        <v>180</v>
      </c>
      <c r="B37" s="864" t="str">
        <f>VLOOKUP(A37,EQUIPOS!A7:D154,3,FALSE)</f>
        <v>Compresor 120 HP, con martillo.</v>
      </c>
      <c r="C37" s="865"/>
      <c r="D37" s="865"/>
      <c r="E37" s="865"/>
      <c r="F37" s="865"/>
      <c r="G37" s="865"/>
      <c r="H37" s="866"/>
      <c r="I37" s="275"/>
      <c r="J37" s="276"/>
      <c r="K37" s="277">
        <f>VLOOKUP(A37,EQUIPOS!A7:D164,4,FALSE)</f>
        <v>50000</v>
      </c>
      <c r="L37" s="278"/>
      <c r="M37" s="279">
        <v>4</v>
      </c>
      <c r="N37" s="280">
        <f>K37/M37</f>
        <v>12500</v>
      </c>
    </row>
    <row r="38" spans="1:14">
      <c r="A38" t="s">
        <v>184</v>
      </c>
      <c r="B38" s="864" t="str">
        <f>VLOOKUP(A38,EQUIPOS!A8:D154,3,FALSE)</f>
        <v>Cortadora de pavimento, Máxima profundidad de corte: 160 mm. Capacidad de disco: desde 12´´ hasta 18´´ de diámetro. Peso operacional: 135 kg, 13.5 hp de potencia</v>
      </c>
      <c r="C38" s="865"/>
      <c r="D38" s="865"/>
      <c r="E38" s="865"/>
      <c r="F38" s="865"/>
      <c r="G38" s="865"/>
      <c r="H38" s="866"/>
      <c r="I38" s="275"/>
      <c r="J38" s="276"/>
      <c r="K38" s="277">
        <f>VLOOKUP(A38,EQUIPOS!A8:D165,4,FALSE)</f>
        <v>12000</v>
      </c>
      <c r="L38" s="278"/>
      <c r="M38" s="279">
        <v>10</v>
      </c>
      <c r="N38" s="280">
        <f>K38/M38</f>
        <v>1200</v>
      </c>
    </row>
    <row r="39" spans="1:14">
      <c r="A39" t="s">
        <v>303</v>
      </c>
      <c r="B39" s="864" t="str">
        <f>VLOOKUP(A39,EQUIPOS!A9:D154,3,FALSE)</f>
        <v>Retrocargador, pala de 1,1 m3 de capacidad, profundidad de excavación de 4.400 mm y una altura de 5.680 mm</v>
      </c>
      <c r="C39" s="865"/>
      <c r="D39" s="865"/>
      <c r="E39" s="865"/>
      <c r="F39" s="865"/>
      <c r="G39" s="865"/>
      <c r="H39" s="866"/>
      <c r="I39" s="275"/>
      <c r="J39" s="276"/>
      <c r="K39" s="277">
        <f>VLOOKUP(A39,EQUIPOS!A9:D166,4,FALSE)</f>
        <v>80000</v>
      </c>
      <c r="L39" s="278"/>
      <c r="M39" s="279">
        <v>10</v>
      </c>
      <c r="N39" s="280">
        <f>K39/M39</f>
        <v>8000</v>
      </c>
    </row>
    <row r="40" spans="1:14">
      <c r="A40" t="s">
        <v>129</v>
      </c>
      <c r="B40" s="864" t="str">
        <f>VLOOKUP(A40,EQUIPOS!A10:D154,3,FALSE)</f>
        <v xml:space="preserve">Buldozer, Potencia al volante de 140 HP, motor de 2200 RPM, longitud de hoja 4,80m. </v>
      </c>
      <c r="C40" s="865"/>
      <c r="D40" s="865"/>
      <c r="E40" s="865"/>
      <c r="F40" s="865"/>
      <c r="G40" s="865"/>
      <c r="H40" s="866"/>
      <c r="I40" s="275"/>
      <c r="J40" s="276"/>
      <c r="K40" s="277">
        <f>VLOOKUP(A40,EQUIPOS!A10:D167,4,FALSE)</f>
        <v>130000</v>
      </c>
      <c r="L40" s="278"/>
      <c r="M40" s="279">
        <v>100</v>
      </c>
      <c r="N40" s="280">
        <f>K40/M40</f>
        <v>1300</v>
      </c>
    </row>
    <row r="41" spans="1:14">
      <c r="B41" s="864"/>
      <c r="C41" s="865"/>
      <c r="D41" s="865"/>
      <c r="E41" s="865"/>
      <c r="F41" s="865"/>
      <c r="G41" s="865"/>
      <c r="H41" s="866"/>
      <c r="I41" s="275"/>
      <c r="J41" s="276"/>
      <c r="K41" s="277"/>
      <c r="L41" s="278"/>
      <c r="M41" s="279"/>
      <c r="N41" s="280"/>
    </row>
    <row r="42" spans="1:14">
      <c r="B42" s="864"/>
      <c r="C42" s="865"/>
      <c r="D42" s="865"/>
      <c r="E42" s="865"/>
      <c r="F42" s="865"/>
      <c r="G42" s="865"/>
      <c r="H42" s="866"/>
      <c r="I42" s="275"/>
      <c r="J42" s="276"/>
      <c r="K42" s="277"/>
      <c r="L42" s="278"/>
      <c r="M42" s="279"/>
      <c r="N42" s="280"/>
    </row>
    <row r="43" spans="1:14">
      <c r="B43" s="864"/>
      <c r="C43" s="865"/>
      <c r="D43" s="865"/>
      <c r="E43" s="865"/>
      <c r="F43" s="865"/>
      <c r="G43" s="865"/>
      <c r="H43" s="866"/>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N80*M46</f>
        <v>1276.6801301525002</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32399.585308824899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3073.1952907574714</v>
      </c>
      <c r="N53" s="280">
        <f>K53*M53</f>
        <v>3073.1952907574714</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3073.1952907574714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902">
        <f>VLOOKUP(A63,TRANSPORTE!A5:D117,4,FALSE)</f>
        <v>800</v>
      </c>
      <c r="M63" s="903"/>
      <c r="N63" s="295">
        <f>K63*L63</f>
        <v>1040</v>
      </c>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f>N63+N64+N65+N66+N67</f>
        <v>1040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133"/>
    </row>
    <row r="80" spans="1:15" ht="15.75" thickBot="1">
      <c r="B80" s="904" t="s">
        <v>1037</v>
      </c>
      <c r="C80" s="858"/>
      <c r="D80" s="858"/>
      <c r="E80" s="858"/>
      <c r="F80" s="858"/>
      <c r="G80" s="858"/>
      <c r="H80" s="858"/>
      <c r="I80" s="858"/>
      <c r="J80" s="858"/>
      <c r="K80" s="858"/>
      <c r="L80" s="858"/>
      <c r="M80" s="859"/>
      <c r="N80" s="468">
        <f>SUM(N74:N79)</f>
        <v>12766.801301525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49279.581901107376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9855.9163802214753</v>
      </c>
      <c r="M87" s="851"/>
      <c r="N87" s="57"/>
    </row>
    <row r="88" spans="1:14">
      <c r="B88" s="95" t="s">
        <v>1057</v>
      </c>
      <c r="C88" s="96"/>
      <c r="D88" s="96"/>
      <c r="E88" s="96"/>
      <c r="F88" s="96"/>
      <c r="G88" s="96"/>
      <c r="H88" s="96"/>
      <c r="I88" s="93"/>
      <c r="J88" s="94"/>
      <c r="K88" s="312">
        <v>0.05</v>
      </c>
      <c r="L88" s="850">
        <f>N82*K88</f>
        <v>2463.9790950553688</v>
      </c>
      <c r="M88" s="851"/>
      <c r="N88" s="57"/>
    </row>
    <row r="89" spans="1:14" ht="15.75" thickBot="1">
      <c r="B89" s="97" t="s">
        <v>1058</v>
      </c>
      <c r="C89" s="98"/>
      <c r="D89" s="98"/>
      <c r="E89" s="98"/>
      <c r="F89" s="98"/>
      <c r="G89" s="98"/>
      <c r="H89" s="98"/>
      <c r="I89" s="99"/>
      <c r="J89" s="100"/>
      <c r="K89" s="313">
        <v>0.05</v>
      </c>
      <c r="L89" s="852">
        <f>N82*K89</f>
        <v>2463.9790950553688</v>
      </c>
      <c r="M89" s="853"/>
      <c r="N89" s="57"/>
    </row>
    <row r="90" spans="1:14" ht="15.75" thickBot="1">
      <c r="B90" s="815" t="s">
        <v>1037</v>
      </c>
      <c r="C90" s="816"/>
      <c r="D90" s="816"/>
      <c r="E90" s="816"/>
      <c r="F90" s="816"/>
      <c r="G90" s="816"/>
      <c r="H90" s="816"/>
      <c r="I90" s="816"/>
      <c r="J90" s="816"/>
      <c r="K90" s="816"/>
      <c r="L90" s="816"/>
      <c r="M90" s="817"/>
      <c r="N90" s="58">
        <f>L87+L88+L89</f>
        <v>14783.874570332213</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64063.456471439589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5000</v>
      </c>
      <c r="L36" s="278"/>
      <c r="M36" s="279">
        <v>2</v>
      </c>
      <c r="N36" s="280">
        <f>K36/M36</f>
        <v>2500</v>
      </c>
    </row>
    <row r="37" spans="1:14">
      <c r="A37" s="119" t="s">
        <v>303</v>
      </c>
      <c r="B37" s="864" t="str">
        <f>VLOOKUP(A37,EQUIPOS!A7:D154,3,FALSE)</f>
        <v>Retrocargador, pala de 1,1 m3 de capacidad, profundidad de excavación de 4.400 mm y una altura de 5.680 mm</v>
      </c>
      <c r="C37" s="865"/>
      <c r="D37" s="865"/>
      <c r="E37" s="865"/>
      <c r="F37" s="865"/>
      <c r="G37" s="865"/>
      <c r="H37" s="866"/>
      <c r="I37" s="275"/>
      <c r="J37" s="276"/>
      <c r="K37" s="277">
        <f>VLOOKUP(A37,EQUIPOS!A7:D164,4,FALSE)</f>
        <v>80000</v>
      </c>
      <c r="L37" s="278"/>
      <c r="M37" s="279">
        <v>10</v>
      </c>
      <c r="N37" s="280">
        <f>K37/M37</f>
        <v>8000</v>
      </c>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275"/>
      <c r="J39" s="276"/>
      <c r="K39" s="277"/>
      <c r="L39" s="278"/>
      <c r="M39" s="279"/>
      <c r="N39" s="280"/>
    </row>
    <row r="40" spans="1:14">
      <c r="B40" s="864"/>
      <c r="C40" s="865"/>
      <c r="D40" s="865"/>
      <c r="E40" s="865"/>
      <c r="F40" s="865"/>
      <c r="G40" s="865"/>
      <c r="H40" s="866"/>
      <c r="I40" s="275"/>
      <c r="J40" s="276"/>
      <c r="K40" s="277"/>
      <c r="L40" s="278"/>
      <c r="M40" s="279"/>
      <c r="N40" s="280"/>
    </row>
    <row r="41" spans="1:14">
      <c r="B41" s="864"/>
      <c r="C41" s="865"/>
      <c r="D41" s="865"/>
      <c r="E41" s="865"/>
      <c r="F41" s="865"/>
      <c r="G41" s="865"/>
      <c r="H41" s="866"/>
      <c r="I41" s="275"/>
      <c r="J41" s="276"/>
      <c r="K41" s="277"/>
      <c r="L41" s="278"/>
      <c r="M41" s="279"/>
      <c r="N41" s="280"/>
    </row>
    <row r="42" spans="1:14">
      <c r="B42" s="864"/>
      <c r="C42" s="865"/>
      <c r="D42" s="865"/>
      <c r="E42" s="865"/>
      <c r="F42" s="865"/>
      <c r="G42" s="865"/>
      <c r="H42" s="866"/>
      <c r="I42" s="275"/>
      <c r="J42" s="276"/>
      <c r="K42" s="277"/>
      <c r="L42" s="278"/>
      <c r="M42" s="279"/>
      <c r="N42" s="280"/>
    </row>
    <row r="43" spans="1:14">
      <c r="B43" s="864"/>
      <c r="C43" s="865"/>
      <c r="D43" s="865"/>
      <c r="E43" s="865"/>
      <c r="F43" s="865"/>
      <c r="G43" s="865"/>
      <c r="H43" s="866"/>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0.05</v>
      </c>
      <c r="N46" s="352">
        <f>N80*M46</f>
        <v>255.33602603049999</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10755.3360260305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B63" s="52"/>
      <c r="C63" s="325"/>
      <c r="D63" s="325"/>
      <c r="E63" s="325"/>
      <c r="F63" s="325"/>
      <c r="G63" s="325"/>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5106.7205206099998</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15862.056546640499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3172.4113093280998</v>
      </c>
      <c r="M87" s="851"/>
      <c r="N87" s="57"/>
    </row>
    <row r="88" spans="1:14">
      <c r="B88" s="95" t="s">
        <v>1057</v>
      </c>
      <c r="C88" s="96"/>
      <c r="D88" s="96"/>
      <c r="E88" s="96"/>
      <c r="F88" s="96"/>
      <c r="G88" s="96"/>
      <c r="H88" s="96"/>
      <c r="I88" s="93"/>
      <c r="J88" s="94"/>
      <c r="K88" s="312">
        <v>0.05</v>
      </c>
      <c r="L88" s="850">
        <f>N82*K88</f>
        <v>793.10282733202496</v>
      </c>
      <c r="M88" s="851"/>
      <c r="N88" s="57"/>
    </row>
    <row r="89" spans="1:14" ht="15.75" thickBot="1">
      <c r="B89" s="97" t="s">
        <v>1058</v>
      </c>
      <c r="C89" s="98"/>
      <c r="D89" s="98"/>
      <c r="E89" s="98"/>
      <c r="F89" s="98"/>
      <c r="G89" s="98"/>
      <c r="H89" s="98"/>
      <c r="I89" s="99"/>
      <c r="J89" s="100"/>
      <c r="K89" s="313">
        <v>0.05</v>
      </c>
      <c r="L89" s="852">
        <f>N82*K89</f>
        <v>793.10282733202496</v>
      </c>
      <c r="M89" s="853"/>
      <c r="N89" s="57"/>
    </row>
    <row r="90" spans="1:14" ht="15.75" thickBot="1">
      <c r="B90" s="815" t="s">
        <v>1037</v>
      </c>
      <c r="C90" s="816"/>
      <c r="D90" s="816"/>
      <c r="E90" s="816"/>
      <c r="F90" s="816"/>
      <c r="G90" s="816"/>
      <c r="H90" s="816"/>
      <c r="I90" s="816"/>
      <c r="J90" s="816"/>
      <c r="K90" s="816"/>
      <c r="L90" s="816"/>
      <c r="M90" s="817"/>
      <c r="N90" s="58">
        <f>L87+L88+L89</f>
        <v>4758.61696399215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20620.673510632649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1687</v>
      </c>
      <c r="B36" s="864" t="str">
        <f>VLOOKUP(A36,EQUIPOS!A6:D154,3,FALSE)</f>
        <v>Derretidora de asfalto (crafco o similar)</v>
      </c>
      <c r="C36" s="865"/>
      <c r="D36" s="865"/>
      <c r="E36" s="865"/>
      <c r="F36" s="865"/>
      <c r="G36" s="865"/>
      <c r="H36" s="866"/>
      <c r="I36" s="275"/>
      <c r="J36" s="276"/>
      <c r="K36" s="277">
        <f>VLOOKUP(A36,EQUIPOS!A6:D163,4,FALSE)</f>
        <v>2368.9554882047555</v>
      </c>
      <c r="L36" s="278"/>
      <c r="M36" s="279">
        <v>60</v>
      </c>
      <c r="N36" s="280">
        <f>K36/M36</f>
        <v>39.482591470079257</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60</v>
      </c>
      <c r="N37" s="280">
        <f>K37/M37</f>
        <v>1041.0348020434228</v>
      </c>
    </row>
    <row r="38" spans="1:14">
      <c r="A38" t="s">
        <v>138</v>
      </c>
      <c r="B38" s="864" t="str">
        <f>VLOOKUP(A38,EQUIPOS!A8:D154,3,FALSE)</f>
        <v>Camioneta D-300</v>
      </c>
      <c r="C38" s="865"/>
      <c r="D38" s="865"/>
      <c r="E38" s="865"/>
      <c r="F38" s="865"/>
      <c r="G38" s="865"/>
      <c r="H38" s="866"/>
      <c r="I38" s="275"/>
      <c r="J38" s="276"/>
      <c r="K38" s="277">
        <f>VLOOKUP(A38,EQUIPOS!A8:D165,4,FALSE)</f>
        <v>32491.830943347362</v>
      </c>
      <c r="L38" s="278"/>
      <c r="M38" s="279">
        <v>60</v>
      </c>
      <c r="N38" s="280">
        <f>K38/M38</f>
        <v>541.53051572245602</v>
      </c>
    </row>
    <row r="39" spans="1:14">
      <c r="B39" s="864"/>
      <c r="C39" s="865"/>
      <c r="D39" s="865"/>
      <c r="E39" s="865"/>
      <c r="F39" s="865"/>
      <c r="G39" s="865"/>
      <c r="H39" s="866"/>
      <c r="I39" s="275"/>
      <c r="J39" s="276"/>
      <c r="K39" s="277"/>
      <c r="L39" s="278"/>
      <c r="M39" s="279"/>
      <c r="N39" s="280"/>
    </row>
    <row r="40" spans="1:14">
      <c r="B40" s="864"/>
      <c r="C40" s="865"/>
      <c r="D40" s="865"/>
      <c r="E40" s="865"/>
      <c r="F40" s="865"/>
      <c r="G40" s="865"/>
      <c r="H40" s="866"/>
      <c r="I40" s="275"/>
      <c r="J40" s="276"/>
      <c r="K40" s="277"/>
      <c r="L40" s="278"/>
      <c r="M40" s="279"/>
      <c r="N40" s="280"/>
    </row>
    <row r="41" spans="1:14">
      <c r="B41" s="864"/>
      <c r="C41" s="865"/>
      <c r="D41" s="865"/>
      <c r="E41" s="865"/>
      <c r="F41" s="865"/>
      <c r="G41" s="865"/>
      <c r="H41" s="866"/>
      <c r="I41" s="275"/>
      <c r="J41" s="276"/>
      <c r="K41" s="277"/>
      <c r="L41" s="278"/>
      <c r="M41" s="279"/>
      <c r="N41" s="280"/>
    </row>
    <row r="42" spans="1:14">
      <c r="B42" s="864"/>
      <c r="C42" s="865"/>
      <c r="D42" s="865"/>
      <c r="E42" s="865"/>
      <c r="F42" s="865"/>
      <c r="G42" s="865"/>
      <c r="H42" s="866"/>
      <c r="I42" s="275"/>
      <c r="J42" s="276"/>
      <c r="K42" s="277"/>
      <c r="L42" s="278"/>
      <c r="M42" s="279"/>
      <c r="N42" s="280"/>
    </row>
    <row r="43" spans="1:14">
      <c r="B43" s="864"/>
      <c r="C43" s="865"/>
      <c r="D43" s="865"/>
      <c r="E43" s="865"/>
      <c r="F43" s="865"/>
      <c r="G43" s="865"/>
      <c r="H43" s="866"/>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0.05</v>
      </c>
      <c r="N46" s="352">
        <f>N80*M46</f>
        <v>21.278002169208335</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1643.3259114051666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1245.9299999999998</v>
      </c>
      <c r="N53" s="280">
        <f>K53*M53</f>
        <v>149.51159999999999</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7"/>
      <c r="C57" s="898"/>
      <c r="D57" s="898"/>
      <c r="E57" s="898"/>
      <c r="F57" s="898"/>
      <c r="G57" s="898"/>
      <c r="H57" s="898"/>
      <c r="I57" s="868"/>
      <c r="J57" s="48"/>
      <c r="K57" s="50"/>
      <c r="L57" s="899"/>
      <c r="M57" s="900"/>
      <c r="N57" s="51"/>
    </row>
    <row r="58" spans="1:14" ht="15.75" thickBot="1">
      <c r="B58" s="815" t="s">
        <v>1037</v>
      </c>
      <c r="C58" s="816"/>
      <c r="D58" s="816"/>
      <c r="E58" s="816"/>
      <c r="F58" s="816"/>
      <c r="G58" s="816"/>
      <c r="H58" s="816"/>
      <c r="I58" s="816"/>
      <c r="J58" s="816"/>
      <c r="K58" s="816"/>
      <c r="L58" s="816"/>
      <c r="M58" s="817"/>
      <c r="N58" s="402">
        <f>SUM(N53:N57)</f>
        <v>149.51159999999999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B63" s="52"/>
      <c r="C63" s="325"/>
      <c r="D63" s="325"/>
      <c r="E63" s="325"/>
      <c r="F63" s="325"/>
      <c r="G63" s="325"/>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3"/>
      <c r="M68" s="894"/>
      <c r="N68" s="133"/>
    </row>
    <row r="69" spans="1:15" ht="15.75" thickBot="1">
      <c r="B69" s="904" t="s">
        <v>1037</v>
      </c>
      <c r="C69" s="858"/>
      <c r="D69" s="858"/>
      <c r="E69" s="858"/>
      <c r="F69" s="858"/>
      <c r="G69" s="858"/>
      <c r="H69" s="858"/>
      <c r="I69" s="858"/>
      <c r="J69" s="858"/>
      <c r="K69" s="858"/>
      <c r="L69" s="858"/>
      <c r="M69" s="85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1"/>
      <c r="C79" s="892"/>
      <c r="D79" s="892"/>
      <c r="E79" s="892"/>
      <c r="F79" s="892"/>
      <c r="G79" s="892"/>
      <c r="H79" s="892"/>
      <c r="I79" s="132"/>
      <c r="J79" s="132"/>
      <c r="K79" s="132"/>
      <c r="L79" s="905"/>
      <c r="M79" s="905"/>
      <c r="N79" s="51"/>
    </row>
    <row r="80" spans="1:15" ht="15.75" thickBot="1">
      <c r="B80" s="904" t="s">
        <v>1037</v>
      </c>
      <c r="C80" s="858"/>
      <c r="D80" s="858"/>
      <c r="E80" s="858"/>
      <c r="F80" s="858"/>
      <c r="G80" s="858"/>
      <c r="H80" s="858"/>
      <c r="I80" s="858"/>
      <c r="J80" s="858"/>
      <c r="K80" s="858"/>
      <c r="L80" s="858"/>
      <c r="M80" s="859"/>
      <c r="N80" s="309">
        <f>SUM(N74:N79)</f>
        <v>425.56004338416665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2218.3975547893333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0" t="s">
        <v>1053</v>
      </c>
      <c r="C86" s="861"/>
      <c r="D86" s="861"/>
      <c r="E86" s="861"/>
      <c r="F86" s="861"/>
      <c r="G86" s="861"/>
      <c r="H86" s="861"/>
      <c r="I86" s="322"/>
      <c r="J86" s="342"/>
      <c r="K86" s="310" t="s">
        <v>1054</v>
      </c>
      <c r="L86" s="862" t="s">
        <v>1055</v>
      </c>
      <c r="M86" s="863"/>
      <c r="N86" s="311"/>
    </row>
    <row r="87" spans="1:14">
      <c r="B87" s="848" t="s">
        <v>1056</v>
      </c>
      <c r="C87" s="849"/>
      <c r="D87" s="849"/>
      <c r="E87" s="849"/>
      <c r="F87" s="849"/>
      <c r="G87" s="849"/>
      <c r="H87" s="849"/>
      <c r="I87" s="93"/>
      <c r="J87" s="94"/>
      <c r="K87" s="312">
        <v>0.2</v>
      </c>
      <c r="L87" s="850">
        <f>N82*K87</f>
        <v>443.67951095786668</v>
      </c>
      <c r="M87" s="851"/>
      <c r="N87" s="57"/>
    </row>
    <row r="88" spans="1:14">
      <c r="B88" s="95" t="s">
        <v>1057</v>
      </c>
      <c r="C88" s="96"/>
      <c r="D88" s="96"/>
      <c r="E88" s="96"/>
      <c r="F88" s="96"/>
      <c r="G88" s="96"/>
      <c r="H88" s="96"/>
      <c r="I88" s="93"/>
      <c r="J88" s="94"/>
      <c r="K88" s="312">
        <v>0.05</v>
      </c>
      <c r="L88" s="850">
        <f>N82*K88</f>
        <v>110.91987773946667</v>
      </c>
      <c r="M88" s="851"/>
      <c r="N88" s="57"/>
    </row>
    <row r="89" spans="1:14" ht="15.75" thickBot="1">
      <c r="B89" s="97" t="s">
        <v>1058</v>
      </c>
      <c r="C89" s="98"/>
      <c r="D89" s="98"/>
      <c r="E89" s="98"/>
      <c r="F89" s="98"/>
      <c r="G89" s="98"/>
      <c r="H89" s="98"/>
      <c r="I89" s="99"/>
      <c r="J89" s="100"/>
      <c r="K89" s="313">
        <v>0.05</v>
      </c>
      <c r="L89" s="852">
        <f>N82*K89</f>
        <v>110.91987773946667</v>
      </c>
      <c r="M89" s="853"/>
      <c r="N89" s="57"/>
    </row>
    <row r="90" spans="1:14" ht="15.75" thickBot="1">
      <c r="B90" s="815" t="s">
        <v>1037</v>
      </c>
      <c r="C90" s="816"/>
      <c r="D90" s="816"/>
      <c r="E90" s="816"/>
      <c r="F90" s="816"/>
      <c r="G90" s="816"/>
      <c r="H90" s="816"/>
      <c r="I90" s="816"/>
      <c r="J90" s="816"/>
      <c r="K90" s="816"/>
      <c r="L90" s="816"/>
      <c r="M90" s="817"/>
      <c r="N90" s="58">
        <f>L87+L88+L89</f>
        <v>665.51926643679997</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5">
        <f>N82+N90</f>
        <v>2883.9168212261334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8" t="s">
        <v>2324</v>
      </c>
      <c r="C109" s="819"/>
      <c r="D109" s="819"/>
      <c r="E109" s="819"/>
      <c r="F109" s="819"/>
      <c r="G109" s="819"/>
      <c r="H109" s="819"/>
      <c r="I109" s="819"/>
      <c r="J109" s="819"/>
      <c r="K109" s="819"/>
      <c r="L109" s="819"/>
      <c r="M109" s="819"/>
      <c r="N109" s="820"/>
    </row>
    <row r="110" spans="2:14" ht="15" customHeight="1">
      <c r="B110" s="818"/>
      <c r="C110" s="819"/>
      <c r="D110" s="819"/>
      <c r="E110" s="819"/>
      <c r="F110" s="819"/>
      <c r="G110" s="819"/>
      <c r="H110" s="819"/>
      <c r="I110" s="819"/>
      <c r="J110" s="819"/>
      <c r="K110" s="819"/>
      <c r="L110" s="819"/>
      <c r="M110" s="819"/>
      <c r="N110" s="820"/>
    </row>
    <row r="111" spans="2:14" ht="30" customHeight="1">
      <c r="B111" s="821" t="s">
        <v>2325</v>
      </c>
      <c r="C111" s="822"/>
      <c r="D111" s="822"/>
      <c r="E111" s="822"/>
      <c r="F111" s="822"/>
      <c r="G111" s="822"/>
      <c r="H111" s="822"/>
      <c r="I111" s="822"/>
      <c r="J111" s="822"/>
      <c r="K111" s="822"/>
      <c r="L111" s="822"/>
      <c r="M111" s="822"/>
      <c r="N111" s="823"/>
    </row>
    <row r="112" spans="2:14">
      <c r="B112" s="821"/>
      <c r="C112" s="822"/>
      <c r="D112" s="822"/>
      <c r="E112" s="822"/>
      <c r="F112" s="822"/>
      <c r="G112" s="822"/>
      <c r="H112" s="822"/>
      <c r="I112" s="822"/>
      <c r="J112" s="822"/>
      <c r="K112" s="822"/>
      <c r="L112" s="822"/>
      <c r="M112" s="822"/>
      <c r="N112" s="82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1"/>
      <c r="K122" s="881"/>
      <c r="L122" s="881"/>
      <c r="M122" s="881"/>
      <c r="N122" s="882"/>
    </row>
    <row r="123" spans="2:14" ht="15.75" thickBot="1">
      <c r="B123" s="269" t="s">
        <v>2327</v>
      </c>
      <c r="C123" s="401"/>
      <c r="D123" s="401"/>
      <c r="E123" s="63"/>
      <c r="F123" s="63"/>
      <c r="G123" s="63"/>
      <c r="H123" s="63"/>
      <c r="I123" s="63"/>
      <c r="J123" s="883"/>
      <c r="K123" s="883"/>
      <c r="L123" s="883"/>
      <c r="M123" s="883"/>
      <c r="N123" s="88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1687</v>
      </c>
      <c r="B36" s="864" t="str">
        <f>VLOOKUP(A36,EQUIPOS!A6:D154,3,FALSE)</f>
        <v>Derretidora de asfalto (crafco o similar)</v>
      </c>
      <c r="C36" s="865"/>
      <c r="D36" s="865"/>
      <c r="E36" s="865"/>
      <c r="F36" s="865"/>
      <c r="G36" s="865"/>
      <c r="H36" s="866"/>
      <c r="I36" s="275"/>
      <c r="J36" s="276"/>
      <c r="K36" s="277">
        <f>VLOOKUP(A36,EQUIPOS!A6:D163,4,FALSE)</f>
        <v>2368.9554882047555</v>
      </c>
      <c r="L36" s="278"/>
      <c r="M36" s="279">
        <v>60</v>
      </c>
      <c r="N36" s="280">
        <f t="shared" ref="N36:N39" si="0">K36/M36</f>
        <v>39.482591470079257</v>
      </c>
    </row>
    <row r="37" spans="1:14">
      <c r="A37" s="119" t="s">
        <v>324</v>
      </c>
      <c r="B37" s="864" t="str">
        <f>VLOOKUP(A37,EQUIPOS!A7:D154,3,FALSE)</f>
        <v xml:space="preserve">Ruteadora </v>
      </c>
      <c r="C37" s="865"/>
      <c r="D37" s="865"/>
      <c r="E37" s="865"/>
      <c r="F37" s="865"/>
      <c r="G37" s="865"/>
      <c r="H37" s="866"/>
      <c r="I37" s="275"/>
      <c r="J37" s="276"/>
      <c r="K37" s="277">
        <f>VLOOKUP(A37,EQUIPOS!A7:D164,4,FALSE)</f>
        <v>4048.7882765775707</v>
      </c>
      <c r="L37" s="278"/>
      <c r="M37" s="279">
        <v>60</v>
      </c>
      <c r="N37" s="280">
        <f t="shared" si="0"/>
        <v>67.479804609626186</v>
      </c>
    </row>
    <row r="38" spans="1:14">
      <c r="A38" t="s">
        <v>176</v>
      </c>
      <c r="B38" s="864" t="str">
        <f>VLOOKUP(A38,EQUIPOS!A8:D154,3,FALSE)</f>
        <v xml:space="preserve">Compresor (barrido y soplado)
</v>
      </c>
      <c r="C38" s="865"/>
      <c r="D38" s="865"/>
      <c r="E38" s="865"/>
      <c r="F38" s="865"/>
      <c r="G38" s="865"/>
      <c r="H38" s="866"/>
      <c r="I38" s="275"/>
      <c r="J38" s="276"/>
      <c r="K38" s="277">
        <f>VLOOKUP(A38,EQUIPOS!A8:D165,4,FALSE)</f>
        <v>62462.088122605375</v>
      </c>
      <c r="L38" s="278"/>
      <c r="M38" s="279">
        <v>60</v>
      </c>
      <c r="N38" s="280">
        <f t="shared" si="0"/>
        <v>1041.0348020434228</v>
      </c>
    </row>
    <row r="39" spans="1:14">
      <c r="A39" t="s">
        <v>138</v>
      </c>
      <c r="B39" s="864" t="str">
        <f>VLOOKUP(A39,EQUIPOS!A9:D154,3,FALSE)</f>
        <v>Camioneta D-300</v>
      </c>
      <c r="C39" s="865"/>
      <c r="D39" s="865"/>
      <c r="E39" s="865"/>
      <c r="F39" s="865"/>
      <c r="G39" s="865"/>
      <c r="H39" s="866"/>
      <c r="I39" s="275"/>
      <c r="J39" s="276"/>
      <c r="K39" s="277">
        <f>VLOOKUP(A39,EQUIPOS!A9:D166,4,FALSE)</f>
        <v>32491.830943347362</v>
      </c>
      <c r="L39" s="278"/>
      <c r="M39" s="279">
        <v>60</v>
      </c>
      <c r="N39" s="280">
        <f t="shared" si="0"/>
        <v>541.53051572245602</v>
      </c>
    </row>
    <row r="40" spans="1:14">
      <c r="B40" s="864"/>
      <c r="C40" s="865"/>
      <c r="D40" s="865"/>
      <c r="E40" s="865"/>
      <c r="F40" s="865"/>
      <c r="G40" s="865"/>
      <c r="H40" s="866"/>
      <c r="I40" s="275"/>
      <c r="J40" s="276"/>
      <c r="K40" s="277"/>
      <c r="L40" s="278"/>
      <c r="M40" s="279"/>
      <c r="N40" s="280"/>
    </row>
    <row r="41" spans="1:14">
      <c r="B41" s="864"/>
      <c r="C41" s="865"/>
      <c r="D41" s="865"/>
      <c r="E41" s="865"/>
      <c r="F41" s="865"/>
      <c r="G41" s="865"/>
      <c r="H41" s="866"/>
      <c r="I41" s="275"/>
      <c r="J41" s="276"/>
      <c r="K41" s="277"/>
      <c r="L41" s="278"/>
      <c r="M41" s="279"/>
      <c r="N41" s="280"/>
    </row>
    <row r="42" spans="1:14">
      <c r="B42" s="864"/>
      <c r="C42" s="865"/>
      <c r="D42" s="865"/>
      <c r="E42" s="865"/>
      <c r="F42" s="865"/>
      <c r="G42" s="865"/>
      <c r="H42" s="866"/>
      <c r="I42" s="275"/>
      <c r="J42" s="276"/>
      <c r="K42" s="277"/>
      <c r="L42" s="278"/>
      <c r="M42" s="279"/>
      <c r="N42" s="280"/>
    </row>
    <row r="43" spans="1:14">
      <c r="B43" s="864"/>
      <c r="C43" s="865"/>
      <c r="D43" s="865"/>
      <c r="E43" s="865"/>
      <c r="F43" s="865"/>
      <c r="G43" s="865"/>
      <c r="H43" s="866"/>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0.05</v>
      </c>
      <c r="N46" s="352">
        <f>N84*M46</f>
        <v>21.278002169208335</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1710.8057160147928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40000</v>
      </c>
      <c r="N53" s="280">
        <f t="shared" ref="N53:N54" si="1">K53*M53</f>
        <v>280</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1245.9299999999998</v>
      </c>
      <c r="N54" s="280">
        <f t="shared" si="1"/>
        <v>149.51159999999999</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75" thickBot="1">
      <c r="B61" s="897"/>
      <c r="C61" s="898"/>
      <c r="D61" s="898"/>
      <c r="E61" s="898"/>
      <c r="F61" s="898"/>
      <c r="G61" s="898"/>
      <c r="H61" s="898"/>
      <c r="I61" s="868"/>
      <c r="J61" s="48"/>
      <c r="K61" s="50"/>
      <c r="L61" s="899"/>
      <c r="M61" s="900"/>
      <c r="N61" s="51"/>
    </row>
    <row r="62" spans="1:14" ht="15.75" thickBot="1">
      <c r="B62" s="815" t="s">
        <v>1037</v>
      </c>
      <c r="C62" s="816"/>
      <c r="D62" s="816"/>
      <c r="E62" s="816"/>
      <c r="F62" s="816"/>
      <c r="G62" s="816"/>
      <c r="H62" s="816"/>
      <c r="I62" s="816"/>
      <c r="J62" s="816"/>
      <c r="K62" s="816"/>
      <c r="L62" s="816"/>
      <c r="M62" s="817"/>
      <c r="N62" s="402">
        <f>SUM(N53:N61)</f>
        <v>429.51159999999999</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1" t="s">
        <v>1041</v>
      </c>
      <c r="C66" s="322"/>
      <c r="D66" s="322"/>
      <c r="E66" s="322"/>
      <c r="F66" s="322"/>
      <c r="G66" s="322"/>
      <c r="H66" s="79" t="s">
        <v>1029</v>
      </c>
      <c r="I66" s="80" t="s">
        <v>1042</v>
      </c>
      <c r="J66" s="81" t="s">
        <v>1043</v>
      </c>
      <c r="K66" s="79" t="s">
        <v>1044</v>
      </c>
      <c r="L66" s="901" t="s">
        <v>1045</v>
      </c>
      <c r="M66" s="880"/>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902">
        <f>VLOOKUP(A67,TRANSPORTE!A6:D120,4,FALSE)</f>
        <v>800</v>
      </c>
      <c r="M67" s="903"/>
      <c r="N67" s="295">
        <f>L67*K67</f>
        <v>5.6000000000000005</v>
      </c>
    </row>
    <row r="68" spans="1:15">
      <c r="B68" s="52"/>
      <c r="C68" s="53"/>
      <c r="D68" s="53"/>
      <c r="E68" s="53"/>
      <c r="F68" s="53"/>
      <c r="G68" s="53"/>
      <c r="H68" s="319"/>
      <c r="I68" s="287"/>
      <c r="J68" s="294"/>
      <c r="K68" s="287"/>
      <c r="L68" s="902"/>
      <c r="M68" s="903"/>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75" thickBot="1">
      <c r="B72" s="455"/>
      <c r="C72" s="456"/>
      <c r="D72" s="456"/>
      <c r="E72" s="456"/>
      <c r="F72" s="456"/>
      <c r="G72" s="456"/>
      <c r="H72" s="54"/>
      <c r="I72" s="132"/>
      <c r="J72" s="132"/>
      <c r="K72" s="132"/>
      <c r="L72" s="893"/>
      <c r="M72" s="894"/>
      <c r="N72" s="133"/>
    </row>
    <row r="73" spans="1:15" ht="15.75" thickBot="1">
      <c r="B73" s="904" t="s">
        <v>1037</v>
      </c>
      <c r="C73" s="858"/>
      <c r="D73" s="858"/>
      <c r="E73" s="858"/>
      <c r="F73" s="858"/>
      <c r="G73" s="858"/>
      <c r="H73" s="858"/>
      <c r="I73" s="858"/>
      <c r="J73" s="858"/>
      <c r="K73" s="858"/>
      <c r="L73" s="858"/>
      <c r="M73" s="859"/>
      <c r="N73" s="110">
        <f>N67+N68+N69+N70+N71</f>
        <v>5.6000000000000005</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4" t="s">
        <v>1047</v>
      </c>
      <c r="C77" s="855"/>
      <c r="D77" s="855"/>
      <c r="E77" s="855"/>
      <c r="F77" s="855"/>
      <c r="G77" s="855"/>
      <c r="H77" s="855"/>
      <c r="I77" s="79" t="s">
        <v>1048</v>
      </c>
      <c r="J77" s="81" t="s">
        <v>1494</v>
      </c>
      <c r="K77" s="80" t="s">
        <v>1050</v>
      </c>
      <c r="L77" s="856" t="s">
        <v>1034</v>
      </c>
      <c r="M77" s="857"/>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75" thickBot="1">
      <c r="B83" s="891"/>
      <c r="C83" s="892"/>
      <c r="D83" s="892"/>
      <c r="E83" s="892"/>
      <c r="F83" s="892"/>
      <c r="G83" s="892"/>
      <c r="H83" s="892"/>
      <c r="I83" s="132"/>
      <c r="J83" s="132"/>
      <c r="K83" s="132"/>
      <c r="L83" s="905"/>
      <c r="M83" s="905"/>
      <c r="N83" s="51"/>
    </row>
    <row r="84" spans="1:14" ht="15.75" thickBot="1">
      <c r="B84" s="904" t="s">
        <v>1037</v>
      </c>
      <c r="C84" s="858"/>
      <c r="D84" s="858"/>
      <c r="E84" s="858"/>
      <c r="F84" s="858"/>
      <c r="G84" s="858"/>
      <c r="H84" s="858"/>
      <c r="I84" s="858"/>
      <c r="J84" s="858"/>
      <c r="K84" s="858"/>
      <c r="L84" s="858"/>
      <c r="M84" s="859"/>
      <c r="N84" s="309">
        <f>SUM(N78:N83)</f>
        <v>425.56004338416665</v>
      </c>
    </row>
    <row r="85" spans="1:14" ht="15.75" thickBot="1">
      <c r="B85" s="39"/>
      <c r="C85" s="40"/>
      <c r="D85" s="40"/>
      <c r="E85" s="40"/>
      <c r="F85" s="40"/>
      <c r="G85" s="40"/>
      <c r="H85" s="40"/>
      <c r="I85" s="40"/>
      <c r="J85" s="40"/>
      <c r="K85" s="40"/>
      <c r="L85" s="40"/>
      <c r="M85" s="40"/>
      <c r="N85" s="41"/>
    </row>
    <row r="86" spans="1:14" ht="15.75" thickBot="1">
      <c r="B86" s="815" t="s">
        <v>1051</v>
      </c>
      <c r="C86" s="816"/>
      <c r="D86" s="816"/>
      <c r="E86" s="816"/>
      <c r="F86" s="816"/>
      <c r="G86" s="816"/>
      <c r="H86" s="816"/>
      <c r="I86" s="816"/>
      <c r="J86" s="816"/>
      <c r="K86" s="816"/>
      <c r="L86" s="816"/>
      <c r="M86" s="817"/>
      <c r="N86" s="105">
        <f>N48+N62+N73+N84</f>
        <v>2571.4773593989594</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0" t="s">
        <v>1053</v>
      </c>
      <c r="C90" s="861"/>
      <c r="D90" s="861"/>
      <c r="E90" s="861"/>
      <c r="F90" s="861"/>
      <c r="G90" s="861"/>
      <c r="H90" s="861"/>
      <c r="I90" s="322"/>
      <c r="J90" s="342"/>
      <c r="K90" s="310" t="s">
        <v>1054</v>
      </c>
      <c r="L90" s="862" t="s">
        <v>1055</v>
      </c>
      <c r="M90" s="863"/>
      <c r="N90" s="311"/>
    </row>
    <row r="91" spans="1:14">
      <c r="B91" s="848" t="s">
        <v>1056</v>
      </c>
      <c r="C91" s="849"/>
      <c r="D91" s="849"/>
      <c r="E91" s="849"/>
      <c r="F91" s="849"/>
      <c r="G91" s="849"/>
      <c r="H91" s="849"/>
      <c r="I91" s="93"/>
      <c r="J91" s="94"/>
      <c r="K91" s="312">
        <v>0.2</v>
      </c>
      <c r="L91" s="850">
        <f>N86*K91</f>
        <v>514.29547187979188</v>
      </c>
      <c r="M91" s="851"/>
      <c r="N91" s="57"/>
    </row>
    <row r="92" spans="1:14">
      <c r="B92" s="95" t="s">
        <v>1057</v>
      </c>
      <c r="C92" s="96"/>
      <c r="D92" s="96"/>
      <c r="E92" s="96"/>
      <c r="F92" s="96"/>
      <c r="G92" s="96"/>
      <c r="H92" s="96"/>
      <c r="I92" s="93"/>
      <c r="J92" s="94"/>
      <c r="K92" s="312">
        <v>0.05</v>
      </c>
      <c r="L92" s="850">
        <f>N86*K92</f>
        <v>128.57386796994797</v>
      </c>
      <c r="M92" s="851"/>
      <c r="N92" s="57"/>
    </row>
    <row r="93" spans="1:14" ht="15.75" thickBot="1">
      <c r="B93" s="97" t="s">
        <v>1058</v>
      </c>
      <c r="C93" s="98"/>
      <c r="D93" s="98"/>
      <c r="E93" s="98"/>
      <c r="F93" s="98"/>
      <c r="G93" s="98"/>
      <c r="H93" s="98"/>
      <c r="I93" s="99"/>
      <c r="J93" s="100"/>
      <c r="K93" s="313">
        <v>0.05</v>
      </c>
      <c r="L93" s="852">
        <f>N86*K93</f>
        <v>128.57386796994797</v>
      </c>
      <c r="M93" s="853"/>
      <c r="N93" s="57"/>
    </row>
    <row r="94" spans="1:14" ht="15.75" thickBot="1">
      <c r="B94" s="815" t="s">
        <v>1037</v>
      </c>
      <c r="C94" s="816"/>
      <c r="D94" s="816"/>
      <c r="E94" s="816"/>
      <c r="F94" s="816"/>
      <c r="G94" s="816"/>
      <c r="H94" s="816"/>
      <c r="I94" s="816"/>
      <c r="J94" s="816"/>
      <c r="K94" s="816"/>
      <c r="L94" s="816"/>
      <c r="M94" s="817"/>
      <c r="N94" s="58">
        <f>L91+L92+L93</f>
        <v>771.44320781968781</v>
      </c>
    </row>
    <row r="95" spans="1:14" ht="15.75" thickBot="1">
      <c r="B95" s="39"/>
      <c r="C95" s="40"/>
      <c r="D95" s="40"/>
      <c r="E95" s="40"/>
      <c r="F95" s="40"/>
      <c r="G95" s="40"/>
      <c r="H95" s="40"/>
      <c r="I95" s="40"/>
      <c r="J95" s="40"/>
      <c r="K95" s="40"/>
      <c r="L95" s="40"/>
      <c r="M95" s="40"/>
      <c r="N95" s="41"/>
    </row>
    <row r="96" spans="1:14" ht="15.75" thickBot="1">
      <c r="A96" t="s">
        <v>2122</v>
      </c>
      <c r="B96" s="815" t="s">
        <v>1059</v>
      </c>
      <c r="C96" s="816"/>
      <c r="D96" s="816"/>
      <c r="E96" s="816"/>
      <c r="F96" s="816"/>
      <c r="G96" s="816"/>
      <c r="H96" s="816"/>
      <c r="I96" s="816"/>
      <c r="J96" s="816"/>
      <c r="K96" s="816"/>
      <c r="L96" s="816"/>
      <c r="M96" s="817"/>
      <c r="N96" s="195">
        <f>N86+N94</f>
        <v>3342.9205672186472</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7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18" t="s">
        <v>2324</v>
      </c>
      <c r="C113" s="819"/>
      <c r="D113" s="819"/>
      <c r="E113" s="819"/>
      <c r="F113" s="819"/>
      <c r="G113" s="819"/>
      <c r="H113" s="819"/>
      <c r="I113" s="819"/>
      <c r="J113" s="819"/>
      <c r="K113" s="819"/>
      <c r="L113" s="819"/>
      <c r="M113" s="819"/>
      <c r="N113" s="820"/>
    </row>
    <row r="114" spans="2:14" ht="15" customHeight="1">
      <c r="B114" s="818"/>
      <c r="C114" s="819"/>
      <c r="D114" s="819"/>
      <c r="E114" s="819"/>
      <c r="F114" s="819"/>
      <c r="G114" s="819"/>
      <c r="H114" s="819"/>
      <c r="I114" s="819"/>
      <c r="J114" s="819"/>
      <c r="K114" s="819"/>
      <c r="L114" s="819"/>
      <c r="M114" s="819"/>
      <c r="N114" s="820"/>
    </row>
    <row r="115" spans="2:14" ht="30" customHeight="1">
      <c r="B115" s="821" t="s">
        <v>2325</v>
      </c>
      <c r="C115" s="822"/>
      <c r="D115" s="822"/>
      <c r="E115" s="822"/>
      <c r="F115" s="822"/>
      <c r="G115" s="822"/>
      <c r="H115" s="822"/>
      <c r="I115" s="822"/>
      <c r="J115" s="822"/>
      <c r="K115" s="822"/>
      <c r="L115" s="822"/>
      <c r="M115" s="822"/>
      <c r="N115" s="823"/>
    </row>
    <row r="116" spans="2:14">
      <c r="B116" s="821"/>
      <c r="C116" s="822"/>
      <c r="D116" s="822"/>
      <c r="E116" s="822"/>
      <c r="F116" s="822"/>
      <c r="G116" s="822"/>
      <c r="H116" s="822"/>
      <c r="I116" s="822"/>
      <c r="J116" s="822"/>
      <c r="K116" s="822"/>
      <c r="L116" s="822"/>
      <c r="M116" s="822"/>
      <c r="N116" s="823"/>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1"/>
      <c r="K126" s="881"/>
      <c r="L126" s="881"/>
      <c r="M126" s="881"/>
      <c r="N126" s="882"/>
    </row>
    <row r="127" spans="2:14" ht="15.75" thickBot="1">
      <c r="B127" s="269" t="s">
        <v>2327</v>
      </c>
      <c r="C127" s="401"/>
      <c r="D127" s="401"/>
      <c r="E127" s="63"/>
      <c r="F127" s="63"/>
      <c r="G127" s="63"/>
      <c r="H127" s="63"/>
      <c r="I127" s="63"/>
      <c r="J127" s="883"/>
      <c r="K127" s="883"/>
      <c r="L127" s="883"/>
      <c r="M127" s="883"/>
      <c r="N127" s="884"/>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20000</v>
      </c>
      <c r="L36" s="278"/>
      <c r="M36" s="279">
        <v>6.25</v>
      </c>
      <c r="N36" s="280">
        <f t="shared" ref="N36:N41" si="0">K36/M36</f>
        <v>3200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50</v>
      </c>
      <c r="N37" s="280">
        <f t="shared" si="0"/>
        <v>1249.2417624521074</v>
      </c>
    </row>
    <row r="38" spans="1:14">
      <c r="A38" t="s">
        <v>184</v>
      </c>
      <c r="B38" s="864" t="str">
        <f>VLOOKUP(A38,EQUIPOS!A8:D154,3,FALSE)</f>
        <v>Cortadora de pavimento, Máxima profundidad de corte: 160 mm. Capacidad de disco: desde 12´´ hasta 18´´ de diámetro. Peso operacional: 135 kg, 13.5 hp de potencia</v>
      </c>
      <c r="C38" s="865"/>
      <c r="D38" s="865"/>
      <c r="E38" s="865"/>
      <c r="F38" s="865"/>
      <c r="G38" s="865"/>
      <c r="H38" s="866"/>
      <c r="I38" s="275"/>
      <c r="J38" s="276"/>
      <c r="K38" s="277">
        <f>VLOOKUP(A38,EQUIPOS!A8:D165,4,FALSE)</f>
        <v>12000</v>
      </c>
      <c r="L38" s="278"/>
      <c r="M38" s="279">
        <v>3.75</v>
      </c>
      <c r="N38" s="280">
        <f t="shared" si="0"/>
        <v>3200</v>
      </c>
    </row>
    <row r="39" spans="1:14">
      <c r="A39" t="s">
        <v>228</v>
      </c>
      <c r="B39" s="864" t="str">
        <f>VLOOKUP(A39,EQUIPOS!A9:D154,3,FALSE)</f>
        <v xml:space="preserve">Formaleta metálica (concreto hidráulico)
</v>
      </c>
      <c r="C39" s="865"/>
      <c r="D39" s="865"/>
      <c r="E39" s="865"/>
      <c r="F39" s="865"/>
      <c r="G39" s="865"/>
      <c r="H39" s="866"/>
      <c r="I39" s="275"/>
      <c r="J39" s="276"/>
      <c r="K39" s="277">
        <f>VLOOKUP(A39,EQUIPOS!A9:D166,4,FALSE)</f>
        <v>2753.8308754300856</v>
      </c>
      <c r="L39" s="278"/>
      <c r="M39" s="279">
        <v>6.25</v>
      </c>
      <c r="N39" s="280">
        <f t="shared" si="0"/>
        <v>440.61294006881371</v>
      </c>
    </row>
    <row r="40" spans="1:14">
      <c r="A40" t="s">
        <v>301</v>
      </c>
      <c r="B40" s="864" t="str">
        <f>VLOOKUP(A40,EQUIPOS!A10:D154,3,FALSE)</f>
        <v>Regla vibratoria, de longitud de 3 a 5 m, motor de 3600 rpm, potencia 6 HP</v>
      </c>
      <c r="C40" s="865"/>
      <c r="D40" s="865"/>
      <c r="E40" s="865"/>
      <c r="F40" s="865"/>
      <c r="G40" s="865"/>
      <c r="H40" s="866"/>
      <c r="I40" s="275"/>
      <c r="J40" s="276"/>
      <c r="K40" s="277">
        <f>VLOOKUP(A40,EQUIPOS!A10:D167,4,FALSE)</f>
        <v>7364.2568294822713</v>
      </c>
      <c r="L40" s="278"/>
      <c r="M40" s="279">
        <v>6.25</v>
      </c>
      <c r="N40" s="280">
        <f t="shared" si="0"/>
        <v>1178.2810927171633</v>
      </c>
    </row>
    <row r="41" spans="1:14">
      <c r="A41" t="s">
        <v>363</v>
      </c>
      <c r="B41" s="864" t="str">
        <f>VLOOKUP(A41,EQUIPOS!A11:D155,3,FALSE)</f>
        <v>Vibrador de concreto, Motor de 3 hp a 18.000 rpm Mangueras de 4 mt</v>
      </c>
      <c r="C41" s="865"/>
      <c r="D41" s="865"/>
      <c r="E41" s="865"/>
      <c r="F41" s="865"/>
      <c r="G41" s="865"/>
      <c r="H41" s="866"/>
      <c r="I41" s="275"/>
      <c r="J41" s="276"/>
      <c r="K41" s="277">
        <f>VLOOKUP(A41,EQUIPOS!A11:D168,4,FALSE)</f>
        <v>5260.1834496301935</v>
      </c>
      <c r="L41" s="278"/>
      <c r="M41" s="279">
        <v>6.25</v>
      </c>
      <c r="N41" s="280">
        <f t="shared" si="0"/>
        <v>841.62935194083093</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N83*M46</f>
        <v>919.20969370980004</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11028.974840888714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3380</v>
      </c>
      <c r="N53" s="280">
        <f>K53*M53</f>
        <v>20733.796296296296</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3230</v>
      </c>
      <c r="N54" s="280">
        <f>K54*M54</f>
        <v>1196.2962962962963</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916</v>
      </c>
      <c r="N55" s="280">
        <f>K55*M55</f>
        <v>1017.7777777777778</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5423.8396271728534</v>
      </c>
      <c r="N56" s="280">
        <f>K56*M56</f>
        <v>6026.4884746365042</v>
      </c>
    </row>
    <row r="57" spans="1:14">
      <c r="A57" s="150" t="s">
        <v>849</v>
      </c>
      <c r="B57" s="897" t="str">
        <f>VLOOKUP(A57,MATERIALES!A7:D373,3,FALSE)</f>
        <v>Antisol blanco (presentación 20 kg)</v>
      </c>
      <c r="C57" s="898" t="e">
        <f>VLOOKUP(B57,MATERIALES!B7:E373,3,FALSE)</f>
        <v>#N/A</v>
      </c>
      <c r="D57" s="898" t="e">
        <f>VLOOKUP(C57,MATERIALES!C7:F373,3,FALSE)</f>
        <v>#N/A</v>
      </c>
      <c r="E57" s="898" t="e">
        <f>VLOOKUP(D57,MATERIALES!D7:G373,3,FALSE)</f>
        <v>#N/A</v>
      </c>
      <c r="F57" s="898" t="e">
        <f>VLOOKUP(E57,MATERIALES!E7:H373,3,FALSE)</f>
        <v>#N/A</v>
      </c>
      <c r="G57" s="898" t="e">
        <f>VLOOKUP(F57,MATERIALES!F7:I373,3,FALSE)</f>
        <v>#N/A</v>
      </c>
      <c r="H57" s="898" t="e">
        <f>VLOOKUP(G57,MATERIALES!G7:J373,3,FALSE)</f>
        <v>#N/A</v>
      </c>
      <c r="I57" s="898" t="e">
        <f>VLOOKUP(H57,MATERIALES!H7:K373,3,FALSE)</f>
        <v>#N/A</v>
      </c>
      <c r="J57" s="319" t="str">
        <f>VLOOKUP(A57,MATERIALES!A11:D649,2,FALSE)</f>
        <v>kg</v>
      </c>
      <c r="K57" s="50">
        <v>1.1200000000000001</v>
      </c>
      <c r="L57" s="902">
        <f>VLOOKUP(A57,MATERIALES!A4:D373,4,FALSE)</f>
        <v>5254</v>
      </c>
      <c r="M57" s="903"/>
      <c r="N57" s="280">
        <f>K57*L57</f>
        <v>5884.4800000000005</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415924</v>
      </c>
      <c r="N58" s="280">
        <f>K58*M58</f>
        <v>420083.24</v>
      </c>
    </row>
    <row r="59" spans="1:14">
      <c r="B59" s="324"/>
      <c r="C59" s="325"/>
      <c r="D59" s="325"/>
      <c r="E59" s="325"/>
      <c r="F59" s="325"/>
      <c r="G59" s="325"/>
      <c r="H59" s="325"/>
      <c r="I59" s="325"/>
      <c r="J59" s="50"/>
      <c r="K59" s="50"/>
      <c r="L59" s="326"/>
      <c r="M59" s="327"/>
      <c r="N59" s="51"/>
    </row>
    <row r="60" spans="1:14" ht="15.75" thickBot="1">
      <c r="B60" s="317"/>
      <c r="C60" s="318"/>
      <c r="D60" s="318"/>
      <c r="E60" s="318"/>
      <c r="F60" s="318"/>
      <c r="G60" s="318"/>
      <c r="H60" s="318"/>
      <c r="I60" s="318"/>
      <c r="J60" s="132"/>
      <c r="K60" s="132"/>
      <c r="L60" s="333"/>
      <c r="M60" s="332"/>
      <c r="N60" s="133"/>
    </row>
    <row r="61" spans="1:14" ht="15.75" thickBot="1">
      <c r="B61" s="815" t="s">
        <v>1037</v>
      </c>
      <c r="C61" s="816"/>
      <c r="D61" s="816"/>
      <c r="E61" s="816"/>
      <c r="F61" s="816"/>
      <c r="G61" s="816"/>
      <c r="H61" s="816"/>
      <c r="I61" s="816"/>
      <c r="J61" s="816"/>
      <c r="K61" s="816"/>
      <c r="L61" s="816"/>
      <c r="M61" s="817"/>
      <c r="N61" s="402">
        <f>SUM(N53:N60)</f>
        <v>454942.07884500688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1" t="s">
        <v>1045</v>
      </c>
      <c r="M65" s="880"/>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2">
        <f>VLOOKUP(A66,TRANSPORTE!A5:D117,4,FALSE)</f>
        <v>1556.3872561429632</v>
      </c>
      <c r="M66" s="903"/>
      <c r="N66" s="295">
        <f>K66*L66</f>
        <v>1571.9511287043929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3"/>
      <c r="M71" s="894"/>
      <c r="N71" s="133"/>
    </row>
    <row r="72" spans="1:15" ht="15.75" thickBot="1">
      <c r="B72" s="904" t="s">
        <v>1037</v>
      </c>
      <c r="C72" s="858"/>
      <c r="D72" s="858"/>
      <c r="E72" s="858"/>
      <c r="F72" s="858"/>
      <c r="G72" s="858"/>
      <c r="H72" s="858"/>
      <c r="I72" s="858"/>
      <c r="J72" s="858"/>
      <c r="K72" s="858"/>
      <c r="L72" s="858"/>
      <c r="M72" s="859"/>
      <c r="N72" s="110">
        <f>N66+N67+N68+N69+N70</f>
        <v>1571.9511287043929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1"/>
      <c r="C82" s="892"/>
      <c r="D82" s="892"/>
      <c r="E82" s="892"/>
      <c r="F82" s="892"/>
      <c r="G82" s="892"/>
      <c r="H82" s="892"/>
      <c r="I82" s="132"/>
      <c r="J82" s="132"/>
      <c r="K82" s="132"/>
      <c r="L82" s="905"/>
      <c r="M82" s="905"/>
      <c r="N82" s="133"/>
    </row>
    <row r="83" spans="1:14" ht="15.75" thickBot="1">
      <c r="B83" s="904" t="s">
        <v>1037</v>
      </c>
      <c r="C83" s="858"/>
      <c r="D83" s="858"/>
      <c r="E83" s="858"/>
      <c r="F83" s="858"/>
      <c r="G83" s="858"/>
      <c r="H83" s="858"/>
      <c r="I83" s="858"/>
      <c r="J83" s="858"/>
      <c r="K83" s="858"/>
      <c r="L83" s="858"/>
      <c r="M83" s="859"/>
      <c r="N83" s="468">
        <f>SUM(N77:N82)</f>
        <v>9192.0969370980001</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476735.10175169801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0" t="s">
        <v>1053</v>
      </c>
      <c r="C89" s="861"/>
      <c r="D89" s="861"/>
      <c r="E89" s="861"/>
      <c r="F89" s="861"/>
      <c r="G89" s="861"/>
      <c r="H89" s="861"/>
      <c r="I89" s="322"/>
      <c r="J89" s="342"/>
      <c r="K89" s="310" t="s">
        <v>1054</v>
      </c>
      <c r="L89" s="862" t="s">
        <v>1055</v>
      </c>
      <c r="M89" s="863"/>
      <c r="N89" s="311"/>
    </row>
    <row r="90" spans="1:14">
      <c r="B90" s="848" t="s">
        <v>1056</v>
      </c>
      <c r="C90" s="849"/>
      <c r="D90" s="849"/>
      <c r="E90" s="849"/>
      <c r="F90" s="849"/>
      <c r="G90" s="849"/>
      <c r="H90" s="849"/>
      <c r="I90" s="93"/>
      <c r="J90" s="94"/>
      <c r="K90" s="312">
        <v>0.2</v>
      </c>
      <c r="L90" s="850">
        <f>N85*K90</f>
        <v>95347.020350339604</v>
      </c>
      <c r="M90" s="851"/>
      <c r="N90" s="57"/>
    </row>
    <row r="91" spans="1:14">
      <c r="B91" s="95" t="s">
        <v>1057</v>
      </c>
      <c r="C91" s="96"/>
      <c r="D91" s="96"/>
      <c r="E91" s="96"/>
      <c r="F91" s="96"/>
      <c r="G91" s="96"/>
      <c r="H91" s="96"/>
      <c r="I91" s="93"/>
      <c r="J91" s="94"/>
      <c r="K91" s="312">
        <v>0.05</v>
      </c>
      <c r="L91" s="850">
        <f>N85*K91</f>
        <v>23836.755087584901</v>
      </c>
      <c r="M91" s="851"/>
      <c r="N91" s="57"/>
    </row>
    <row r="92" spans="1:14" ht="15.75" thickBot="1">
      <c r="B92" s="97" t="s">
        <v>1058</v>
      </c>
      <c r="C92" s="98"/>
      <c r="D92" s="98"/>
      <c r="E92" s="98"/>
      <c r="F92" s="98"/>
      <c r="G92" s="98"/>
      <c r="H92" s="98"/>
      <c r="I92" s="99"/>
      <c r="J92" s="100"/>
      <c r="K92" s="313">
        <v>0.05</v>
      </c>
      <c r="L92" s="852">
        <f>N85*K92</f>
        <v>23836.755087584901</v>
      </c>
      <c r="M92" s="853"/>
      <c r="N92" s="57"/>
    </row>
    <row r="93" spans="1:14" ht="15.75" thickBot="1">
      <c r="B93" s="815" t="s">
        <v>1037</v>
      </c>
      <c r="C93" s="816"/>
      <c r="D93" s="816"/>
      <c r="E93" s="816"/>
      <c r="F93" s="816"/>
      <c r="G93" s="816"/>
      <c r="H93" s="816"/>
      <c r="I93" s="816"/>
      <c r="J93" s="816"/>
      <c r="K93" s="816"/>
      <c r="L93" s="816"/>
      <c r="M93" s="817"/>
      <c r="N93" s="58">
        <f>L90+L91+L92</f>
        <v>143020.53052550941</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5">
        <f>N85+N93</f>
        <v>619755.63227720745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8" t="s">
        <v>2324</v>
      </c>
      <c r="C112" s="819"/>
      <c r="D112" s="819"/>
      <c r="E112" s="819"/>
      <c r="F112" s="819"/>
      <c r="G112" s="819"/>
      <c r="H112" s="819"/>
      <c r="I112" s="819"/>
      <c r="J112" s="819"/>
      <c r="K112" s="819"/>
      <c r="L112" s="819"/>
      <c r="M112" s="819"/>
      <c r="N112" s="820"/>
    </row>
    <row r="113" spans="2:14" ht="15" customHeight="1">
      <c r="B113" s="818"/>
      <c r="C113" s="819"/>
      <c r="D113" s="819"/>
      <c r="E113" s="819"/>
      <c r="F113" s="819"/>
      <c r="G113" s="819"/>
      <c r="H113" s="819"/>
      <c r="I113" s="819"/>
      <c r="J113" s="819"/>
      <c r="K113" s="819"/>
      <c r="L113" s="819"/>
      <c r="M113" s="819"/>
      <c r="N113" s="820"/>
    </row>
    <row r="114" spans="2:14" ht="30" customHeight="1">
      <c r="B114" s="821" t="s">
        <v>2325</v>
      </c>
      <c r="C114" s="822"/>
      <c r="D114" s="822"/>
      <c r="E114" s="822"/>
      <c r="F114" s="822"/>
      <c r="G114" s="822"/>
      <c r="H114" s="822"/>
      <c r="I114" s="822"/>
      <c r="J114" s="822"/>
      <c r="K114" s="822"/>
      <c r="L114" s="822"/>
      <c r="M114" s="822"/>
      <c r="N114" s="823"/>
    </row>
    <row r="115" spans="2:14">
      <c r="B115" s="821"/>
      <c r="C115" s="822"/>
      <c r="D115" s="822"/>
      <c r="E115" s="822"/>
      <c r="F115" s="822"/>
      <c r="G115" s="822"/>
      <c r="H115" s="822"/>
      <c r="I115" s="822"/>
      <c r="J115" s="822"/>
      <c r="K115" s="822"/>
      <c r="L115" s="822"/>
      <c r="M115" s="822"/>
      <c r="N115" s="82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1"/>
      <c r="K125" s="881"/>
      <c r="L125" s="881"/>
      <c r="M125" s="881"/>
      <c r="N125" s="882"/>
    </row>
    <row r="126" spans="2:14" ht="15.75" customHeight="1" thickBot="1">
      <c r="B126" s="269" t="s">
        <v>2327</v>
      </c>
      <c r="C126" s="401"/>
      <c r="D126" s="401"/>
      <c r="E126" s="63"/>
      <c r="F126" s="63"/>
      <c r="G126" s="63"/>
      <c r="H126" s="63"/>
      <c r="I126" s="63"/>
      <c r="J126" s="883"/>
      <c r="K126" s="883"/>
      <c r="L126" s="883"/>
      <c r="M126" s="883"/>
      <c r="N126" s="884"/>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5.75" hidden="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20000</v>
      </c>
      <c r="L36" s="278"/>
      <c r="M36" s="279">
        <v>6.25</v>
      </c>
      <c r="N36" s="280">
        <f t="shared" ref="N36:N41" si="0">K36/M36</f>
        <v>3200</v>
      </c>
    </row>
    <row r="37" spans="1:14">
      <c r="A37" s="119" t="s">
        <v>176</v>
      </c>
      <c r="B37" s="864" t="str">
        <f>VLOOKUP(A37,EQUIPOS!A7:D154,3,FALSE)</f>
        <v xml:space="preserve">Compresor (barrido y soplado)
</v>
      </c>
      <c r="C37" s="865"/>
      <c r="D37" s="865"/>
      <c r="E37" s="865"/>
      <c r="F37" s="865"/>
      <c r="G37" s="865"/>
      <c r="H37" s="866"/>
      <c r="I37" s="275"/>
      <c r="J37" s="276"/>
      <c r="K37" s="277">
        <f>VLOOKUP(A37,EQUIPOS!A7:D164,4,FALSE)</f>
        <v>62462.088122605375</v>
      </c>
      <c r="L37" s="278"/>
      <c r="M37" s="279">
        <v>50</v>
      </c>
      <c r="N37" s="280">
        <f t="shared" si="0"/>
        <v>1249.2417624521074</v>
      </c>
    </row>
    <row r="38" spans="1:14">
      <c r="A38" t="s">
        <v>184</v>
      </c>
      <c r="B38" s="864" t="str">
        <f>VLOOKUP(A38,EQUIPOS!A8:D154,3,FALSE)</f>
        <v>Cortadora de pavimento, Máxima profundidad de corte: 160 mm. Capacidad de disco: desde 12´´ hasta 18´´ de diámetro. Peso operacional: 135 kg, 13.5 hp de potencia</v>
      </c>
      <c r="C38" s="865"/>
      <c r="D38" s="865"/>
      <c r="E38" s="865"/>
      <c r="F38" s="865"/>
      <c r="G38" s="865"/>
      <c r="H38" s="866"/>
      <c r="I38" s="275"/>
      <c r="J38" s="276"/>
      <c r="K38" s="277">
        <f>VLOOKUP(A38,EQUIPOS!A8:D165,4,FALSE)</f>
        <v>12000</v>
      </c>
      <c r="L38" s="278"/>
      <c r="M38" s="279">
        <v>3.75</v>
      </c>
      <c r="N38" s="280">
        <f t="shared" si="0"/>
        <v>3200</v>
      </c>
    </row>
    <row r="39" spans="1:14">
      <c r="A39" t="s">
        <v>228</v>
      </c>
      <c r="B39" s="864" t="str">
        <f>VLOOKUP(A39,EQUIPOS!A9:D154,3,FALSE)</f>
        <v xml:space="preserve">Formaleta metálica (concreto hidráulico)
</v>
      </c>
      <c r="C39" s="865"/>
      <c r="D39" s="865"/>
      <c r="E39" s="865"/>
      <c r="F39" s="865"/>
      <c r="G39" s="865"/>
      <c r="H39" s="866"/>
      <c r="I39" s="275"/>
      <c r="J39" s="276"/>
      <c r="K39" s="277">
        <f>VLOOKUP(A39,EQUIPOS!A9:D166,4,FALSE)</f>
        <v>2753.8308754300856</v>
      </c>
      <c r="L39" s="278"/>
      <c r="M39" s="279">
        <v>6.25</v>
      </c>
      <c r="N39" s="280">
        <f t="shared" si="0"/>
        <v>440.61294006881371</v>
      </c>
    </row>
    <row r="40" spans="1:14">
      <c r="A40" t="s">
        <v>301</v>
      </c>
      <c r="B40" s="864" t="str">
        <f>VLOOKUP(A40,EQUIPOS!A10:D154,3,FALSE)</f>
        <v>Regla vibratoria, de longitud de 3 a 5 m, motor de 3600 rpm, potencia 6 HP</v>
      </c>
      <c r="C40" s="865"/>
      <c r="D40" s="865"/>
      <c r="E40" s="865"/>
      <c r="F40" s="865"/>
      <c r="G40" s="865"/>
      <c r="H40" s="866"/>
      <c r="I40" s="275"/>
      <c r="J40" s="276"/>
      <c r="K40" s="277">
        <f>VLOOKUP(A40,EQUIPOS!A10:D167,4,FALSE)</f>
        <v>7364.2568294822713</v>
      </c>
      <c r="L40" s="278"/>
      <c r="M40" s="279">
        <v>6.25</v>
      </c>
      <c r="N40" s="280">
        <f t="shared" si="0"/>
        <v>1178.2810927171633</v>
      </c>
    </row>
    <row r="41" spans="1:14">
      <c r="A41" t="s">
        <v>363</v>
      </c>
      <c r="B41" s="864" t="str">
        <f>VLOOKUP(A41,EQUIPOS!A11:D155,3,FALSE)</f>
        <v>Vibrador de concreto, Motor de 3 hp a 18.000 rpm Mangueras de 4 mt</v>
      </c>
      <c r="C41" s="865"/>
      <c r="D41" s="865"/>
      <c r="E41" s="865"/>
      <c r="F41" s="865"/>
      <c r="G41" s="865"/>
      <c r="H41" s="866"/>
      <c r="I41" s="275"/>
      <c r="J41" s="276"/>
      <c r="K41" s="277">
        <f>VLOOKUP(A41,EQUIPOS!A11:D168,4,FALSE)</f>
        <v>5260.1834496301935</v>
      </c>
      <c r="L41" s="278"/>
      <c r="M41" s="279">
        <v>6.25</v>
      </c>
      <c r="N41" s="280">
        <f t="shared" si="0"/>
        <v>841.62935194083093</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4"/>
      <c r="C44" s="865"/>
      <c r="D44" s="865"/>
      <c r="E44" s="865"/>
      <c r="F44" s="865"/>
      <c r="G44" s="865"/>
      <c r="H44" s="866"/>
      <c r="I44" s="867"/>
      <c r="J44" s="868"/>
      <c r="K44" s="277"/>
      <c r="L44" s="869"/>
      <c r="M44" s="870"/>
      <c r="N44" s="280"/>
    </row>
    <row r="45" spans="1:14">
      <c r="B45" s="864"/>
      <c r="C45" s="865"/>
      <c r="D45" s="865"/>
      <c r="E45" s="871"/>
      <c r="F45" s="865"/>
      <c r="G45" s="865"/>
      <c r="H45" s="866"/>
      <c r="I45" s="42"/>
      <c r="J45" s="43"/>
      <c r="K45" s="282"/>
      <c r="L45" s="284"/>
      <c r="M45" s="285"/>
      <c r="N45" s="286"/>
    </row>
    <row r="46" spans="1:14">
      <c r="B46" s="872" t="s">
        <v>1036</v>
      </c>
      <c r="C46" s="873"/>
      <c r="D46" s="873"/>
      <c r="E46" s="44"/>
      <c r="F46" s="45"/>
      <c r="G46" s="45"/>
      <c r="H46" s="46"/>
      <c r="I46" s="42"/>
      <c r="J46" s="43"/>
      <c r="K46" s="287"/>
      <c r="L46" s="284"/>
      <c r="M46" s="409">
        <v>0.1</v>
      </c>
      <c r="N46" s="352">
        <f>N83*M46</f>
        <v>919.20969370980004</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SUM(N36:N47)</f>
        <v>11028.974840888714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3380</v>
      </c>
      <c r="N53" s="280">
        <f>K53*M53</f>
        <v>20733.796296296296</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5605</v>
      </c>
      <c r="N54" s="280">
        <f>K54*M54</f>
        <v>6277.6</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3230</v>
      </c>
      <c r="N55" s="280">
        <f>K55*M55</f>
        <v>1196.2962962962963</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916</v>
      </c>
      <c r="N56" s="280">
        <f>K56*M56</f>
        <v>1017.7777777777778</v>
      </c>
    </row>
    <row r="57" spans="1:14">
      <c r="A57" s="150" t="s">
        <v>684</v>
      </c>
      <c r="B57" s="897" t="str">
        <f>VLOOKUP(A57,MATERIALES!A7:D373,3,FALSE)</f>
        <v>Sello de silicona o sellador autonivelante</v>
      </c>
      <c r="C57" s="898" t="e">
        <f>VLOOKUP(B57,MATERIALES!B7:E373,3,FALSE)</f>
        <v>#N/A</v>
      </c>
      <c r="D57" s="898" t="e">
        <f>VLOOKUP(C57,MATERIALES!C7:F373,3,FALSE)</f>
        <v>#N/A</v>
      </c>
      <c r="E57" s="898" t="e">
        <f>VLOOKUP(D57,MATERIALES!D7:G373,3,FALSE)</f>
        <v>#N/A</v>
      </c>
      <c r="F57" s="898" t="e">
        <f>VLOOKUP(E57,MATERIALES!E7:H373,3,FALSE)</f>
        <v>#N/A</v>
      </c>
      <c r="G57" s="898" t="e">
        <f>VLOOKUP(F57,MATERIALES!F7:I373,3,FALSE)</f>
        <v>#N/A</v>
      </c>
      <c r="H57" s="898" t="e">
        <f>VLOOKUP(G57,MATERIALES!G7:J373,3,FALSE)</f>
        <v>#N/A</v>
      </c>
      <c r="I57" s="898" t="e">
        <f>VLOOKUP(H57,MATERIALES!H7:K373,3,FALSE)</f>
        <v>#N/A</v>
      </c>
      <c r="J57" s="319" t="s">
        <v>144</v>
      </c>
      <c r="K57" s="50">
        <v>1.1111111111111112</v>
      </c>
      <c r="L57" s="902">
        <f>VLOOKUP(A57,MATERIALES!A4:D373,4,FALSE)</f>
        <v>5423.8396271728534</v>
      </c>
      <c r="M57" s="903"/>
      <c r="N57" s="280">
        <f>K57*L57</f>
        <v>6026.4884746365042</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5254</v>
      </c>
      <c r="N58" s="280">
        <f>K58*M58</f>
        <v>5884.4800000000005</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415924</v>
      </c>
      <c r="N59" s="280">
        <f>K59*M59</f>
        <v>420083.24</v>
      </c>
    </row>
    <row r="60" spans="1:14" ht="15.75" thickBot="1">
      <c r="B60" s="317"/>
      <c r="C60" s="318"/>
      <c r="D60" s="318"/>
      <c r="E60" s="318"/>
      <c r="F60" s="318"/>
      <c r="G60" s="318"/>
      <c r="H60" s="318"/>
      <c r="I60" s="318"/>
      <c r="J60" s="132"/>
      <c r="K60" s="132"/>
      <c r="L60" s="333"/>
      <c r="M60" s="332"/>
      <c r="N60" s="133"/>
    </row>
    <row r="61" spans="1:14" ht="15.75" thickBot="1">
      <c r="B61" s="815" t="s">
        <v>1037</v>
      </c>
      <c r="C61" s="816"/>
      <c r="D61" s="816"/>
      <c r="E61" s="816"/>
      <c r="F61" s="816"/>
      <c r="G61" s="816"/>
      <c r="H61" s="816"/>
      <c r="I61" s="816"/>
      <c r="J61" s="816"/>
      <c r="K61" s="816"/>
      <c r="L61" s="816"/>
      <c r="M61" s="817"/>
      <c r="N61" s="402">
        <f>SUM(N53:N60)</f>
        <v>461219.67884500686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1" t="s">
        <v>1045</v>
      </c>
      <c r="M65" s="880"/>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2">
        <f>VLOOKUP(A66,TRANSPORTE!A5:D117,4,FALSE)</f>
        <v>1556.3872561429632</v>
      </c>
      <c r="M66" s="903"/>
      <c r="N66" s="295">
        <f>K66*L66</f>
        <v>1571.9511287043929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3"/>
      <c r="M71" s="894"/>
      <c r="N71" s="133"/>
    </row>
    <row r="72" spans="1:15" ht="15.75" thickBot="1">
      <c r="B72" s="904" t="s">
        <v>1037</v>
      </c>
      <c r="C72" s="858"/>
      <c r="D72" s="858"/>
      <c r="E72" s="858"/>
      <c r="F72" s="858"/>
      <c r="G72" s="858"/>
      <c r="H72" s="858"/>
      <c r="I72" s="858"/>
      <c r="J72" s="858"/>
      <c r="K72" s="858"/>
      <c r="L72" s="858"/>
      <c r="M72" s="859"/>
      <c r="N72" s="110">
        <f>N66+N67+N68+N69+N70</f>
        <v>1571.9511287043929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1"/>
      <c r="C82" s="892"/>
      <c r="D82" s="892"/>
      <c r="E82" s="892"/>
      <c r="F82" s="892"/>
      <c r="G82" s="892"/>
      <c r="H82" s="892"/>
      <c r="I82" s="132"/>
      <c r="J82" s="132"/>
      <c r="K82" s="132"/>
      <c r="L82" s="905"/>
      <c r="M82" s="905"/>
      <c r="N82" s="51"/>
    </row>
    <row r="83" spans="1:14" ht="15.75" thickBot="1">
      <c r="B83" s="904" t="s">
        <v>1037</v>
      </c>
      <c r="C83" s="858"/>
      <c r="D83" s="858"/>
      <c r="E83" s="858"/>
      <c r="F83" s="858"/>
      <c r="G83" s="858"/>
      <c r="H83" s="858"/>
      <c r="I83" s="858"/>
      <c r="J83" s="858"/>
      <c r="K83" s="858"/>
      <c r="L83" s="858"/>
      <c r="M83" s="859"/>
      <c r="N83" s="309">
        <f>SUM(N77:N82)</f>
        <v>9192.0969370980001</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483012.70175169798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0" t="s">
        <v>1053</v>
      </c>
      <c r="C89" s="861"/>
      <c r="D89" s="861"/>
      <c r="E89" s="861"/>
      <c r="F89" s="861"/>
      <c r="G89" s="861"/>
      <c r="H89" s="861"/>
      <c r="I89" s="322"/>
      <c r="J89" s="342"/>
      <c r="K89" s="310" t="s">
        <v>1054</v>
      </c>
      <c r="L89" s="862" t="s">
        <v>1055</v>
      </c>
      <c r="M89" s="863"/>
      <c r="N89" s="311"/>
    </row>
    <row r="90" spans="1:14">
      <c r="B90" s="848" t="s">
        <v>1056</v>
      </c>
      <c r="C90" s="849"/>
      <c r="D90" s="849"/>
      <c r="E90" s="849"/>
      <c r="F90" s="849"/>
      <c r="G90" s="849"/>
      <c r="H90" s="849"/>
      <c r="I90" s="93"/>
      <c r="J90" s="94"/>
      <c r="K90" s="312">
        <v>0.2</v>
      </c>
      <c r="L90" s="850">
        <f>N85*K90</f>
        <v>96602.540350339608</v>
      </c>
      <c r="M90" s="851"/>
      <c r="N90" s="57"/>
    </row>
    <row r="91" spans="1:14">
      <c r="B91" s="95" t="s">
        <v>1057</v>
      </c>
      <c r="C91" s="96"/>
      <c r="D91" s="96"/>
      <c r="E91" s="96"/>
      <c r="F91" s="96"/>
      <c r="G91" s="96"/>
      <c r="H91" s="96"/>
      <c r="I91" s="93"/>
      <c r="J91" s="94"/>
      <c r="K91" s="312">
        <v>0.05</v>
      </c>
      <c r="L91" s="850">
        <f>N85*K91</f>
        <v>24150.635087584902</v>
      </c>
      <c r="M91" s="851"/>
      <c r="N91" s="57"/>
    </row>
    <row r="92" spans="1:14" ht="15.75" thickBot="1">
      <c r="B92" s="97" t="s">
        <v>1058</v>
      </c>
      <c r="C92" s="98"/>
      <c r="D92" s="98"/>
      <c r="E92" s="98"/>
      <c r="F92" s="98"/>
      <c r="G92" s="98"/>
      <c r="H92" s="98"/>
      <c r="I92" s="99"/>
      <c r="J92" s="100"/>
      <c r="K92" s="313">
        <v>0.05</v>
      </c>
      <c r="L92" s="852">
        <f>N85*K92</f>
        <v>24150.635087584902</v>
      </c>
      <c r="M92" s="853"/>
      <c r="N92" s="57"/>
    </row>
    <row r="93" spans="1:14" ht="15.75" thickBot="1">
      <c r="B93" s="815" t="s">
        <v>1037</v>
      </c>
      <c r="C93" s="816"/>
      <c r="D93" s="816"/>
      <c r="E93" s="816"/>
      <c r="F93" s="816"/>
      <c r="G93" s="816"/>
      <c r="H93" s="816"/>
      <c r="I93" s="816"/>
      <c r="J93" s="816"/>
      <c r="K93" s="816"/>
      <c r="L93" s="816"/>
      <c r="M93" s="817"/>
      <c r="N93" s="58">
        <f>L90+L91+L92</f>
        <v>144903.81052550941</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5">
        <f>N85+N93</f>
        <v>627916.51227720734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8" t="s">
        <v>2324</v>
      </c>
      <c r="C112" s="819"/>
      <c r="D112" s="819"/>
      <c r="E112" s="819"/>
      <c r="F112" s="819"/>
      <c r="G112" s="819"/>
      <c r="H112" s="819"/>
      <c r="I112" s="819"/>
      <c r="J112" s="819"/>
      <c r="K112" s="819"/>
      <c r="L112" s="819"/>
      <c r="M112" s="819"/>
      <c r="N112" s="820"/>
    </row>
    <row r="113" spans="2:14" ht="15" customHeight="1">
      <c r="B113" s="818"/>
      <c r="C113" s="819"/>
      <c r="D113" s="819"/>
      <c r="E113" s="819"/>
      <c r="F113" s="819"/>
      <c r="G113" s="819"/>
      <c r="H113" s="819"/>
      <c r="I113" s="819"/>
      <c r="J113" s="819"/>
      <c r="K113" s="819"/>
      <c r="L113" s="819"/>
      <c r="M113" s="819"/>
      <c r="N113" s="820"/>
    </row>
    <row r="114" spans="2:14" ht="30" customHeight="1">
      <c r="B114" s="821" t="s">
        <v>2325</v>
      </c>
      <c r="C114" s="822"/>
      <c r="D114" s="822"/>
      <c r="E114" s="822"/>
      <c r="F114" s="822"/>
      <c r="G114" s="822"/>
      <c r="H114" s="822"/>
      <c r="I114" s="822"/>
      <c r="J114" s="822"/>
      <c r="K114" s="822"/>
      <c r="L114" s="822"/>
      <c r="M114" s="822"/>
      <c r="N114" s="823"/>
    </row>
    <row r="115" spans="2:14">
      <c r="B115" s="821"/>
      <c r="C115" s="822"/>
      <c r="D115" s="822"/>
      <c r="E115" s="822"/>
      <c r="F115" s="822"/>
      <c r="G115" s="822"/>
      <c r="H115" s="822"/>
      <c r="I115" s="822"/>
      <c r="J115" s="822"/>
      <c r="K115" s="822"/>
      <c r="L115" s="822"/>
      <c r="M115" s="822"/>
      <c r="N115" s="82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1"/>
      <c r="K125" s="881"/>
      <c r="L125" s="881"/>
      <c r="M125" s="881"/>
      <c r="N125" s="882"/>
    </row>
    <row r="126" spans="2:14" ht="15.75" customHeight="1" thickBot="1">
      <c r="B126" s="269" t="s">
        <v>2327</v>
      </c>
      <c r="C126" s="401"/>
      <c r="D126" s="401"/>
      <c r="E126" s="63"/>
      <c r="F126" s="63"/>
      <c r="G126" s="63"/>
      <c r="H126" s="63"/>
      <c r="I126" s="63"/>
      <c r="J126" s="883"/>
      <c r="K126" s="883"/>
      <c r="L126" s="883"/>
      <c r="M126" s="883"/>
      <c r="N126" s="884"/>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29.25" customHeight="1" thickBot="1">
      <c r="A31" s="163" t="s">
        <v>1929</v>
      </c>
      <c r="B31" s="86" t="s">
        <v>1177</v>
      </c>
      <c r="C31" s="957" t="s">
        <v>1709</v>
      </c>
      <c r="D31" s="958"/>
      <c r="E31" s="958"/>
      <c r="F31" s="958"/>
      <c r="G31" s="958"/>
      <c r="H31" s="958"/>
      <c r="I31" s="958"/>
      <c r="J31" s="958"/>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65"/>
      <c r="F40" s="865"/>
      <c r="G40" s="865"/>
      <c r="H40" s="866"/>
      <c r="I40" s="42"/>
      <c r="J40" s="43"/>
      <c r="K40" s="277"/>
      <c r="L40" s="284"/>
      <c r="M40" s="285"/>
      <c r="N40" s="280"/>
    </row>
    <row r="41" spans="1:14">
      <c r="B41" s="328"/>
      <c r="C41" s="329"/>
      <c r="D41" s="329"/>
      <c r="E41" s="329"/>
      <c r="F41" s="331"/>
      <c r="G41" s="331"/>
      <c r="H41" s="131"/>
      <c r="I41" s="42"/>
      <c r="J41" s="43"/>
      <c r="K41" s="282"/>
      <c r="L41" s="284"/>
      <c r="M41" s="285"/>
      <c r="N41" s="286"/>
    </row>
    <row r="42" spans="1:14">
      <c r="B42" s="872"/>
      <c r="C42" s="873"/>
      <c r="D42" s="873"/>
      <c r="E42" s="44"/>
      <c r="F42" s="45"/>
      <c r="G42" s="45"/>
      <c r="H42" s="46"/>
      <c r="I42" s="42"/>
      <c r="J42" s="43"/>
      <c r="K42" s="287"/>
      <c r="L42" s="284"/>
      <c r="M42" s="409"/>
      <c r="N42" s="352"/>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448.007085066728</v>
      </c>
      <c r="N49" s="280">
        <f>K49*M49</f>
        <v>448.007085066728</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448.007085066728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448.007085066728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89.60141701334561</v>
      </c>
      <c r="M83" s="851"/>
      <c r="N83" s="57"/>
    </row>
    <row r="84" spans="1:14">
      <c r="B84" s="95" t="s">
        <v>1057</v>
      </c>
      <c r="C84" s="96"/>
      <c r="D84" s="96"/>
      <c r="E84" s="96"/>
      <c r="F84" s="96"/>
      <c r="G84" s="96"/>
      <c r="H84" s="96"/>
      <c r="I84" s="93"/>
      <c r="J84" s="94"/>
      <c r="K84" s="312">
        <v>0.05</v>
      </c>
      <c r="L84" s="850">
        <f>N78*K84</f>
        <v>22.400354253336403</v>
      </c>
      <c r="M84" s="851"/>
      <c r="N84" s="57"/>
    </row>
    <row r="85" spans="1:14" ht="15.75" thickBot="1">
      <c r="B85" s="97" t="s">
        <v>1058</v>
      </c>
      <c r="C85" s="98"/>
      <c r="D85" s="98"/>
      <c r="E85" s="98"/>
      <c r="F85" s="98"/>
      <c r="G85" s="98"/>
      <c r="H85" s="98"/>
      <c r="I85" s="99"/>
      <c r="J85" s="100"/>
      <c r="K85" s="313">
        <v>0.05</v>
      </c>
      <c r="L85" s="852">
        <f>N78*K85</f>
        <v>22.400354253336403</v>
      </c>
      <c r="M85" s="853"/>
      <c r="N85" s="57"/>
    </row>
    <row r="86" spans="1:14" ht="15.75" thickBot="1">
      <c r="B86" s="815" t="s">
        <v>1037</v>
      </c>
      <c r="C86" s="816"/>
      <c r="D86" s="816"/>
      <c r="E86" s="816"/>
      <c r="F86" s="816"/>
      <c r="G86" s="816"/>
      <c r="H86" s="816"/>
      <c r="I86" s="816"/>
      <c r="J86" s="816"/>
      <c r="K86" s="816"/>
      <c r="L86" s="816"/>
      <c r="M86" s="817"/>
      <c r="N86" s="58">
        <f>L83+L84+L85</f>
        <v>134.40212552001842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582.40921058674644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8" t="s">
        <v>2324</v>
      </c>
      <c r="C105" s="819"/>
      <c r="D105" s="819"/>
      <c r="E105" s="819"/>
      <c r="F105" s="819"/>
      <c r="G105" s="819"/>
      <c r="H105" s="819"/>
      <c r="I105" s="819"/>
      <c r="J105" s="819"/>
      <c r="K105" s="819"/>
      <c r="L105" s="819"/>
      <c r="M105" s="819"/>
      <c r="N105" s="820"/>
    </row>
    <row r="106" spans="2:14" ht="15" customHeight="1">
      <c r="B106" s="818"/>
      <c r="C106" s="819"/>
      <c r="D106" s="819"/>
      <c r="E106" s="819"/>
      <c r="F106" s="819"/>
      <c r="G106" s="819"/>
      <c r="H106" s="819"/>
      <c r="I106" s="819"/>
      <c r="J106" s="819"/>
      <c r="K106" s="819"/>
      <c r="L106" s="819"/>
      <c r="M106" s="819"/>
      <c r="N106" s="820"/>
    </row>
    <row r="107" spans="2:14" ht="29.25" customHeight="1">
      <c r="B107" s="821" t="s">
        <v>2325</v>
      </c>
      <c r="C107" s="822"/>
      <c r="D107" s="822"/>
      <c r="E107" s="822"/>
      <c r="F107" s="822"/>
      <c r="G107" s="822"/>
      <c r="H107" s="822"/>
      <c r="I107" s="822"/>
      <c r="J107" s="822"/>
      <c r="K107" s="822"/>
      <c r="L107" s="822"/>
      <c r="M107" s="822"/>
      <c r="N107" s="823"/>
    </row>
    <row r="108" spans="2:14">
      <c r="B108" s="821"/>
      <c r="C108" s="822"/>
      <c r="D108" s="822"/>
      <c r="E108" s="822"/>
      <c r="F108" s="822"/>
      <c r="G108" s="822"/>
      <c r="H108" s="822"/>
      <c r="I108" s="822"/>
      <c r="J108" s="822"/>
      <c r="K108" s="822"/>
      <c r="L108" s="822"/>
      <c r="M108" s="822"/>
      <c r="N108" s="82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1"/>
      <c r="K118" s="881"/>
      <c r="L118" s="881"/>
      <c r="M118" s="881"/>
      <c r="N118" s="882"/>
    </row>
    <row r="119" spans="2:14" ht="15.75" customHeight="1" thickBot="1">
      <c r="B119" s="269" t="s">
        <v>2327</v>
      </c>
      <c r="C119" s="401"/>
      <c r="D119" s="401"/>
      <c r="E119" s="63"/>
      <c r="F119" s="63"/>
      <c r="G119" s="63"/>
      <c r="H119" s="63"/>
      <c r="I119" s="63"/>
      <c r="J119" s="883"/>
      <c r="K119" s="883"/>
      <c r="L119" s="883"/>
      <c r="M119" s="883"/>
      <c r="N119" s="88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29.25" customHeight="1" thickBot="1">
      <c r="A31" t="s">
        <v>1929</v>
      </c>
      <c r="B31" s="86" t="s">
        <v>1710</v>
      </c>
      <c r="C31" s="957" t="s">
        <v>2146</v>
      </c>
      <c r="D31" s="958"/>
      <c r="E31" s="958"/>
      <c r="F31" s="958"/>
      <c r="G31" s="958"/>
      <c r="H31" s="958"/>
      <c r="I31" s="958"/>
      <c r="J31" s="958"/>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65"/>
      <c r="F40" s="865"/>
      <c r="G40" s="865"/>
      <c r="H40" s="866"/>
      <c r="I40" s="42"/>
      <c r="J40" s="43"/>
      <c r="K40" s="277"/>
      <c r="L40" s="284"/>
      <c r="M40" s="285"/>
      <c r="N40" s="280"/>
    </row>
    <row r="41" spans="1:14">
      <c r="B41" s="328"/>
      <c r="C41" s="329"/>
      <c r="D41" s="329"/>
      <c r="E41" s="329"/>
      <c r="F41" s="331"/>
      <c r="G41" s="331"/>
      <c r="H41" s="131"/>
      <c r="I41" s="42"/>
      <c r="J41" s="43"/>
      <c r="K41" s="282"/>
      <c r="L41" s="284"/>
      <c r="M41" s="285"/>
      <c r="N41" s="286"/>
    </row>
    <row r="42" spans="1:14">
      <c r="B42" s="872"/>
      <c r="C42" s="873"/>
      <c r="D42" s="873"/>
      <c r="E42" s="44"/>
      <c r="F42" s="45"/>
      <c r="G42" s="45"/>
      <c r="H42" s="46"/>
      <c r="I42" s="42"/>
      <c r="J42" s="43"/>
      <c r="K42" s="287"/>
      <c r="L42" s="284"/>
      <c r="M42" s="409"/>
      <c r="N42" s="352"/>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514.98238418174583</v>
      </c>
      <c r="N49" s="280">
        <f>K49*M49</f>
        <v>514.98238418174583</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514.98238418174583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514.98238418174583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102.99647683634917</v>
      </c>
      <c r="M83" s="851"/>
      <c r="N83" s="57"/>
    </row>
    <row r="84" spans="1:14">
      <c r="B84" s="95" t="s">
        <v>1057</v>
      </c>
      <c r="C84" s="96"/>
      <c r="D84" s="96"/>
      <c r="E84" s="96"/>
      <c r="F84" s="96"/>
      <c r="G84" s="96"/>
      <c r="H84" s="96"/>
      <c r="I84" s="93"/>
      <c r="J84" s="94"/>
      <c r="K84" s="312">
        <v>0.05</v>
      </c>
      <c r="L84" s="850">
        <f>N78*K84</f>
        <v>25.749119209087294</v>
      </c>
      <c r="M84" s="851"/>
      <c r="N84" s="57"/>
    </row>
    <row r="85" spans="1:14" ht="15.75" thickBot="1">
      <c r="B85" s="97" t="s">
        <v>1058</v>
      </c>
      <c r="C85" s="98"/>
      <c r="D85" s="98"/>
      <c r="E85" s="98"/>
      <c r="F85" s="98"/>
      <c r="G85" s="98"/>
      <c r="H85" s="98"/>
      <c r="I85" s="99"/>
      <c r="J85" s="100"/>
      <c r="K85" s="313">
        <v>0.05</v>
      </c>
      <c r="L85" s="852">
        <f>N78*K85</f>
        <v>25.749119209087294</v>
      </c>
      <c r="M85" s="853"/>
      <c r="N85" s="57"/>
    </row>
    <row r="86" spans="1:14" ht="15.75" thickBot="1">
      <c r="B86" s="815" t="s">
        <v>1037</v>
      </c>
      <c r="C86" s="816"/>
      <c r="D86" s="816"/>
      <c r="E86" s="816"/>
      <c r="F86" s="816"/>
      <c r="G86" s="816"/>
      <c r="H86" s="816"/>
      <c r="I86" s="816"/>
      <c r="J86" s="816"/>
      <c r="K86" s="816"/>
      <c r="L86" s="816"/>
      <c r="M86" s="817"/>
      <c r="N86" s="58">
        <f>L83+L84+L85</f>
        <v>154.49471525452375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669.47709943626955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41.25" customHeight="1" thickBot="1">
      <c r="A31" t="s">
        <v>1929</v>
      </c>
      <c r="B31" s="86" t="s">
        <v>1711</v>
      </c>
      <c r="C31" s="957" t="s">
        <v>2147</v>
      </c>
      <c r="D31" s="958"/>
      <c r="E31" s="958"/>
      <c r="F31" s="958"/>
      <c r="G31" s="958"/>
      <c r="H31" s="958"/>
      <c r="I31" s="958"/>
      <c r="J31" s="958"/>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279"/>
      <c r="N36" s="280"/>
    </row>
    <row r="37" spans="1:14">
      <c r="A37" s="119"/>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0"/>
    </row>
    <row r="39" spans="1:14">
      <c r="B39" s="864"/>
      <c r="C39" s="865"/>
      <c r="D39" s="865"/>
      <c r="E39" s="865"/>
      <c r="F39" s="865"/>
      <c r="G39" s="865"/>
      <c r="H39" s="866"/>
      <c r="I39" s="867"/>
      <c r="J39" s="868"/>
      <c r="K39" s="277"/>
      <c r="L39" s="869"/>
      <c r="M39" s="870"/>
      <c r="N39" s="280"/>
    </row>
    <row r="40" spans="1:14">
      <c r="B40" s="864"/>
      <c r="C40" s="865"/>
      <c r="D40" s="865"/>
      <c r="E40" s="865"/>
      <c r="F40" s="865"/>
      <c r="G40" s="865"/>
      <c r="H40" s="866"/>
      <c r="I40" s="42"/>
      <c r="J40" s="43"/>
      <c r="K40" s="277"/>
      <c r="L40" s="284"/>
      <c r="M40" s="285"/>
      <c r="N40" s="280"/>
    </row>
    <row r="41" spans="1:14">
      <c r="B41" s="328"/>
      <c r="C41" s="329"/>
      <c r="D41" s="329"/>
      <c r="E41" s="329"/>
      <c r="F41" s="331"/>
      <c r="G41" s="331"/>
      <c r="H41" s="131"/>
      <c r="I41" s="42"/>
      <c r="J41" s="43"/>
      <c r="K41" s="282"/>
      <c r="L41" s="284"/>
      <c r="M41" s="285"/>
      <c r="N41" s="286"/>
    </row>
    <row r="42" spans="1:14">
      <c r="B42" s="872"/>
      <c r="C42" s="873"/>
      <c r="D42" s="873"/>
      <c r="E42" s="44"/>
      <c r="F42" s="45"/>
      <c r="G42" s="45"/>
      <c r="H42" s="46"/>
      <c r="I42" s="42"/>
      <c r="J42" s="43"/>
      <c r="K42" s="287"/>
      <c r="L42" s="284"/>
      <c r="M42" s="409"/>
      <c r="N42" s="352"/>
    </row>
    <row r="43" spans="1:14" ht="15.75" thickBot="1">
      <c r="B43" s="864"/>
      <c r="C43" s="865"/>
      <c r="D43" s="865"/>
      <c r="E43" s="865"/>
      <c r="F43" s="865"/>
      <c r="G43" s="865"/>
      <c r="H43" s="866"/>
      <c r="I43" s="874"/>
      <c r="J43" s="875"/>
      <c r="K43" s="47"/>
      <c r="L43" s="876"/>
      <c r="M43" s="877"/>
      <c r="N43" s="111"/>
    </row>
    <row r="44" spans="1:14" ht="15.75" thickBot="1">
      <c r="B44" s="815" t="s">
        <v>1037</v>
      </c>
      <c r="C44" s="816"/>
      <c r="D44" s="816"/>
      <c r="E44" s="816"/>
      <c r="F44" s="816"/>
      <c r="G44" s="816"/>
      <c r="H44" s="816"/>
      <c r="I44" s="816"/>
      <c r="J44" s="816"/>
      <c r="K44" s="816"/>
      <c r="L44" s="816"/>
      <c r="M44" s="817"/>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0" t="s">
        <v>1028</v>
      </c>
      <c r="C48" s="861"/>
      <c r="D48" s="861"/>
      <c r="E48" s="861"/>
      <c r="F48" s="861"/>
      <c r="G48" s="861"/>
      <c r="H48" s="861"/>
      <c r="I48" s="895"/>
      <c r="J48" s="323" t="s">
        <v>1029</v>
      </c>
      <c r="K48" s="91" t="s">
        <v>1030</v>
      </c>
      <c r="L48" s="896" t="s">
        <v>1039</v>
      </c>
      <c r="M48" s="895"/>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539</v>
      </c>
      <c r="N49" s="280">
        <f>K49*M49</f>
        <v>539</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7"/>
      <c r="C53" s="898"/>
      <c r="D53" s="898"/>
      <c r="E53" s="898"/>
      <c r="F53" s="898"/>
      <c r="G53" s="898"/>
      <c r="H53" s="898"/>
      <c r="I53" s="868"/>
      <c r="J53" s="48"/>
      <c r="K53" s="50"/>
      <c r="L53" s="899"/>
      <c r="M53" s="900"/>
      <c r="N53" s="51"/>
    </row>
    <row r="54" spans="1:14" ht="15.75" thickBot="1">
      <c r="B54" s="815" t="s">
        <v>1037</v>
      </c>
      <c r="C54" s="816"/>
      <c r="D54" s="816"/>
      <c r="E54" s="816"/>
      <c r="F54" s="816"/>
      <c r="G54" s="816"/>
      <c r="H54" s="816"/>
      <c r="I54" s="816"/>
      <c r="J54" s="816"/>
      <c r="K54" s="816"/>
      <c r="L54" s="816"/>
      <c r="M54" s="817"/>
      <c r="N54" s="402">
        <f>SUM(N49:N53)</f>
        <v>539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319"/>
      <c r="I60" s="287"/>
      <c r="J60" s="294"/>
      <c r="K60" s="287"/>
      <c r="L60" s="902"/>
      <c r="M60" s="903"/>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2:15" ht="15.75" thickBot="1">
      <c r="B65" s="904" t="s">
        <v>1037</v>
      </c>
      <c r="C65" s="858"/>
      <c r="D65" s="858"/>
      <c r="E65" s="858"/>
      <c r="F65" s="858"/>
      <c r="G65" s="858"/>
      <c r="H65" s="858"/>
      <c r="I65" s="858"/>
      <c r="J65" s="858"/>
      <c r="K65" s="858"/>
      <c r="L65" s="858"/>
      <c r="M65" s="85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1"/>
      <c r="C75" s="892"/>
      <c r="D75" s="892"/>
      <c r="E75" s="892"/>
      <c r="F75" s="892"/>
      <c r="G75" s="892"/>
      <c r="H75" s="892"/>
      <c r="I75" s="132"/>
      <c r="J75" s="132"/>
      <c r="K75" s="132"/>
      <c r="L75" s="905"/>
      <c r="M75" s="905"/>
      <c r="N75" s="51"/>
    </row>
    <row r="76" spans="2:15" ht="15.75" thickBot="1">
      <c r="B76" s="904" t="s">
        <v>1037</v>
      </c>
      <c r="C76" s="858"/>
      <c r="D76" s="858"/>
      <c r="E76" s="858"/>
      <c r="F76" s="858"/>
      <c r="G76" s="858"/>
      <c r="H76" s="858"/>
      <c r="I76" s="858"/>
      <c r="J76" s="858"/>
      <c r="K76" s="858"/>
      <c r="L76" s="858"/>
      <c r="M76" s="859"/>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539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107.80000000000001</v>
      </c>
      <c r="M83" s="851"/>
      <c r="N83" s="57"/>
    </row>
    <row r="84" spans="1:14">
      <c r="B84" s="95" t="s">
        <v>1057</v>
      </c>
      <c r="C84" s="96"/>
      <c r="D84" s="96"/>
      <c r="E84" s="96"/>
      <c r="F84" s="96"/>
      <c r="G84" s="96"/>
      <c r="H84" s="96"/>
      <c r="I84" s="93"/>
      <c r="J84" s="94"/>
      <c r="K84" s="312">
        <v>0.05</v>
      </c>
      <c r="L84" s="850">
        <f>N78*K84</f>
        <v>26.950000000000003</v>
      </c>
      <c r="M84" s="851"/>
      <c r="N84" s="57"/>
    </row>
    <row r="85" spans="1:14" ht="15.75" thickBot="1">
      <c r="B85" s="97" t="s">
        <v>1058</v>
      </c>
      <c r="C85" s="98"/>
      <c r="D85" s="98"/>
      <c r="E85" s="98"/>
      <c r="F85" s="98"/>
      <c r="G85" s="98"/>
      <c r="H85" s="98"/>
      <c r="I85" s="99"/>
      <c r="J85" s="100"/>
      <c r="K85" s="313">
        <v>0.05</v>
      </c>
      <c r="L85" s="852">
        <f>N78*K85</f>
        <v>26.950000000000003</v>
      </c>
      <c r="M85" s="853"/>
      <c r="N85" s="57"/>
    </row>
    <row r="86" spans="1:14" ht="15.75" thickBot="1">
      <c r="B86" s="815" t="s">
        <v>1037</v>
      </c>
      <c r="C86" s="816"/>
      <c r="D86" s="816"/>
      <c r="E86" s="816"/>
      <c r="F86" s="816"/>
      <c r="G86" s="816"/>
      <c r="H86" s="816"/>
      <c r="I86" s="816"/>
      <c r="J86" s="816"/>
      <c r="K86" s="816"/>
      <c r="L86" s="816"/>
      <c r="M86" s="817"/>
      <c r="N86" s="58">
        <f>L83+L84+L85</f>
        <v>161.69999999999999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700.7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20000</v>
      </c>
      <c r="L36" s="278"/>
      <c r="M36" s="279">
        <v>30</v>
      </c>
      <c r="N36" s="280">
        <f>K36/M36</f>
        <v>666.66666666666663</v>
      </c>
    </row>
    <row r="37" spans="1:14">
      <c r="A37" t="s">
        <v>363</v>
      </c>
      <c r="B37" s="864" t="str">
        <f>VLOOKUP(A37,EQUIPOS!A7:D154,3,FALSE)</f>
        <v>Vibrador de concreto, Motor de 3 hp a 18.000 rpm Mangueras de 4 mt</v>
      </c>
      <c r="C37" s="865"/>
      <c r="D37" s="865"/>
      <c r="E37" s="865"/>
      <c r="F37" s="865"/>
      <c r="G37" s="865"/>
      <c r="H37" s="866"/>
      <c r="I37" s="275"/>
      <c r="J37" s="276"/>
      <c r="K37" s="277">
        <f>VLOOKUP(A37,EQUIPOS!A7:D164,4,FALSE)</f>
        <v>5260.1834496301935</v>
      </c>
      <c r="L37" s="278"/>
      <c r="M37" s="279">
        <v>30</v>
      </c>
      <c r="N37" s="280">
        <f>K37/M37</f>
        <v>175.33944832100644</v>
      </c>
    </row>
    <row r="38" spans="1:14">
      <c r="A38" t="s">
        <v>228</v>
      </c>
      <c r="B38" s="864" t="str">
        <f>VLOOKUP(A38,EQUIPOS!A8:D154,3,FALSE)</f>
        <v xml:space="preserve">Formaleta metálica (concreto hidráulico)
</v>
      </c>
      <c r="C38" s="865"/>
      <c r="D38" s="865"/>
      <c r="E38" s="865"/>
      <c r="F38" s="865"/>
      <c r="G38" s="865"/>
      <c r="H38" s="866"/>
      <c r="I38" s="867"/>
      <c r="J38" s="868"/>
      <c r="K38" s="277">
        <f>VLOOKUP(A38,EQUIPOS!A8:D165,4,FALSE)</f>
        <v>2753.8308754300856</v>
      </c>
      <c r="L38" s="869">
        <v>0.33329999999999999</v>
      </c>
      <c r="M38" s="870"/>
      <c r="N38" s="280">
        <f>K38/L38</f>
        <v>8262.3188581760751</v>
      </c>
    </row>
    <row r="39" spans="1:14">
      <c r="B39" s="864"/>
      <c r="C39" s="865"/>
      <c r="D39" s="865"/>
      <c r="E39" s="865"/>
      <c r="F39" s="865"/>
      <c r="G39" s="865"/>
      <c r="H39" s="866"/>
      <c r="I39" s="42"/>
      <c r="J39" s="43"/>
      <c r="K39" s="277"/>
      <c r="L39" s="284"/>
      <c r="M39" s="285"/>
      <c r="N39" s="280"/>
    </row>
    <row r="40" spans="1:14">
      <c r="B40" s="328"/>
      <c r="C40" s="329"/>
      <c r="D40" s="329"/>
      <c r="E40" s="331"/>
      <c r="F40" s="331"/>
      <c r="G40" s="331"/>
      <c r="H40" s="131"/>
      <c r="I40" s="42"/>
      <c r="J40" s="43"/>
      <c r="K40" s="282"/>
      <c r="L40" s="284"/>
      <c r="M40" s="285"/>
      <c r="N40" s="286"/>
    </row>
    <row r="41" spans="1:14">
      <c r="B41" s="872" t="s">
        <v>1036</v>
      </c>
      <c r="C41" s="873"/>
      <c r="D41" s="873"/>
      <c r="E41" s="44"/>
      <c r="F41" s="45"/>
      <c r="G41" s="45"/>
      <c r="H41" s="46"/>
      <c r="I41" s="42"/>
      <c r="J41" s="43"/>
      <c r="K41" s="287"/>
      <c r="L41" s="284"/>
      <c r="M41" s="409">
        <v>0.1</v>
      </c>
      <c r="N41" s="352">
        <f>N72*M41</f>
        <v>212.78002169208332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9317.104994855832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415924</v>
      </c>
      <c r="N48" s="280">
        <f>K48*M48</f>
        <v>420083.24</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75" thickBot="1">
      <c r="B51" s="897"/>
      <c r="C51" s="898"/>
      <c r="D51" s="898"/>
      <c r="E51" s="898"/>
      <c r="F51" s="898"/>
      <c r="G51" s="898"/>
      <c r="H51" s="898"/>
      <c r="I51" s="868"/>
      <c r="J51" s="48"/>
      <c r="K51" s="50"/>
      <c r="L51" s="899"/>
      <c r="M51" s="900"/>
      <c r="N51" s="51"/>
    </row>
    <row r="52" spans="1:14" ht="15.75" thickBot="1">
      <c r="B52" s="815" t="s">
        <v>1037</v>
      </c>
      <c r="C52" s="816"/>
      <c r="D52" s="816"/>
      <c r="E52" s="816"/>
      <c r="F52" s="816"/>
      <c r="G52" s="816"/>
      <c r="H52" s="816"/>
      <c r="I52" s="816"/>
      <c r="J52" s="816"/>
      <c r="K52" s="816"/>
      <c r="L52" s="816"/>
      <c r="M52" s="817"/>
      <c r="N52" s="402">
        <f>SUM(N48:N51)</f>
        <v>420083.24</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1" t="s">
        <v>1041</v>
      </c>
      <c r="C56" s="322"/>
      <c r="D56" s="322"/>
      <c r="E56" s="322"/>
      <c r="F56" s="322"/>
      <c r="G56" s="322"/>
      <c r="H56" s="79" t="s">
        <v>1029</v>
      </c>
      <c r="I56" s="80" t="s">
        <v>1042</v>
      </c>
      <c r="J56" s="81" t="s">
        <v>1043</v>
      </c>
      <c r="K56" s="79" t="s">
        <v>1044</v>
      </c>
      <c r="L56" s="901" t="s">
        <v>1045</v>
      </c>
      <c r="M56" s="880"/>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902">
        <f>VLOOKUP(A57,TRANSPORTE!A5:D117,4,FALSE)</f>
        <v>1556.3872561429632</v>
      </c>
      <c r="M57" s="903"/>
      <c r="N57" s="295">
        <f>K57*L57</f>
        <v>1571.9511287043929</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3"/>
      <c r="M61" s="894"/>
      <c r="N61" s="133"/>
    </row>
    <row r="62" spans="1:14" ht="15.75" thickBot="1">
      <c r="B62" s="904" t="s">
        <v>1037</v>
      </c>
      <c r="C62" s="858"/>
      <c r="D62" s="858"/>
      <c r="E62" s="858"/>
      <c r="F62" s="858"/>
      <c r="G62" s="858"/>
      <c r="H62" s="858"/>
      <c r="I62" s="858"/>
      <c r="J62" s="858"/>
      <c r="K62" s="858"/>
      <c r="L62" s="858"/>
      <c r="M62" s="859"/>
      <c r="N62" s="110">
        <f>SUM(N57:N61)</f>
        <v>1571.9511287043929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4" t="s">
        <v>1047</v>
      </c>
      <c r="C66" s="855"/>
      <c r="D66" s="855"/>
      <c r="E66" s="855"/>
      <c r="F66" s="855"/>
      <c r="G66" s="855"/>
      <c r="H66" s="855"/>
      <c r="I66" s="79" t="s">
        <v>1048</v>
      </c>
      <c r="J66" s="81" t="s">
        <v>1494</v>
      </c>
      <c r="K66" s="80" t="s">
        <v>1050</v>
      </c>
      <c r="L66" s="856" t="s">
        <v>1034</v>
      </c>
      <c r="M66" s="857"/>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1"/>
      <c r="C71" s="892"/>
      <c r="D71" s="892"/>
      <c r="E71" s="892"/>
      <c r="F71" s="892"/>
      <c r="G71" s="892"/>
      <c r="H71" s="892"/>
      <c r="I71" s="132"/>
      <c r="J71" s="132"/>
      <c r="K71" s="132"/>
      <c r="L71" s="905"/>
      <c r="M71" s="905"/>
      <c r="N71" s="51"/>
    </row>
    <row r="72" spans="1:15" ht="15.75" thickBot="1">
      <c r="B72" s="904" t="s">
        <v>1037</v>
      </c>
      <c r="C72" s="858"/>
      <c r="D72" s="858"/>
      <c r="E72" s="858"/>
      <c r="F72" s="858"/>
      <c r="G72" s="858"/>
      <c r="H72" s="858"/>
      <c r="I72" s="858"/>
      <c r="J72" s="858"/>
      <c r="K72" s="858"/>
      <c r="L72" s="858"/>
      <c r="M72" s="859"/>
      <c r="N72" s="309">
        <f>SUM(N67:N71)</f>
        <v>2127.800216920833</v>
      </c>
    </row>
    <row r="73" spans="1:15" ht="15.75" thickBot="1">
      <c r="B73" s="39"/>
      <c r="C73" s="40"/>
      <c r="D73" s="40"/>
      <c r="E73" s="40"/>
      <c r="F73" s="40"/>
      <c r="G73" s="40"/>
      <c r="H73" s="40"/>
      <c r="I73" s="40"/>
      <c r="J73" s="40"/>
      <c r="K73" s="40"/>
      <c r="L73" s="40"/>
      <c r="M73" s="40"/>
      <c r="N73" s="41"/>
    </row>
    <row r="74" spans="1:15" ht="15.75" thickBot="1">
      <c r="B74" s="815" t="s">
        <v>1051</v>
      </c>
      <c r="C74" s="816"/>
      <c r="D74" s="816"/>
      <c r="E74" s="816"/>
      <c r="F74" s="816"/>
      <c r="G74" s="816"/>
      <c r="H74" s="816"/>
      <c r="I74" s="816"/>
      <c r="J74" s="816"/>
      <c r="K74" s="816"/>
      <c r="L74" s="816"/>
      <c r="M74" s="817"/>
      <c r="N74" s="105">
        <f>N43+N52+N62+N72</f>
        <v>433100.09634048108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0" t="s">
        <v>1053</v>
      </c>
      <c r="C78" s="861"/>
      <c r="D78" s="861"/>
      <c r="E78" s="861"/>
      <c r="F78" s="861"/>
      <c r="G78" s="861"/>
      <c r="H78" s="861"/>
      <c r="I78" s="322"/>
      <c r="J78" s="342"/>
      <c r="K78" s="310" t="s">
        <v>1054</v>
      </c>
      <c r="L78" s="862" t="s">
        <v>1055</v>
      </c>
      <c r="M78" s="863"/>
      <c r="N78" s="311"/>
    </row>
    <row r="79" spans="1:15">
      <c r="B79" s="848" t="s">
        <v>1056</v>
      </c>
      <c r="C79" s="849"/>
      <c r="D79" s="849"/>
      <c r="E79" s="849"/>
      <c r="F79" s="849"/>
      <c r="G79" s="849"/>
      <c r="H79" s="849"/>
      <c r="I79" s="93"/>
      <c r="J79" s="94"/>
      <c r="K79" s="312">
        <v>0.2</v>
      </c>
      <c r="L79" s="850">
        <f>N74*K79</f>
        <v>86620.019268096221</v>
      </c>
      <c r="M79" s="851"/>
      <c r="N79" s="57"/>
    </row>
    <row r="80" spans="1:15">
      <c r="B80" s="95" t="s">
        <v>1057</v>
      </c>
      <c r="C80" s="96"/>
      <c r="D80" s="96"/>
      <c r="E80" s="96"/>
      <c r="F80" s="96"/>
      <c r="G80" s="96"/>
      <c r="H80" s="96"/>
      <c r="I80" s="93"/>
      <c r="J80" s="94"/>
      <c r="K80" s="312">
        <v>0.05</v>
      </c>
      <c r="L80" s="850">
        <f>N74*K80</f>
        <v>21655.004817024055</v>
      </c>
      <c r="M80" s="851"/>
      <c r="N80" s="57"/>
    </row>
    <row r="81" spans="1:14" ht="15.75" thickBot="1">
      <c r="B81" s="97" t="s">
        <v>1058</v>
      </c>
      <c r="C81" s="98"/>
      <c r="D81" s="98"/>
      <c r="E81" s="98"/>
      <c r="F81" s="98"/>
      <c r="G81" s="98"/>
      <c r="H81" s="98"/>
      <c r="I81" s="99"/>
      <c r="J81" s="100"/>
      <c r="K81" s="313">
        <v>0.05</v>
      </c>
      <c r="L81" s="852">
        <f>N74*K81</f>
        <v>21655.004817024055</v>
      </c>
      <c r="M81" s="853"/>
      <c r="N81" s="57"/>
    </row>
    <row r="82" spans="1:14" ht="15.75" thickBot="1">
      <c r="B82" s="815" t="s">
        <v>1037</v>
      </c>
      <c r="C82" s="816"/>
      <c r="D82" s="816"/>
      <c r="E82" s="816"/>
      <c r="F82" s="816"/>
      <c r="G82" s="816"/>
      <c r="H82" s="816"/>
      <c r="I82" s="816"/>
      <c r="J82" s="816"/>
      <c r="K82" s="816"/>
      <c r="L82" s="816"/>
      <c r="M82" s="817"/>
      <c r="N82" s="58">
        <f>L79+L80+L81</f>
        <v>129930.02890214432</v>
      </c>
    </row>
    <row r="83" spans="1:14" ht="15.75" thickBot="1">
      <c r="B83" s="39"/>
      <c r="C83" s="40"/>
      <c r="D83" s="40"/>
      <c r="E83" s="40"/>
      <c r="F83" s="40"/>
      <c r="G83" s="40"/>
      <c r="H83" s="40"/>
      <c r="I83" s="40"/>
      <c r="J83" s="40"/>
      <c r="K83" s="40"/>
      <c r="L83" s="40"/>
      <c r="M83" s="40"/>
      <c r="N83" s="41"/>
    </row>
    <row r="84" spans="1:14" ht="15.75" thickBot="1">
      <c r="A84" t="s">
        <v>2122</v>
      </c>
      <c r="B84" s="815" t="s">
        <v>1059</v>
      </c>
      <c r="C84" s="816"/>
      <c r="D84" s="816"/>
      <c r="E84" s="816"/>
      <c r="F84" s="816"/>
      <c r="G84" s="816"/>
      <c r="H84" s="816"/>
      <c r="I84" s="816"/>
      <c r="J84" s="816"/>
      <c r="K84" s="816"/>
      <c r="L84" s="816"/>
      <c r="M84" s="817"/>
      <c r="N84" s="195">
        <f>N74+N82</f>
        <v>563030.12524262536</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5"/>
      <c r="K114" s="965"/>
      <c r="L114" s="965"/>
      <c r="M114" s="965"/>
      <c r="N114" s="966"/>
    </row>
    <row r="115" spans="2:14" ht="15.75" thickBot="1">
      <c r="B115" s="427" t="s">
        <v>2327</v>
      </c>
      <c r="C115" s="428"/>
      <c r="D115" s="428"/>
      <c r="E115" s="267"/>
      <c r="F115" s="267"/>
      <c r="G115" s="267"/>
      <c r="H115" s="267"/>
      <c r="I115" s="267"/>
      <c r="J115" s="967"/>
      <c r="K115" s="967"/>
      <c r="L115" s="967"/>
      <c r="M115" s="967"/>
      <c r="N115" s="968"/>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5000</v>
      </c>
      <c r="L36" s="278"/>
      <c r="M36" s="279">
        <v>37.5</v>
      </c>
      <c r="N36" s="280">
        <f>K36/M36</f>
        <v>133.33333333333334</v>
      </c>
    </row>
    <row r="37" spans="1:14">
      <c r="B37" s="864"/>
      <c r="C37" s="865"/>
      <c r="D37" s="865"/>
      <c r="E37" s="871"/>
      <c r="F37" s="865"/>
      <c r="G37" s="865"/>
      <c r="H37" s="866"/>
      <c r="I37" s="42"/>
      <c r="J37" s="43"/>
      <c r="K37" s="282"/>
      <c r="L37" s="284"/>
      <c r="M37" s="285"/>
      <c r="N37" s="286"/>
    </row>
    <row r="38" spans="1:14">
      <c r="B38" s="872" t="s">
        <v>1036</v>
      </c>
      <c r="C38" s="873"/>
      <c r="D38" s="873"/>
      <c r="E38" s="44"/>
      <c r="F38" s="45"/>
      <c r="G38" s="45"/>
      <c r="H38" s="46"/>
      <c r="I38" s="42"/>
      <c r="J38" s="43"/>
      <c r="K38" s="287"/>
      <c r="L38" s="284"/>
      <c r="M38" s="477">
        <v>0.1</v>
      </c>
      <c r="N38" s="352">
        <f>N72*M38</f>
        <v>1021.344104122</v>
      </c>
    </row>
    <row r="39" spans="1:14" ht="15.75" thickBot="1">
      <c r="B39" s="864"/>
      <c r="C39" s="865"/>
      <c r="D39" s="865"/>
      <c r="E39" s="865"/>
      <c r="F39" s="865"/>
      <c r="G39" s="865"/>
      <c r="H39" s="866"/>
      <c r="I39" s="874"/>
      <c r="J39" s="875"/>
      <c r="K39" s="47"/>
      <c r="L39" s="876"/>
      <c r="M39" s="877"/>
      <c r="N39" s="111"/>
    </row>
    <row r="40" spans="1:14" ht="15.75" thickBot="1">
      <c r="B40" s="815" t="s">
        <v>1037</v>
      </c>
      <c r="C40" s="816"/>
      <c r="D40" s="816"/>
      <c r="E40" s="816"/>
      <c r="F40" s="816"/>
      <c r="G40" s="816"/>
      <c r="H40" s="816"/>
      <c r="I40" s="816"/>
      <c r="J40" s="816"/>
      <c r="K40" s="816"/>
      <c r="L40" s="816"/>
      <c r="M40" s="817"/>
      <c r="N40" s="402">
        <f>SUM(N36:N39)</f>
        <v>1154.6774374553333</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0" t="s">
        <v>1028</v>
      </c>
      <c r="C44" s="861"/>
      <c r="D44" s="861"/>
      <c r="E44" s="861"/>
      <c r="F44" s="861"/>
      <c r="G44" s="861"/>
      <c r="H44" s="861"/>
      <c r="I44" s="895"/>
      <c r="J44" s="323" t="s">
        <v>1029</v>
      </c>
      <c r="K44" s="91" t="s">
        <v>1030</v>
      </c>
      <c r="L44" s="896" t="s">
        <v>1039</v>
      </c>
      <c r="M44" s="895"/>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48790</v>
      </c>
      <c r="N45" s="280">
        <f>K45*M45</f>
        <v>50253.700000000004</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40000</v>
      </c>
      <c r="N46" s="280">
        <f>K46*M46</f>
        <v>400</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50000</v>
      </c>
      <c r="N47" s="280">
        <f>K47*M47</f>
        <v>2500</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331177</v>
      </c>
      <c r="N48" s="280">
        <f>K48*M48</f>
        <v>3311.77</v>
      </c>
    </row>
    <row r="49" spans="1:14" ht="15.75" thickBot="1">
      <c r="B49" s="317"/>
      <c r="C49" s="318"/>
      <c r="D49" s="318"/>
      <c r="E49" s="318"/>
      <c r="F49" s="318"/>
      <c r="G49" s="318"/>
      <c r="H49" s="318"/>
      <c r="I49" s="318"/>
      <c r="J49" s="132"/>
      <c r="K49" s="132"/>
      <c r="L49" s="333"/>
      <c r="M49" s="332"/>
      <c r="N49" s="133"/>
    </row>
    <row r="50" spans="1:14" ht="15.75" thickBot="1">
      <c r="B50" s="815" t="s">
        <v>1037</v>
      </c>
      <c r="C50" s="816"/>
      <c r="D50" s="816"/>
      <c r="E50" s="816"/>
      <c r="F50" s="816"/>
      <c r="G50" s="816"/>
      <c r="H50" s="816"/>
      <c r="I50" s="816"/>
      <c r="J50" s="816"/>
      <c r="K50" s="816"/>
      <c r="L50" s="816"/>
      <c r="M50" s="817"/>
      <c r="N50" s="402">
        <f>SUM(N45:N49)</f>
        <v>56465.47</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1" t="s">
        <v>1041</v>
      </c>
      <c r="C54" s="322"/>
      <c r="D54" s="322"/>
      <c r="E54" s="322"/>
      <c r="F54" s="322"/>
      <c r="G54" s="322"/>
      <c r="H54" s="79" t="s">
        <v>1029</v>
      </c>
      <c r="I54" s="80" t="s">
        <v>1042</v>
      </c>
      <c r="J54" s="81" t="s">
        <v>1043</v>
      </c>
      <c r="K54" s="79" t="s">
        <v>1044</v>
      </c>
      <c r="L54" s="901" t="s">
        <v>1045</v>
      </c>
      <c r="M54" s="880"/>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902">
        <f>VLOOKUP(A55,TRANSPORTE!A5:D117,4,FALSE)</f>
        <v>1472.5482274955166</v>
      </c>
      <c r="M55" s="903"/>
      <c r="N55" s="295">
        <f>K55*L55</f>
        <v>1354.7443692958752</v>
      </c>
    </row>
    <row r="56" spans="1:14">
      <c r="A56" t="s">
        <v>1311</v>
      </c>
      <c r="B56" s="52" t="str">
        <f>VLOOKUP(A56,TRANSPORTE!A6:D117,3,FALSE)</f>
        <v>Transporte de Arena</v>
      </c>
      <c r="C56" s="53"/>
      <c r="D56" s="53"/>
      <c r="E56" s="53"/>
      <c r="F56" s="53"/>
      <c r="G56" s="53"/>
      <c r="H56" s="319" t="s">
        <v>1552</v>
      </c>
      <c r="I56" s="287">
        <v>0.01</v>
      </c>
      <c r="J56" s="294">
        <v>1</v>
      </c>
      <c r="K56" s="287">
        <f>I56*J56</f>
        <v>0.01</v>
      </c>
      <c r="L56" s="902">
        <f>VLOOKUP(A56,TRANSPORTE!A6:D117,4,FALSE)</f>
        <v>800</v>
      </c>
      <c r="M56" s="903"/>
      <c r="N56" s="295">
        <f>K56*L56</f>
        <v>8</v>
      </c>
    </row>
    <row r="57" spans="1:14">
      <c r="A57" t="s">
        <v>1311</v>
      </c>
      <c r="B57" s="52" t="str">
        <f>VLOOKUP(A57,TRANSPORTE!A6:D117,3,FALSE)</f>
        <v>Transporte de Arena</v>
      </c>
      <c r="C57" s="53"/>
      <c r="D57" s="53"/>
      <c r="E57" s="53"/>
      <c r="F57" s="53"/>
      <c r="G57" s="53"/>
      <c r="H57" s="319" t="s">
        <v>1552</v>
      </c>
      <c r="I57" s="287">
        <v>0.05</v>
      </c>
      <c r="J57" s="294">
        <v>1</v>
      </c>
      <c r="K57" s="287">
        <f>I57*J57</f>
        <v>0.05</v>
      </c>
      <c r="L57" s="902">
        <f>VLOOKUP(A57,TRANSPORTE!A6:D118,4,FALSE)</f>
        <v>800</v>
      </c>
      <c r="M57" s="903"/>
      <c r="N57" s="295">
        <f>K57*L57</f>
        <v>40</v>
      </c>
    </row>
    <row r="58" spans="1:14">
      <c r="B58" s="52"/>
      <c r="C58" s="53"/>
      <c r="D58" s="53"/>
      <c r="E58" s="53"/>
      <c r="F58" s="53"/>
      <c r="G58" s="53"/>
      <c r="H58" s="319"/>
      <c r="I58" s="287"/>
      <c r="J58" s="294"/>
      <c r="K58" s="287"/>
      <c r="L58" s="902"/>
      <c r="M58" s="903"/>
      <c r="N58" s="295"/>
    </row>
    <row r="59" spans="1:14">
      <c r="B59" s="52"/>
      <c r="C59" s="53"/>
      <c r="D59" s="53"/>
      <c r="E59" s="53"/>
      <c r="F59" s="53"/>
      <c r="G59" s="53"/>
      <c r="H59" s="296"/>
      <c r="I59" s="287"/>
      <c r="J59" s="287"/>
      <c r="K59" s="287"/>
      <c r="L59" s="297"/>
      <c r="M59" s="298"/>
      <c r="N59" s="299"/>
    </row>
    <row r="60" spans="1:14" ht="15.75" thickBot="1">
      <c r="B60" s="317"/>
      <c r="C60" s="318"/>
      <c r="D60" s="318"/>
      <c r="E60" s="318"/>
      <c r="F60" s="318"/>
      <c r="G60" s="318"/>
      <c r="H60" s="54"/>
      <c r="I60" s="132"/>
      <c r="J60" s="132"/>
      <c r="K60" s="132"/>
      <c r="L60" s="893"/>
      <c r="M60" s="894"/>
      <c r="N60" s="133"/>
    </row>
    <row r="61" spans="1:14" ht="15.75" thickBot="1">
      <c r="B61" s="904" t="s">
        <v>1037</v>
      </c>
      <c r="C61" s="858"/>
      <c r="D61" s="858"/>
      <c r="E61" s="858"/>
      <c r="F61" s="858"/>
      <c r="G61" s="858"/>
      <c r="H61" s="858"/>
      <c r="I61" s="858"/>
      <c r="J61" s="858"/>
      <c r="K61" s="858"/>
      <c r="L61" s="858"/>
      <c r="M61" s="859"/>
      <c r="N61" s="110">
        <f>N55+N56+N57+N58+N59</f>
        <v>1402.7443692958752</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4" t="s">
        <v>1047</v>
      </c>
      <c r="C65" s="855"/>
      <c r="D65" s="855"/>
      <c r="E65" s="855"/>
      <c r="F65" s="855"/>
      <c r="G65" s="855"/>
      <c r="H65" s="855"/>
      <c r="I65" s="79" t="s">
        <v>1048</v>
      </c>
      <c r="J65" s="81" t="s">
        <v>1494</v>
      </c>
      <c r="K65" s="80" t="s">
        <v>1050</v>
      </c>
      <c r="L65" s="856" t="s">
        <v>1034</v>
      </c>
      <c r="M65" s="857"/>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1"/>
      <c r="C71" s="892"/>
      <c r="D71" s="892"/>
      <c r="E71" s="892"/>
      <c r="F71" s="892"/>
      <c r="G71" s="892"/>
      <c r="H71" s="892"/>
      <c r="I71" s="132"/>
      <c r="J71" s="132"/>
      <c r="K71" s="132"/>
      <c r="L71" s="905"/>
      <c r="M71" s="905"/>
      <c r="N71" s="51"/>
    </row>
    <row r="72" spans="1:15" ht="15.75" thickBot="1">
      <c r="B72" s="904" t="s">
        <v>1037</v>
      </c>
      <c r="C72" s="858"/>
      <c r="D72" s="858"/>
      <c r="E72" s="858"/>
      <c r="F72" s="858"/>
      <c r="G72" s="858"/>
      <c r="H72" s="858"/>
      <c r="I72" s="858"/>
      <c r="J72" s="858"/>
      <c r="K72" s="858"/>
      <c r="L72" s="858"/>
      <c r="M72" s="859"/>
      <c r="N72" s="309">
        <f>SUM(N66:N71)</f>
        <v>10213.44104122</v>
      </c>
    </row>
    <row r="73" spans="1:15" ht="15.75" thickBot="1">
      <c r="B73" s="39"/>
      <c r="C73" s="40"/>
      <c r="D73" s="40"/>
      <c r="E73" s="40"/>
      <c r="F73" s="40"/>
      <c r="G73" s="40"/>
      <c r="H73" s="40"/>
      <c r="I73" s="40"/>
      <c r="J73" s="40"/>
      <c r="K73" s="40"/>
      <c r="L73" s="40"/>
      <c r="M73" s="40"/>
      <c r="N73" s="41"/>
    </row>
    <row r="74" spans="1:15" ht="15.75" thickBot="1">
      <c r="B74" s="815" t="s">
        <v>1051</v>
      </c>
      <c r="C74" s="816"/>
      <c r="D74" s="816"/>
      <c r="E74" s="816"/>
      <c r="F74" s="816"/>
      <c r="G74" s="816"/>
      <c r="H74" s="816"/>
      <c r="I74" s="816"/>
      <c r="J74" s="816"/>
      <c r="K74" s="816"/>
      <c r="L74" s="816"/>
      <c r="M74" s="817"/>
      <c r="N74" s="105">
        <f>N40+N50+N61+N72</f>
        <v>69236.332847971207</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0" t="s">
        <v>1053</v>
      </c>
      <c r="C78" s="861"/>
      <c r="D78" s="861"/>
      <c r="E78" s="861"/>
      <c r="F78" s="861"/>
      <c r="G78" s="861"/>
      <c r="H78" s="861"/>
      <c r="I78" s="322"/>
      <c r="J78" s="342"/>
      <c r="K78" s="310" t="s">
        <v>1054</v>
      </c>
      <c r="L78" s="862" t="s">
        <v>1055</v>
      </c>
      <c r="M78" s="863"/>
      <c r="N78" s="311"/>
    </row>
    <row r="79" spans="1:15">
      <c r="B79" s="848" t="s">
        <v>1056</v>
      </c>
      <c r="C79" s="849"/>
      <c r="D79" s="849"/>
      <c r="E79" s="849"/>
      <c r="F79" s="849"/>
      <c r="G79" s="849"/>
      <c r="H79" s="849"/>
      <c r="I79" s="93"/>
      <c r="J79" s="94"/>
      <c r="K79" s="312">
        <v>0.2</v>
      </c>
      <c r="L79" s="850">
        <f>N74*K79</f>
        <v>13847.266569594241</v>
      </c>
      <c r="M79" s="851"/>
      <c r="N79" s="57"/>
    </row>
    <row r="80" spans="1:15">
      <c r="B80" s="95" t="s">
        <v>1057</v>
      </c>
      <c r="C80" s="96"/>
      <c r="D80" s="96"/>
      <c r="E80" s="96"/>
      <c r="F80" s="96"/>
      <c r="G80" s="96"/>
      <c r="H80" s="96"/>
      <c r="I80" s="93"/>
      <c r="J80" s="94"/>
      <c r="K80" s="312">
        <v>0.05</v>
      </c>
      <c r="L80" s="850">
        <f>N74*K80</f>
        <v>3461.8166423985604</v>
      </c>
      <c r="M80" s="851"/>
      <c r="N80" s="57"/>
    </row>
    <row r="81" spans="1:14" ht="15.75" thickBot="1">
      <c r="B81" s="97" t="s">
        <v>1058</v>
      </c>
      <c r="C81" s="98"/>
      <c r="D81" s="98"/>
      <c r="E81" s="98"/>
      <c r="F81" s="98"/>
      <c r="G81" s="98"/>
      <c r="H81" s="98"/>
      <c r="I81" s="99"/>
      <c r="J81" s="100"/>
      <c r="K81" s="313">
        <v>0.05</v>
      </c>
      <c r="L81" s="852">
        <f>N74*K81</f>
        <v>3461.8166423985604</v>
      </c>
      <c r="M81" s="853"/>
      <c r="N81" s="57"/>
    </row>
    <row r="82" spans="1:14" ht="15.75" thickBot="1">
      <c r="B82" s="815" t="s">
        <v>1037</v>
      </c>
      <c r="C82" s="816"/>
      <c r="D82" s="816"/>
      <c r="E82" s="816"/>
      <c r="F82" s="816"/>
      <c r="G82" s="816"/>
      <c r="H82" s="816"/>
      <c r="I82" s="816"/>
      <c r="J82" s="816"/>
      <c r="K82" s="816"/>
      <c r="L82" s="816"/>
      <c r="M82" s="817"/>
      <c r="N82" s="58">
        <f>L79+L80+L81</f>
        <v>20770.899854391362</v>
      </c>
    </row>
    <row r="83" spans="1:14" ht="15.75" thickBot="1">
      <c r="B83" s="39"/>
      <c r="C83" s="40"/>
      <c r="D83" s="40"/>
      <c r="E83" s="40"/>
      <c r="F83" s="40"/>
      <c r="G83" s="40"/>
      <c r="H83" s="40"/>
      <c r="I83" s="40"/>
      <c r="J83" s="40"/>
      <c r="K83" s="40"/>
      <c r="L83" s="40"/>
      <c r="M83" s="40"/>
      <c r="N83" s="41"/>
    </row>
    <row r="84" spans="1:14" ht="15.75" thickBot="1">
      <c r="A84" t="s">
        <v>2122</v>
      </c>
      <c r="B84" s="815" t="s">
        <v>1059</v>
      </c>
      <c r="C84" s="816"/>
      <c r="D84" s="816"/>
      <c r="E84" s="816"/>
      <c r="F84" s="816"/>
      <c r="G84" s="816"/>
      <c r="H84" s="816"/>
      <c r="I84" s="816"/>
      <c r="J84" s="816"/>
      <c r="K84" s="816"/>
      <c r="L84" s="816"/>
      <c r="M84" s="817"/>
      <c r="N84" s="195">
        <f>N74+N82</f>
        <v>90007.232702362569</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5"/>
      <c r="K114" s="965"/>
      <c r="L114" s="965"/>
      <c r="M114" s="965"/>
      <c r="N114" s="966"/>
    </row>
    <row r="115" spans="2:14" ht="15.75" thickBot="1">
      <c r="B115" s="427" t="s">
        <v>2327</v>
      </c>
      <c r="C115" s="428"/>
      <c r="D115" s="428"/>
      <c r="E115" s="267"/>
      <c r="F115" s="267"/>
      <c r="G115" s="267"/>
      <c r="H115" s="267"/>
      <c r="I115" s="267"/>
      <c r="J115" s="967"/>
      <c r="K115" s="967"/>
      <c r="L115" s="967"/>
      <c r="M115" s="967"/>
      <c r="N115" s="968"/>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180</v>
      </c>
      <c r="B36" s="864" t="str">
        <f>VLOOKUP(A36,EQUIPOS!A6:D154,3,FALSE)</f>
        <v>Compresor 120 HP, con martillo.</v>
      </c>
      <c r="C36" s="865"/>
      <c r="D36" s="865"/>
      <c r="E36" s="865"/>
      <c r="F36" s="865"/>
      <c r="G36" s="865"/>
      <c r="H36" s="866"/>
      <c r="I36" s="275"/>
      <c r="J36" s="276"/>
      <c r="K36" s="277">
        <f>VLOOKUP(A36,EQUIPOS!A6:D163,4,FALSE)</f>
        <v>50000</v>
      </c>
      <c r="L36" s="278"/>
      <c r="M36" s="279">
        <v>35</v>
      </c>
      <c r="N36" s="280">
        <f>K36/M36</f>
        <v>1428.5714285714287</v>
      </c>
    </row>
    <row r="37" spans="1:14">
      <c r="A37" s="119" t="s">
        <v>312</v>
      </c>
      <c r="B37" s="864" t="str">
        <f>VLOOKUP(A37,EQUIPOS!A7:D154,3,FALSE)</f>
        <v>Retroexcavadora sobre oruga, potencia 138 HP, balde de 1,5 m3.</v>
      </c>
      <c r="C37" s="865"/>
      <c r="D37" s="865"/>
      <c r="E37" s="865"/>
      <c r="F37" s="865"/>
      <c r="G37" s="865"/>
      <c r="H37" s="866"/>
      <c r="I37" s="429"/>
      <c r="J37" s="430"/>
      <c r="K37" s="277">
        <f>VLOOKUP(A37,EQUIPOS!A7:D164,4,FALSE)</f>
        <v>120000</v>
      </c>
      <c r="L37" s="343"/>
      <c r="M37" s="344">
        <v>35</v>
      </c>
      <c r="N37" s="280">
        <f>K37/M37</f>
        <v>3428.5714285714284</v>
      </c>
    </row>
    <row r="38" spans="1:14">
      <c r="A38" s="119"/>
      <c r="B38" s="328"/>
      <c r="C38" s="329"/>
      <c r="D38" s="329"/>
      <c r="E38" s="331"/>
      <c r="F38" s="329"/>
      <c r="G38" s="329"/>
      <c r="H38" s="330"/>
      <c r="I38" s="336"/>
      <c r="J38" s="338"/>
      <c r="K38" s="277"/>
      <c r="L38" s="431"/>
      <c r="M38" s="432"/>
      <c r="N38" s="280"/>
    </row>
    <row r="39" spans="1:14">
      <c r="B39" s="864"/>
      <c r="C39" s="865"/>
      <c r="D39" s="865"/>
      <c r="E39" s="871"/>
      <c r="F39" s="865"/>
      <c r="G39" s="865"/>
      <c r="H39" s="866"/>
      <c r="I39" s="42"/>
      <c r="J39" s="43"/>
      <c r="K39" s="282"/>
      <c r="L39" s="284"/>
      <c r="M39" s="285"/>
      <c r="N39" s="286"/>
    </row>
    <row r="40" spans="1:14">
      <c r="B40" s="872" t="s">
        <v>1036</v>
      </c>
      <c r="C40" s="873"/>
      <c r="D40" s="873"/>
      <c r="E40" s="44"/>
      <c r="F40" s="45"/>
      <c r="G40" s="45"/>
      <c r="H40" s="46"/>
      <c r="I40" s="42"/>
      <c r="J40" s="43"/>
      <c r="K40" s="287"/>
      <c r="L40" s="284"/>
      <c r="M40" s="409">
        <v>0.01</v>
      </c>
      <c r="N40" s="352">
        <f>N73*M40</f>
        <v>7.2953150294428575</v>
      </c>
    </row>
    <row r="41" spans="1:14" ht="15.75" thickBot="1">
      <c r="B41" s="864"/>
      <c r="C41" s="865"/>
      <c r="D41" s="865"/>
      <c r="E41" s="865"/>
      <c r="F41" s="865"/>
      <c r="G41" s="865"/>
      <c r="H41" s="866"/>
      <c r="I41" s="874"/>
      <c r="J41" s="875"/>
      <c r="K41" s="47"/>
      <c r="L41" s="876"/>
      <c r="M41" s="877"/>
      <c r="N41" s="111"/>
    </row>
    <row r="42" spans="1:14" ht="15.75" thickBot="1">
      <c r="B42" s="815" t="s">
        <v>1037</v>
      </c>
      <c r="C42" s="816"/>
      <c r="D42" s="816"/>
      <c r="E42" s="816"/>
      <c r="F42" s="816"/>
      <c r="G42" s="816"/>
      <c r="H42" s="816"/>
      <c r="I42" s="816"/>
      <c r="J42" s="816"/>
      <c r="K42" s="816"/>
      <c r="L42" s="816"/>
      <c r="M42" s="817"/>
      <c r="N42" s="402">
        <f>SUM(N36:N41)</f>
        <v>4864.4381721722993</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0" t="s">
        <v>1028</v>
      </c>
      <c r="C46" s="861"/>
      <c r="D46" s="861"/>
      <c r="E46" s="861"/>
      <c r="F46" s="861"/>
      <c r="G46" s="861"/>
      <c r="H46" s="861"/>
      <c r="I46" s="895"/>
      <c r="J46" s="323" t="s">
        <v>1029</v>
      </c>
      <c r="K46" s="91" t="s">
        <v>1030</v>
      </c>
      <c r="L46" s="896" t="s">
        <v>1039</v>
      </c>
      <c r="M46" s="895"/>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3073.1952907574714</v>
      </c>
      <c r="N47" s="280">
        <f>K47*M47</f>
        <v>3995.1538779847128</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75" thickBot="1">
      <c r="B50" s="317"/>
      <c r="C50" s="318"/>
      <c r="D50" s="318"/>
      <c r="E50" s="318"/>
      <c r="F50" s="318"/>
      <c r="G50" s="318"/>
      <c r="H50" s="318"/>
      <c r="I50" s="318"/>
      <c r="J50" s="132"/>
      <c r="K50" s="132"/>
      <c r="L50" s="333"/>
      <c r="M50" s="332"/>
      <c r="N50" s="133"/>
    </row>
    <row r="51" spans="1:14" ht="15.75" thickBot="1">
      <c r="B51" s="815" t="s">
        <v>1037</v>
      </c>
      <c r="C51" s="816"/>
      <c r="D51" s="816"/>
      <c r="E51" s="816"/>
      <c r="F51" s="816"/>
      <c r="G51" s="816"/>
      <c r="H51" s="816"/>
      <c r="I51" s="816"/>
      <c r="J51" s="816"/>
      <c r="K51" s="816"/>
      <c r="L51" s="816"/>
      <c r="M51" s="817"/>
      <c r="N51" s="402">
        <f>SUM(N47:N50)</f>
        <v>3995.1538779847128</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1" t="s">
        <v>1041</v>
      </c>
      <c r="C55" s="322"/>
      <c r="D55" s="322"/>
      <c r="E55" s="322"/>
      <c r="F55" s="322"/>
      <c r="G55" s="322"/>
      <c r="H55" s="79" t="s">
        <v>1029</v>
      </c>
      <c r="I55" s="80" t="s">
        <v>1042</v>
      </c>
      <c r="J55" s="81" t="s">
        <v>1043</v>
      </c>
      <c r="K55" s="79" t="s">
        <v>1044</v>
      </c>
      <c r="L55" s="901" t="s">
        <v>1045</v>
      </c>
      <c r="M55" s="880"/>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902">
        <f>VLOOKUP(A56,TRANSPORTE!A5:D117,4,FALSE)</f>
        <v>800</v>
      </c>
      <c r="M56" s="903"/>
      <c r="N56" s="295">
        <f>K56*L56</f>
        <v>1040</v>
      </c>
    </row>
    <row r="57" spans="1:14">
      <c r="B57" s="52"/>
      <c r="C57" s="53"/>
      <c r="D57" s="53"/>
      <c r="E57" s="53"/>
      <c r="F57" s="53"/>
      <c r="G57" s="53"/>
      <c r="H57" s="319"/>
      <c r="I57" s="287"/>
      <c r="J57" s="294"/>
      <c r="K57" s="287"/>
      <c r="L57" s="902"/>
      <c r="M57" s="903"/>
      <c r="N57" s="295"/>
    </row>
    <row r="58" spans="1:14">
      <c r="B58" s="52"/>
      <c r="C58" s="53"/>
      <c r="D58" s="53"/>
      <c r="E58" s="53"/>
      <c r="F58" s="53"/>
      <c r="G58" s="53"/>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3"/>
      <c r="M61" s="894"/>
      <c r="N61" s="133"/>
    </row>
    <row r="62" spans="1:14" ht="15.75" thickBot="1">
      <c r="B62" s="904" t="s">
        <v>1037</v>
      </c>
      <c r="C62" s="858"/>
      <c r="D62" s="858"/>
      <c r="E62" s="858"/>
      <c r="F62" s="858"/>
      <c r="G62" s="858"/>
      <c r="H62" s="858"/>
      <c r="I62" s="858"/>
      <c r="J62" s="858"/>
      <c r="K62" s="858"/>
      <c r="L62" s="858"/>
      <c r="M62" s="859"/>
      <c r="N62" s="110">
        <f>N56+N57+N58+N59+N60</f>
        <v>1040</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4" t="s">
        <v>1047</v>
      </c>
      <c r="C66" s="855"/>
      <c r="D66" s="855"/>
      <c r="E66" s="855"/>
      <c r="F66" s="855"/>
      <c r="G66" s="855"/>
      <c r="H66" s="855"/>
      <c r="I66" s="79" t="s">
        <v>1048</v>
      </c>
      <c r="J66" s="81" t="s">
        <v>1494</v>
      </c>
      <c r="K66" s="80" t="s">
        <v>1050</v>
      </c>
      <c r="L66" s="856" t="s">
        <v>1034</v>
      </c>
      <c r="M66" s="857"/>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75" thickBot="1">
      <c r="B72" s="891"/>
      <c r="C72" s="892"/>
      <c r="D72" s="892"/>
      <c r="E72" s="892"/>
      <c r="F72" s="892"/>
      <c r="G72" s="892"/>
      <c r="H72" s="892"/>
      <c r="I72" s="132"/>
      <c r="J72" s="132"/>
      <c r="K72" s="132"/>
      <c r="L72" s="905"/>
      <c r="M72" s="905"/>
      <c r="N72" s="51"/>
    </row>
    <row r="73" spans="1:15" ht="15.75" thickBot="1">
      <c r="B73" s="904" t="s">
        <v>1037</v>
      </c>
      <c r="C73" s="858"/>
      <c r="D73" s="858"/>
      <c r="E73" s="858"/>
      <c r="F73" s="858"/>
      <c r="G73" s="858"/>
      <c r="H73" s="858"/>
      <c r="I73" s="858"/>
      <c r="J73" s="858"/>
      <c r="K73" s="858"/>
      <c r="L73" s="858"/>
      <c r="M73" s="859"/>
      <c r="N73" s="309">
        <f>SUM(N67:N72)</f>
        <v>729.53150294428576</v>
      </c>
    </row>
    <row r="74" spans="1:15" ht="15.75" thickBot="1">
      <c r="B74" s="39"/>
      <c r="C74" s="40"/>
      <c r="D74" s="40"/>
      <c r="E74" s="40"/>
      <c r="F74" s="40"/>
      <c r="G74" s="40"/>
      <c r="H74" s="40"/>
      <c r="I74" s="40"/>
      <c r="J74" s="40"/>
      <c r="K74" s="40"/>
      <c r="L74" s="40"/>
      <c r="M74" s="40"/>
      <c r="N74" s="41"/>
    </row>
    <row r="75" spans="1:15" ht="15.75" thickBot="1">
      <c r="B75" s="815" t="s">
        <v>1051</v>
      </c>
      <c r="C75" s="816"/>
      <c r="D75" s="816"/>
      <c r="E75" s="816"/>
      <c r="F75" s="816"/>
      <c r="G75" s="816"/>
      <c r="H75" s="816"/>
      <c r="I75" s="816"/>
      <c r="J75" s="816"/>
      <c r="K75" s="816"/>
      <c r="L75" s="816"/>
      <c r="M75" s="817"/>
      <c r="N75" s="105">
        <f>N42+N51+N62+N73</f>
        <v>10629.123553101299</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0" t="s">
        <v>1053</v>
      </c>
      <c r="C79" s="861"/>
      <c r="D79" s="861"/>
      <c r="E79" s="861"/>
      <c r="F79" s="861"/>
      <c r="G79" s="861"/>
      <c r="H79" s="861"/>
      <c r="I79" s="322"/>
      <c r="J79" s="342"/>
      <c r="K79" s="310" t="s">
        <v>1054</v>
      </c>
      <c r="L79" s="862" t="s">
        <v>1055</v>
      </c>
      <c r="M79" s="863"/>
      <c r="N79" s="311"/>
    </row>
    <row r="80" spans="1:15">
      <c r="B80" s="848" t="s">
        <v>1056</v>
      </c>
      <c r="C80" s="849"/>
      <c r="D80" s="849"/>
      <c r="E80" s="849"/>
      <c r="F80" s="849"/>
      <c r="G80" s="849"/>
      <c r="H80" s="849"/>
      <c r="I80" s="93"/>
      <c r="J80" s="94"/>
      <c r="K80" s="312">
        <v>0.2</v>
      </c>
      <c r="L80" s="850">
        <f>N75*K80</f>
        <v>2125.8247106202598</v>
      </c>
      <c r="M80" s="851"/>
      <c r="N80" s="57"/>
    </row>
    <row r="81" spans="1:14">
      <c r="B81" s="95" t="s">
        <v>1057</v>
      </c>
      <c r="C81" s="96"/>
      <c r="D81" s="96"/>
      <c r="E81" s="96"/>
      <c r="F81" s="96"/>
      <c r="G81" s="96"/>
      <c r="H81" s="96"/>
      <c r="I81" s="93"/>
      <c r="J81" s="94"/>
      <c r="K81" s="312">
        <v>0.05</v>
      </c>
      <c r="L81" s="850">
        <f>N75*K81</f>
        <v>531.45617765506495</v>
      </c>
      <c r="M81" s="851"/>
      <c r="N81" s="57"/>
    </row>
    <row r="82" spans="1:14" ht="15.75" thickBot="1">
      <c r="B82" s="97" t="s">
        <v>1058</v>
      </c>
      <c r="C82" s="98"/>
      <c r="D82" s="98"/>
      <c r="E82" s="98"/>
      <c r="F82" s="98"/>
      <c r="G82" s="98"/>
      <c r="H82" s="98"/>
      <c r="I82" s="99"/>
      <c r="J82" s="100"/>
      <c r="K82" s="313">
        <v>0.05</v>
      </c>
      <c r="L82" s="852">
        <f>N75*K82</f>
        <v>531.45617765506495</v>
      </c>
      <c r="M82" s="853"/>
      <c r="N82" s="57"/>
    </row>
    <row r="83" spans="1:14" ht="15.75" thickBot="1">
      <c r="B83" s="815" t="s">
        <v>1037</v>
      </c>
      <c r="C83" s="816"/>
      <c r="D83" s="816"/>
      <c r="E83" s="816"/>
      <c r="F83" s="816"/>
      <c r="G83" s="816"/>
      <c r="H83" s="816"/>
      <c r="I83" s="816"/>
      <c r="J83" s="816"/>
      <c r="K83" s="816"/>
      <c r="L83" s="816"/>
      <c r="M83" s="817"/>
      <c r="N83" s="58">
        <f>L80+L81+L82</f>
        <v>3188.7370659303897</v>
      </c>
    </row>
    <row r="84" spans="1:14" ht="15.75" thickBot="1">
      <c r="B84" s="39"/>
      <c r="C84" s="40"/>
      <c r="D84" s="40"/>
      <c r="E84" s="40"/>
      <c r="F84" s="40"/>
      <c r="G84" s="40"/>
      <c r="H84" s="40"/>
      <c r="I84" s="40"/>
      <c r="J84" s="40"/>
      <c r="K84" s="40"/>
      <c r="L84" s="40"/>
      <c r="M84" s="40"/>
      <c r="N84" s="41"/>
    </row>
    <row r="85" spans="1:14" ht="15.75" thickBot="1">
      <c r="A85" t="s">
        <v>2122</v>
      </c>
      <c r="B85" s="815" t="s">
        <v>1059</v>
      </c>
      <c r="C85" s="816"/>
      <c r="D85" s="816"/>
      <c r="E85" s="816"/>
      <c r="F85" s="816"/>
      <c r="G85" s="816"/>
      <c r="H85" s="816"/>
      <c r="I85" s="816"/>
      <c r="J85" s="816"/>
      <c r="K85" s="816"/>
      <c r="L85" s="816"/>
      <c r="M85" s="817"/>
      <c r="N85" s="195">
        <f>N75+N83</f>
        <v>13817.86061903169</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7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7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59" t="s">
        <v>2324</v>
      </c>
      <c r="C102" s="960"/>
      <c r="D102" s="960"/>
      <c r="E102" s="960"/>
      <c r="F102" s="960"/>
      <c r="G102" s="960"/>
      <c r="H102" s="960"/>
      <c r="I102" s="960"/>
      <c r="J102" s="960"/>
      <c r="K102" s="960"/>
      <c r="L102" s="960"/>
      <c r="M102" s="960"/>
      <c r="N102" s="961"/>
    </row>
    <row r="103" spans="2:14" ht="15" customHeight="1">
      <c r="B103" s="959"/>
      <c r="C103" s="960"/>
      <c r="D103" s="960"/>
      <c r="E103" s="960"/>
      <c r="F103" s="960"/>
      <c r="G103" s="960"/>
      <c r="H103" s="960"/>
      <c r="I103" s="960"/>
      <c r="J103" s="960"/>
      <c r="K103" s="960"/>
      <c r="L103" s="960"/>
      <c r="M103" s="960"/>
      <c r="N103" s="961"/>
    </row>
    <row r="104" spans="2:14" ht="30" customHeight="1">
      <c r="B104" s="962" t="s">
        <v>2325</v>
      </c>
      <c r="C104" s="963"/>
      <c r="D104" s="963"/>
      <c r="E104" s="963"/>
      <c r="F104" s="963"/>
      <c r="G104" s="963"/>
      <c r="H104" s="963"/>
      <c r="I104" s="963"/>
      <c r="J104" s="963"/>
      <c r="K104" s="963"/>
      <c r="L104" s="963"/>
      <c r="M104" s="963"/>
      <c r="N104" s="964"/>
    </row>
    <row r="105" spans="2:14">
      <c r="B105" s="962"/>
      <c r="C105" s="963"/>
      <c r="D105" s="963"/>
      <c r="E105" s="963"/>
      <c r="F105" s="963"/>
      <c r="G105" s="963"/>
      <c r="H105" s="963"/>
      <c r="I105" s="963"/>
      <c r="J105" s="963"/>
      <c r="K105" s="963"/>
      <c r="L105" s="963"/>
      <c r="M105" s="963"/>
      <c r="N105" s="964"/>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65"/>
      <c r="K115" s="965"/>
      <c r="L115" s="965"/>
      <c r="M115" s="965"/>
      <c r="N115" s="966"/>
    </row>
    <row r="116" spans="2:14" ht="15.75" thickBot="1">
      <c r="B116" s="427" t="s">
        <v>2327</v>
      </c>
      <c r="C116" s="428"/>
      <c r="D116" s="428"/>
      <c r="E116" s="267"/>
      <c r="F116" s="267"/>
      <c r="G116" s="267"/>
      <c r="H116" s="267"/>
      <c r="I116" s="267"/>
      <c r="J116" s="967"/>
      <c r="K116" s="967"/>
      <c r="L116" s="967"/>
      <c r="M116" s="967"/>
      <c r="N116" s="968"/>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180</v>
      </c>
      <c r="B36" s="864" t="str">
        <f>VLOOKUP(A36,EQUIPOS!A6:D154,3,FALSE)</f>
        <v>Compresor 120 HP, con martillo.</v>
      </c>
      <c r="C36" s="865"/>
      <c r="D36" s="865"/>
      <c r="E36" s="865"/>
      <c r="F36" s="865"/>
      <c r="G36" s="865"/>
      <c r="H36" s="866"/>
      <c r="I36" s="275"/>
      <c r="J36" s="276"/>
      <c r="K36" s="277">
        <f>VLOOKUP(A36,EQUIPOS!A6:D163,4,FALSE)</f>
        <v>50000</v>
      </c>
      <c r="L36" s="278"/>
      <c r="M36" s="279">
        <v>2.5</v>
      </c>
      <c r="N36" s="280">
        <f>K36/M36</f>
        <v>20000</v>
      </c>
    </row>
    <row r="37" spans="1:14">
      <c r="A37" s="119" t="s">
        <v>129</v>
      </c>
      <c r="B37" s="864" t="str">
        <f>VLOOKUP(A37,EQUIPOS!A7:D154,3,FALSE)</f>
        <v xml:space="preserve">Buldozer, Potencia al volante de 140 HP, motor de 2200 RPM, longitud de hoja 4,80m. </v>
      </c>
      <c r="C37" s="865"/>
      <c r="D37" s="865"/>
      <c r="E37" s="865"/>
      <c r="F37" s="865"/>
      <c r="G37" s="865"/>
      <c r="H37" s="866"/>
      <c r="I37" s="429"/>
      <c r="J37" s="430"/>
      <c r="K37" s="277">
        <f>VLOOKUP(A37,EQUIPOS!A7:D164,4,FALSE)</f>
        <v>130000</v>
      </c>
      <c r="L37" s="343"/>
      <c r="M37" s="344">
        <v>100</v>
      </c>
      <c r="N37" s="280">
        <f>K37/M37</f>
        <v>1300</v>
      </c>
    </row>
    <row r="38" spans="1:14">
      <c r="A38" s="119" t="s">
        <v>312</v>
      </c>
      <c r="B38" s="864" t="str">
        <f>VLOOKUP(A38,EQUIPOS!A8:D154,3,FALSE)</f>
        <v>Retroexcavadora sobre oruga, potencia 138 HP, balde de 1,5 m3.</v>
      </c>
      <c r="C38" s="865"/>
      <c r="D38" s="865"/>
      <c r="E38" s="865"/>
      <c r="F38" s="865"/>
      <c r="G38" s="865"/>
      <c r="H38" s="866"/>
      <c r="I38" s="336"/>
      <c r="J38" s="338"/>
      <c r="K38" s="277">
        <f>VLOOKUP(A38,EQUIPOS!A8:D165,4,FALSE)</f>
        <v>120000</v>
      </c>
      <c r="L38" s="431"/>
      <c r="M38" s="432">
        <v>16</v>
      </c>
      <c r="N38" s="280">
        <f>K38/M38</f>
        <v>7500</v>
      </c>
    </row>
    <row r="39" spans="1:14">
      <c r="B39" s="864"/>
      <c r="C39" s="865"/>
      <c r="D39" s="865"/>
      <c r="E39" s="871"/>
      <c r="F39" s="865"/>
      <c r="G39" s="865"/>
      <c r="H39" s="866"/>
      <c r="I39" s="42"/>
      <c r="J39" s="43"/>
      <c r="K39" s="282"/>
      <c r="L39" s="284"/>
      <c r="M39" s="285"/>
      <c r="N39" s="286"/>
    </row>
    <row r="40" spans="1:14">
      <c r="B40" s="872" t="s">
        <v>1036</v>
      </c>
      <c r="C40" s="873"/>
      <c r="D40" s="873"/>
      <c r="E40" s="44"/>
      <c r="F40" s="45"/>
      <c r="G40" s="45"/>
      <c r="H40" s="46"/>
      <c r="I40" s="42"/>
      <c r="J40" s="43"/>
      <c r="K40" s="287"/>
      <c r="L40" s="284"/>
      <c r="M40" s="409">
        <v>0.01</v>
      </c>
      <c r="N40" s="352">
        <f>N76*M40</f>
        <v>23.937752440359372</v>
      </c>
    </row>
    <row r="41" spans="1:14" ht="15.75" thickBot="1">
      <c r="B41" s="864"/>
      <c r="C41" s="865"/>
      <c r="D41" s="865"/>
      <c r="E41" s="865"/>
      <c r="F41" s="865"/>
      <c r="G41" s="865"/>
      <c r="H41" s="866"/>
      <c r="I41" s="874"/>
      <c r="J41" s="875"/>
      <c r="K41" s="47"/>
      <c r="L41" s="876"/>
      <c r="M41" s="877"/>
      <c r="N41" s="111"/>
    </row>
    <row r="42" spans="1:14" ht="15.75" thickBot="1">
      <c r="B42" s="815" t="s">
        <v>1037</v>
      </c>
      <c r="C42" s="816"/>
      <c r="D42" s="816"/>
      <c r="E42" s="816"/>
      <c r="F42" s="816"/>
      <c r="G42" s="816"/>
      <c r="H42" s="816"/>
      <c r="I42" s="816"/>
      <c r="J42" s="816"/>
      <c r="K42" s="816"/>
      <c r="L42" s="816"/>
      <c r="M42" s="817"/>
      <c r="N42" s="402">
        <f>SUM(N36:N41)</f>
        <v>28823.937752440361</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0" t="s">
        <v>1028</v>
      </c>
      <c r="C46" s="861"/>
      <c r="D46" s="861"/>
      <c r="E46" s="861"/>
      <c r="F46" s="861"/>
      <c r="G46" s="861"/>
      <c r="H46" s="861"/>
      <c r="I46" s="895"/>
      <c r="J46" s="323" t="s">
        <v>1029</v>
      </c>
      <c r="K46" s="91" t="s">
        <v>1030</v>
      </c>
      <c r="L46" s="896" t="s">
        <v>1039</v>
      </c>
      <c r="M46" s="895"/>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6844.4</v>
      </c>
      <c r="N47" s="280">
        <f>K47*M47</f>
        <v>2053.3199999999997</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1744</v>
      </c>
      <c r="N48" s="280">
        <f t="shared" ref="N48:N53" si="0">K48*M48</f>
        <v>5232</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16694.939999999999</v>
      </c>
      <c r="N49" s="280">
        <f t="shared" si="0"/>
        <v>4173.7349999999997</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1142</v>
      </c>
      <c r="N50" s="280">
        <f t="shared" si="0"/>
        <v>1142</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1228</v>
      </c>
      <c r="N51" s="280">
        <f t="shared" si="0"/>
        <v>1228</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5248.2163956044724</v>
      </c>
      <c r="N52" s="280">
        <f t="shared" si="0"/>
        <v>2403.6831091868485</v>
      </c>
    </row>
    <row r="53" spans="1:14" ht="15.7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3073.1952907574714</v>
      </c>
      <c r="N53" s="280">
        <f t="shared" si="0"/>
        <v>3995.1538779847128</v>
      </c>
    </row>
    <row r="54" spans="1:14" ht="15.75" thickBot="1">
      <c r="B54" s="815" t="s">
        <v>1037</v>
      </c>
      <c r="C54" s="816"/>
      <c r="D54" s="816"/>
      <c r="E54" s="816"/>
      <c r="F54" s="816"/>
      <c r="G54" s="816"/>
      <c r="H54" s="816"/>
      <c r="I54" s="816"/>
      <c r="J54" s="816"/>
      <c r="K54" s="816"/>
      <c r="L54" s="816"/>
      <c r="M54" s="817"/>
      <c r="N54" s="402">
        <f>SUM(N47:N53)</f>
        <v>20227.891987171563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2">
        <f>VLOOKUP(A59,TRANSPORTE!A5:D117,4,FALSE)</f>
        <v>800</v>
      </c>
      <c r="M59" s="903"/>
      <c r="N59" s="295">
        <f>K59*L59</f>
        <v>1040</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815" t="s">
        <v>1037</v>
      </c>
      <c r="C76" s="816"/>
      <c r="D76" s="816"/>
      <c r="E76" s="816"/>
      <c r="F76" s="816"/>
      <c r="G76" s="816"/>
      <c r="H76" s="816"/>
      <c r="I76" s="858"/>
      <c r="J76" s="858"/>
      <c r="K76" s="858"/>
      <c r="L76" s="858"/>
      <c r="M76" s="859"/>
      <c r="N76" s="309">
        <f>SUM(N70:N75)</f>
        <v>2393.7752440359372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52485.604983647863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10497.120996729573</v>
      </c>
      <c r="M83" s="851"/>
      <c r="N83" s="57"/>
    </row>
    <row r="84" spans="1:14">
      <c r="B84" s="95" t="s">
        <v>1057</v>
      </c>
      <c r="C84" s="96"/>
      <c r="D84" s="96"/>
      <c r="E84" s="96"/>
      <c r="F84" s="96"/>
      <c r="G84" s="96"/>
      <c r="H84" s="96"/>
      <c r="I84" s="93"/>
      <c r="J84" s="94"/>
      <c r="K84" s="312">
        <v>0.05</v>
      </c>
      <c r="L84" s="850">
        <f>N78*K84</f>
        <v>2624.2802491823932</v>
      </c>
      <c r="M84" s="851"/>
      <c r="N84" s="57"/>
    </row>
    <row r="85" spans="1:14" ht="15.75" thickBot="1">
      <c r="B85" s="97" t="s">
        <v>1058</v>
      </c>
      <c r="C85" s="98"/>
      <c r="D85" s="98"/>
      <c r="E85" s="98"/>
      <c r="F85" s="98"/>
      <c r="G85" s="98"/>
      <c r="H85" s="98"/>
      <c r="I85" s="99"/>
      <c r="J85" s="100"/>
      <c r="K85" s="313">
        <v>0.05</v>
      </c>
      <c r="L85" s="852">
        <f>N78*K85</f>
        <v>2624.2802491823932</v>
      </c>
      <c r="M85" s="853"/>
      <c r="N85" s="57"/>
    </row>
    <row r="86" spans="1:14" ht="15.75" thickBot="1">
      <c r="B86" s="815" t="s">
        <v>1037</v>
      </c>
      <c r="C86" s="816"/>
      <c r="D86" s="816"/>
      <c r="E86" s="816"/>
      <c r="F86" s="816"/>
      <c r="G86" s="816"/>
      <c r="H86" s="816"/>
      <c r="I86" s="816"/>
      <c r="J86" s="816"/>
      <c r="K86" s="816"/>
      <c r="L86" s="816"/>
      <c r="M86" s="817"/>
      <c r="N86" s="58">
        <f>L83+L84+L85</f>
        <v>15745.681495094359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68231.28647874223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180</v>
      </c>
      <c r="B36" s="864" t="str">
        <f>VLOOKUP(A36,EQUIPOS!A6:D154,3,FALSE)</f>
        <v>Compresor 120 HP, con martillo.</v>
      </c>
      <c r="C36" s="865"/>
      <c r="D36" s="865"/>
      <c r="E36" s="865"/>
      <c r="F36" s="865"/>
      <c r="G36" s="865"/>
      <c r="H36" s="866"/>
      <c r="I36" s="275"/>
      <c r="J36" s="276"/>
      <c r="K36" s="277">
        <f>VLOOKUP(A36,EQUIPOS!A6:D163,4,FALSE)</f>
        <v>50000</v>
      </c>
      <c r="L36" s="278"/>
      <c r="M36" s="344">
        <v>2.5</v>
      </c>
      <c r="N36" s="280">
        <f>K36/M36</f>
        <v>20000</v>
      </c>
    </row>
    <row r="37" spans="1:14">
      <c r="A37" s="119" t="s">
        <v>129</v>
      </c>
      <c r="B37" s="864" t="str">
        <f>VLOOKUP(A37,EQUIPOS!A7:D154,3,FALSE)</f>
        <v xml:space="preserve">Buldozer, Potencia al volante de 140 HP, motor de 2200 RPM, longitud de hoja 4,80m. </v>
      </c>
      <c r="C37" s="865"/>
      <c r="D37" s="865"/>
      <c r="E37" s="865"/>
      <c r="F37" s="865"/>
      <c r="G37" s="865"/>
      <c r="H37" s="866"/>
      <c r="I37" s="429"/>
      <c r="J37" s="430"/>
      <c r="K37" s="277">
        <f>VLOOKUP(A37,EQUIPOS!A7:D164,4,FALSE)</f>
        <v>130000</v>
      </c>
      <c r="L37" s="343"/>
      <c r="M37" s="344">
        <v>100</v>
      </c>
      <c r="N37" s="280">
        <f>K37/M37</f>
        <v>1300</v>
      </c>
    </row>
    <row r="38" spans="1:14">
      <c r="A38" s="119" t="s">
        <v>261</v>
      </c>
      <c r="B38" s="864" t="str">
        <f>VLOOKUP(A38,EQUIPOS!A8:D154,3,FALSE)</f>
        <v xml:space="preserve">Motobomba 3 PULGADAS (incluye operario)
</v>
      </c>
      <c r="C38" s="865"/>
      <c r="D38" s="865"/>
      <c r="E38" s="865"/>
      <c r="F38" s="865"/>
      <c r="G38" s="865"/>
      <c r="H38" s="866"/>
      <c r="I38" s="336"/>
      <c r="J38" s="338"/>
      <c r="K38" s="277">
        <f>VLOOKUP(A38,EQUIPOS!A8:D165,4,FALSE)</f>
        <v>10758.375</v>
      </c>
      <c r="L38" s="431"/>
      <c r="M38" s="432">
        <v>8</v>
      </c>
      <c r="N38" s="280">
        <f>K38/M38</f>
        <v>1344.796875</v>
      </c>
    </row>
    <row r="39" spans="1:14">
      <c r="A39" t="s">
        <v>312</v>
      </c>
      <c r="B39" s="864" t="str">
        <f>VLOOKUP(A39,EQUIPOS!A9:D154,3,FALSE)</f>
        <v>Retroexcavadora sobre oruga, potencia 138 HP, balde de 1,5 m3.</v>
      </c>
      <c r="C39" s="865"/>
      <c r="D39" s="865"/>
      <c r="E39" s="865"/>
      <c r="F39" s="865"/>
      <c r="G39" s="865"/>
      <c r="H39" s="866"/>
      <c r="I39" s="42"/>
      <c r="J39" s="43"/>
      <c r="K39" s="277">
        <f>VLOOKUP(A39,EQUIPOS!A9:D166,4,FALSE)</f>
        <v>120000</v>
      </c>
      <c r="L39" s="284"/>
      <c r="M39" s="344">
        <v>8</v>
      </c>
      <c r="N39" s="280">
        <f>K39/M39</f>
        <v>15000</v>
      </c>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N78*M41</f>
        <v>204.2688208244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37849.0656958244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6844.4</v>
      </c>
      <c r="N48" s="280">
        <f>K48*M48</f>
        <v>2053.3199999999997</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1744</v>
      </c>
      <c r="N49" s="280">
        <f t="shared" ref="N49:N54" si="0">K49*M49</f>
        <v>5232</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16694.939999999999</v>
      </c>
      <c r="N50" s="280">
        <f t="shared" si="0"/>
        <v>4173.7349999999997</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1142</v>
      </c>
      <c r="N51" s="280">
        <f t="shared" si="0"/>
        <v>1142</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1228</v>
      </c>
      <c r="N52" s="280">
        <f t="shared" si="0"/>
        <v>1228</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5248.2163956044724</v>
      </c>
      <c r="N53" s="280">
        <f>K53*M53</f>
        <v>2403.6831091868485</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3073.1952907574714</v>
      </c>
      <c r="N54" s="280">
        <f t="shared" si="0"/>
        <v>3995.1538779847128</v>
      </c>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20227.891987171563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902">
        <f>VLOOKUP(A61,TRANSPORTE!A5:D117,4,FALSE)</f>
        <v>800</v>
      </c>
      <c r="M61" s="903"/>
      <c r="N61" s="295">
        <f>K61*L61</f>
        <v>1040</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1040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20426.882082439999</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79543.839765435958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15908.767953087192</v>
      </c>
      <c r="M85" s="851"/>
      <c r="N85" s="57"/>
    </row>
    <row r="86" spans="1:14">
      <c r="B86" s="95" t="s">
        <v>1057</v>
      </c>
      <c r="C86" s="96"/>
      <c r="D86" s="96"/>
      <c r="E86" s="96"/>
      <c r="F86" s="96"/>
      <c r="G86" s="96"/>
      <c r="H86" s="96"/>
      <c r="I86" s="93"/>
      <c r="J86" s="94"/>
      <c r="K86" s="312">
        <v>0.05</v>
      </c>
      <c r="L86" s="850">
        <f>N80*K86</f>
        <v>3977.191988271798</v>
      </c>
      <c r="M86" s="851"/>
      <c r="N86" s="57"/>
    </row>
    <row r="87" spans="1:14" ht="15.75" thickBot="1">
      <c r="B87" s="97" t="s">
        <v>1058</v>
      </c>
      <c r="C87" s="98"/>
      <c r="D87" s="98"/>
      <c r="E87" s="98"/>
      <c r="F87" s="98"/>
      <c r="G87" s="98"/>
      <c r="H87" s="98"/>
      <c r="I87" s="99"/>
      <c r="J87" s="100"/>
      <c r="K87" s="313">
        <v>0.05</v>
      </c>
      <c r="L87" s="852">
        <f>N80*K87</f>
        <v>3977.191988271798</v>
      </c>
      <c r="M87" s="853"/>
      <c r="N87" s="57"/>
    </row>
    <row r="88" spans="1:14" ht="15.75" thickBot="1">
      <c r="B88" s="815" t="s">
        <v>1037</v>
      </c>
      <c r="C88" s="816"/>
      <c r="D88" s="816"/>
      <c r="E88" s="816"/>
      <c r="F88" s="816"/>
      <c r="G88" s="816"/>
      <c r="H88" s="816"/>
      <c r="I88" s="816"/>
      <c r="J88" s="816"/>
      <c r="K88" s="816"/>
      <c r="L88" s="816"/>
      <c r="M88" s="817"/>
      <c r="N88" s="58">
        <f>L85+L86+L87</f>
        <v>23863.151929630789</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5">
        <f>N80+N88</f>
        <v>103406.99169506674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2.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129</v>
      </c>
      <c r="B36" s="864" t="str">
        <f>VLOOKUP(A36,EQUIPOS!A6:D154,3,FALSE)</f>
        <v xml:space="preserve">Buldozer, Potencia al volante de 140 HP, motor de 2200 RPM, longitud de hoja 4,80m. </v>
      </c>
      <c r="C36" s="865"/>
      <c r="D36" s="865"/>
      <c r="E36" s="865"/>
      <c r="F36" s="865"/>
      <c r="G36" s="865"/>
      <c r="H36" s="866"/>
      <c r="I36" s="275"/>
      <c r="J36" s="276"/>
      <c r="K36" s="277">
        <f>VLOOKUP(A36,EQUIPOS!A6:D163,4,FALSE)</f>
        <v>130000</v>
      </c>
      <c r="L36" s="278"/>
      <c r="M36" s="344">
        <v>100</v>
      </c>
      <c r="N36" s="280">
        <f>K36/M36</f>
        <v>1300</v>
      </c>
    </row>
    <row r="37" spans="1:14">
      <c r="A37" s="119" t="s">
        <v>312</v>
      </c>
      <c r="B37" s="864" t="str">
        <f>VLOOKUP(A37,EQUIPOS!A7:D154,3,FALSE)</f>
        <v>Retroexcavadora sobre oruga, potencia 138 HP, balde de 1,5 m3.</v>
      </c>
      <c r="C37" s="865"/>
      <c r="D37" s="865"/>
      <c r="E37" s="865"/>
      <c r="F37" s="865"/>
      <c r="G37" s="865"/>
      <c r="H37" s="866"/>
      <c r="I37" s="429"/>
      <c r="J37" s="430"/>
      <c r="K37" s="277">
        <f>VLOOKUP(A37,EQUIPOS!A7:D164,4,FALSE)</f>
        <v>120000</v>
      </c>
      <c r="L37" s="343"/>
      <c r="M37" s="344">
        <v>35</v>
      </c>
      <c r="N37" s="280">
        <f>K37/M37</f>
        <v>3428.5714285714284</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7.2953150294428575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4735.8667436008709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3073.1952907574714</v>
      </c>
      <c r="N48" s="280">
        <f>K48*M48</f>
        <v>3995.1538779847128</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f>K54*M54</f>
        <v>0</v>
      </c>
    </row>
    <row r="55" spans="1:14" ht="15.75" thickBot="1">
      <c r="B55" s="815" t="s">
        <v>1037</v>
      </c>
      <c r="C55" s="816"/>
      <c r="D55" s="816"/>
      <c r="E55" s="816"/>
      <c r="F55" s="816"/>
      <c r="G55" s="816"/>
      <c r="H55" s="816"/>
      <c r="I55" s="816"/>
      <c r="J55" s="816"/>
      <c r="K55" s="816"/>
      <c r="L55" s="816"/>
      <c r="M55" s="817"/>
      <c r="N55" s="402">
        <f>SUM(N48:N54)</f>
        <v>3995.1538779847128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902">
        <f>VLOOKUP(A60,TRANSPORTE!A5:D117,4,FALSE)</f>
        <v>800</v>
      </c>
      <c r="M60" s="903"/>
      <c r="N60" s="295">
        <f>K60*L60</f>
        <v>1040</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729.53150294428576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10500.55212452987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2100.110424905974</v>
      </c>
      <c r="M84" s="851"/>
      <c r="N84" s="57"/>
    </row>
    <row r="85" spans="1:14">
      <c r="B85" s="95" t="s">
        <v>1057</v>
      </c>
      <c r="C85" s="96"/>
      <c r="D85" s="96"/>
      <c r="E85" s="96"/>
      <c r="F85" s="96"/>
      <c r="G85" s="96"/>
      <c r="H85" s="96"/>
      <c r="I85" s="93"/>
      <c r="J85" s="94"/>
      <c r="K85" s="312">
        <v>0.05</v>
      </c>
      <c r="L85" s="850">
        <f>N79*K85</f>
        <v>525.0276062264935</v>
      </c>
      <c r="M85" s="851"/>
      <c r="N85" s="57"/>
    </row>
    <row r="86" spans="1:14" ht="15.75" thickBot="1">
      <c r="B86" s="97" t="s">
        <v>1058</v>
      </c>
      <c r="C86" s="98"/>
      <c r="D86" s="98"/>
      <c r="E86" s="98"/>
      <c r="F86" s="98"/>
      <c r="G86" s="98"/>
      <c r="H86" s="98"/>
      <c r="I86" s="99"/>
      <c r="J86" s="100"/>
      <c r="K86" s="313">
        <v>0.05</v>
      </c>
      <c r="L86" s="852">
        <f>N79*K86</f>
        <v>525.0276062264935</v>
      </c>
      <c r="M86" s="853"/>
      <c r="N86" s="57"/>
    </row>
    <row r="87" spans="1:14" ht="15.75" thickBot="1">
      <c r="B87" s="815" t="s">
        <v>1037</v>
      </c>
      <c r="C87" s="816"/>
      <c r="D87" s="816"/>
      <c r="E87" s="816"/>
      <c r="F87" s="816"/>
      <c r="G87" s="816"/>
      <c r="H87" s="816"/>
      <c r="I87" s="816"/>
      <c r="J87" s="816"/>
      <c r="K87" s="816"/>
      <c r="L87" s="816"/>
      <c r="M87" s="817"/>
      <c r="N87" s="58">
        <f>L84+L85+L86</f>
        <v>3150.1656373589608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13650.717761888831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7.75" customHeight="1" thickBot="1">
      <c r="B29" s="77" t="s">
        <v>1027</v>
      </c>
      <c r="C29" s="794" t="s">
        <v>1028</v>
      </c>
      <c r="D29" s="795"/>
      <c r="E29" s="795"/>
      <c r="F29" s="795"/>
      <c r="G29" s="795"/>
      <c r="H29" s="795"/>
      <c r="I29" s="795"/>
      <c r="J29" s="78"/>
      <c r="K29" s="350" t="s">
        <v>2321</v>
      </c>
      <c r="L29" s="791" t="s">
        <v>1029</v>
      </c>
      <c r="M29" s="792"/>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4"/>
      <c r="C33" s="67"/>
      <c r="D33" s="67"/>
      <c r="E33" s="67"/>
      <c r="F33" s="67"/>
      <c r="G33" s="67"/>
      <c r="H33" s="67"/>
      <c r="I33" s="68"/>
      <c r="J33" s="68"/>
      <c r="K33" s="67"/>
      <c r="L33" s="67"/>
      <c r="M33" s="67"/>
      <c r="N33" s="69"/>
    </row>
    <row r="34" spans="1:14">
      <c r="B34" s="885" t="s">
        <v>1028</v>
      </c>
      <c r="C34" s="886"/>
      <c r="D34" s="886"/>
      <c r="E34" s="886"/>
      <c r="F34" s="886"/>
      <c r="G34" s="886"/>
      <c r="H34" s="887"/>
      <c r="I34" s="888" t="s">
        <v>1032</v>
      </c>
      <c r="J34" s="889"/>
      <c r="K34" s="75" t="s">
        <v>1033</v>
      </c>
      <c r="L34" s="890" t="s">
        <v>1034</v>
      </c>
      <c r="M34" s="887"/>
      <c r="N34" s="76" t="s">
        <v>1035</v>
      </c>
    </row>
    <row r="35" spans="1:14">
      <c r="A35" s="119" t="s">
        <v>263</v>
      </c>
      <c r="B35" s="864" t="str">
        <f>VLOOKUP(A35,EQUIPOS!A6:D154,3,FALSE)</f>
        <v xml:space="preserve">Motobomba 4 pulgadas
</v>
      </c>
      <c r="C35" s="865"/>
      <c r="D35" s="865"/>
      <c r="E35" s="865"/>
      <c r="F35" s="865"/>
      <c r="G35" s="865"/>
      <c r="H35" s="866"/>
      <c r="I35" s="275"/>
      <c r="J35" s="276"/>
      <c r="K35" s="277">
        <f>VLOOKUP(A35,EQUIPOS!A6:D163,4,FALSE)</f>
        <v>4375</v>
      </c>
      <c r="L35" s="278"/>
      <c r="M35" s="344">
        <v>21</v>
      </c>
      <c r="N35" s="280">
        <f>K35/M35</f>
        <v>208.33333333333334</v>
      </c>
    </row>
    <row r="36" spans="1:14">
      <c r="A36" s="119" t="s">
        <v>129</v>
      </c>
      <c r="B36" s="864" t="str">
        <f>VLOOKUP(A36,EQUIPOS!A7:D154,3,FALSE)</f>
        <v xml:space="preserve">Buldozer, Potencia al volante de 140 HP, motor de 2200 RPM, longitud de hoja 4,80m. </v>
      </c>
      <c r="C36" s="865"/>
      <c r="D36" s="865"/>
      <c r="E36" s="865"/>
      <c r="F36" s="865"/>
      <c r="G36" s="865"/>
      <c r="H36" s="866"/>
      <c r="I36" s="429"/>
      <c r="J36" s="430"/>
      <c r="K36" s="277">
        <f>VLOOKUP(A36,EQUIPOS!A7:D164,4,FALSE)</f>
        <v>130000</v>
      </c>
      <c r="L36" s="343"/>
      <c r="M36" s="344">
        <v>100</v>
      </c>
      <c r="N36" s="280">
        <f>K36/M36</f>
        <v>1300</v>
      </c>
    </row>
    <row r="37" spans="1:14">
      <c r="A37" s="119" t="s">
        <v>312</v>
      </c>
      <c r="B37" s="864" t="str">
        <f>VLOOKUP(A37,EQUIPOS!A8:D154,3,FALSE)</f>
        <v>Retroexcavadora sobre oruga, potencia 138 HP, balde de 1,5 m3.</v>
      </c>
      <c r="C37" s="865"/>
      <c r="D37" s="865"/>
      <c r="E37" s="865"/>
      <c r="F37" s="865"/>
      <c r="G37" s="865"/>
      <c r="H37" s="866"/>
      <c r="I37" s="336"/>
      <c r="J37" s="338"/>
      <c r="K37" s="277">
        <f>VLOOKUP(A37,EQUIPOS!A8:D165,4,FALSE)</f>
        <v>120000</v>
      </c>
      <c r="L37" s="431"/>
      <c r="M37" s="432">
        <v>21</v>
      </c>
      <c r="N37" s="280">
        <f>K37/M37</f>
        <v>5714.2857142857147</v>
      </c>
    </row>
    <row r="38" spans="1:14">
      <c r="B38" s="864"/>
      <c r="C38" s="865"/>
      <c r="D38" s="865"/>
      <c r="E38" s="865"/>
      <c r="F38" s="865"/>
      <c r="G38" s="865"/>
      <c r="H38" s="866"/>
      <c r="I38" s="42"/>
      <c r="J38" s="43"/>
      <c r="K38" s="277"/>
      <c r="L38" s="284"/>
      <c r="M38" s="344"/>
      <c r="N38" s="280"/>
    </row>
    <row r="39" spans="1:14">
      <c r="B39" s="328"/>
      <c r="C39" s="329"/>
      <c r="D39" s="329"/>
      <c r="E39" s="329"/>
      <c r="F39" s="331"/>
      <c r="G39" s="331"/>
      <c r="H39" s="131"/>
      <c r="I39" s="42"/>
      <c r="J39" s="43"/>
      <c r="K39" s="277"/>
      <c r="L39" s="284"/>
      <c r="M39" s="285"/>
      <c r="N39" s="281"/>
    </row>
    <row r="40" spans="1:14">
      <c r="B40" s="872" t="s">
        <v>1036</v>
      </c>
      <c r="C40" s="873"/>
      <c r="D40" s="873"/>
      <c r="E40" s="44"/>
      <c r="F40" s="45"/>
      <c r="G40" s="45"/>
      <c r="H40" s="46"/>
      <c r="I40" s="42"/>
      <c r="J40" s="43"/>
      <c r="K40" s="287"/>
      <c r="L40" s="284"/>
      <c r="M40" s="409">
        <v>0.01</v>
      </c>
      <c r="N40" s="352">
        <f>N76*M40</f>
        <v>12.158858382404762</v>
      </c>
    </row>
    <row r="41" spans="1:14" ht="15.75" thickBot="1">
      <c r="B41" s="864"/>
      <c r="C41" s="865"/>
      <c r="D41" s="865"/>
      <c r="E41" s="865"/>
      <c r="F41" s="865"/>
      <c r="G41" s="865"/>
      <c r="H41" s="866"/>
      <c r="I41" s="874"/>
      <c r="J41" s="875"/>
      <c r="K41" s="47"/>
      <c r="L41" s="876"/>
      <c r="M41" s="877"/>
      <c r="N41" s="111"/>
    </row>
    <row r="42" spans="1:14" ht="15.75" thickBot="1">
      <c r="B42" s="815" t="s">
        <v>1037</v>
      </c>
      <c r="C42" s="816"/>
      <c r="D42" s="816"/>
      <c r="E42" s="816"/>
      <c r="F42" s="816"/>
      <c r="G42" s="816"/>
      <c r="H42" s="816"/>
      <c r="I42" s="816"/>
      <c r="J42" s="816"/>
      <c r="K42" s="816"/>
      <c r="L42" s="816"/>
      <c r="M42" s="817"/>
      <c r="N42" s="402">
        <f>SUM(N35:N41)</f>
        <v>7234.7779060014527</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0" t="s">
        <v>1028</v>
      </c>
      <c r="C46" s="861"/>
      <c r="D46" s="861"/>
      <c r="E46" s="861"/>
      <c r="F46" s="861"/>
      <c r="G46" s="861"/>
      <c r="H46" s="861"/>
      <c r="I46" s="895"/>
      <c r="J46" s="323" t="s">
        <v>1029</v>
      </c>
      <c r="K46" s="91" t="s">
        <v>1030</v>
      </c>
      <c r="L46" s="896" t="s">
        <v>1039</v>
      </c>
      <c r="M46" s="895"/>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3073.1952907574714</v>
      </c>
      <c r="N47" s="280">
        <f>K47*M47</f>
        <v>3995.1538779847128</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5" t="s">
        <v>1037</v>
      </c>
      <c r="C54" s="816"/>
      <c r="D54" s="816"/>
      <c r="E54" s="816"/>
      <c r="F54" s="816"/>
      <c r="G54" s="816"/>
      <c r="H54" s="816"/>
      <c r="I54" s="816"/>
      <c r="J54" s="816"/>
      <c r="K54" s="816"/>
      <c r="L54" s="816"/>
      <c r="M54" s="817"/>
      <c r="N54" s="402">
        <f>SUM(N47:N53)</f>
        <v>3995.1538779847128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2">
        <f>VLOOKUP(A59,TRANSPORTE!A5:D117,4,FALSE)</f>
        <v>800</v>
      </c>
      <c r="M59" s="903"/>
      <c r="N59" s="295">
        <f>K59*L59</f>
        <v>1040</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133"/>
    </row>
    <row r="76" spans="1:15" ht="15.75" thickBot="1">
      <c r="B76" s="904" t="s">
        <v>1037</v>
      </c>
      <c r="C76" s="858"/>
      <c r="D76" s="858"/>
      <c r="E76" s="858"/>
      <c r="F76" s="858"/>
      <c r="G76" s="858"/>
      <c r="H76" s="858"/>
      <c r="I76" s="858"/>
      <c r="J76" s="858"/>
      <c r="K76" s="858"/>
      <c r="L76" s="858"/>
      <c r="M76" s="859"/>
      <c r="N76" s="468">
        <f>SUM(N70:N75)</f>
        <v>1215.8858382404762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13485.817622226641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2697.1635244453282</v>
      </c>
      <c r="M83" s="851"/>
      <c r="N83" s="57"/>
    </row>
    <row r="84" spans="1:14">
      <c r="B84" s="95" t="s">
        <v>1057</v>
      </c>
      <c r="C84" s="96"/>
      <c r="D84" s="96"/>
      <c r="E84" s="96"/>
      <c r="F84" s="96"/>
      <c r="G84" s="96"/>
      <c r="H84" s="96"/>
      <c r="I84" s="93"/>
      <c r="J84" s="94"/>
      <c r="K84" s="312">
        <v>0.05</v>
      </c>
      <c r="L84" s="850">
        <f>N78*K84</f>
        <v>674.29088111133206</v>
      </c>
      <c r="M84" s="851"/>
      <c r="N84" s="57"/>
    </row>
    <row r="85" spans="1:14" ht="15.75" thickBot="1">
      <c r="B85" s="97" t="s">
        <v>1058</v>
      </c>
      <c r="C85" s="98"/>
      <c r="D85" s="98"/>
      <c r="E85" s="98"/>
      <c r="F85" s="98"/>
      <c r="G85" s="98"/>
      <c r="H85" s="98"/>
      <c r="I85" s="99"/>
      <c r="J85" s="100"/>
      <c r="K85" s="313">
        <v>0.05</v>
      </c>
      <c r="L85" s="852">
        <f>N78*K85</f>
        <v>674.29088111133206</v>
      </c>
      <c r="M85" s="853"/>
      <c r="N85" s="57"/>
    </row>
    <row r="86" spans="1:14" ht="15.75" thickBot="1">
      <c r="B86" s="815" t="s">
        <v>1037</v>
      </c>
      <c r="C86" s="816"/>
      <c r="D86" s="816"/>
      <c r="E86" s="816"/>
      <c r="F86" s="816"/>
      <c r="G86" s="816"/>
      <c r="H86" s="816"/>
      <c r="I86" s="816"/>
      <c r="J86" s="816"/>
      <c r="K86" s="816"/>
      <c r="L86" s="816"/>
      <c r="M86" s="817"/>
      <c r="N86" s="58">
        <f>L83+L84+L85</f>
        <v>4045.7452866679923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17531.562908894633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7437.5</v>
      </c>
      <c r="L36" s="278"/>
      <c r="M36" s="344">
        <v>2.5</v>
      </c>
      <c r="N36" s="280">
        <f>K36/M36</f>
        <v>2975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3358.0040390457498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25000</v>
      </c>
      <c r="N48" s="280">
        <f>K48*M48</f>
        <v>32500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42</v>
      </c>
      <c r="N49" s="280">
        <f>K49*M49</f>
        <v>1260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33760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800</v>
      </c>
      <c r="M60" s="903"/>
      <c r="N60" s="295">
        <f>K60*L60</f>
        <v>1040</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45818.08481996075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9163.61696399215</v>
      </c>
      <c r="M84" s="851"/>
      <c r="N84" s="57"/>
    </row>
    <row r="85" spans="1:14">
      <c r="B85" s="95" t="s">
        <v>1057</v>
      </c>
      <c r="C85" s="96"/>
      <c r="D85" s="96"/>
      <c r="E85" s="96"/>
      <c r="F85" s="96"/>
      <c r="G85" s="96"/>
      <c r="H85" s="96"/>
      <c r="I85" s="93"/>
      <c r="J85" s="94"/>
      <c r="K85" s="312">
        <v>0.05</v>
      </c>
      <c r="L85" s="850">
        <f>N79*K85</f>
        <v>2290.9042409980375</v>
      </c>
      <c r="M85" s="851"/>
      <c r="N85" s="57"/>
    </row>
    <row r="86" spans="1:14" ht="15.75" thickBot="1">
      <c r="B86" s="97" t="s">
        <v>1058</v>
      </c>
      <c r="C86" s="98"/>
      <c r="D86" s="98"/>
      <c r="E86" s="98"/>
      <c r="F86" s="98"/>
      <c r="G86" s="98"/>
      <c r="H86" s="98"/>
      <c r="I86" s="99"/>
      <c r="J86" s="100"/>
      <c r="K86" s="313">
        <v>0.05</v>
      </c>
      <c r="L86" s="852">
        <f>N79*K86</f>
        <v>2290.9042409980375</v>
      </c>
      <c r="M86" s="853"/>
      <c r="N86" s="57"/>
    </row>
    <row r="87" spans="1:14" ht="15.75" thickBot="1">
      <c r="B87" s="815" t="s">
        <v>1037</v>
      </c>
      <c r="C87" s="816"/>
      <c r="D87" s="816"/>
      <c r="E87" s="816"/>
      <c r="F87" s="816"/>
      <c r="G87" s="816"/>
      <c r="H87" s="816"/>
      <c r="I87" s="816"/>
      <c r="J87" s="816"/>
      <c r="K87" s="816"/>
      <c r="L87" s="816"/>
      <c r="M87" s="817"/>
      <c r="N87" s="58">
        <f>L84+L85+L86</f>
        <v>13745.425445988225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59563.510265948978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7437.5</v>
      </c>
      <c r="L36" s="278"/>
      <c r="M36" s="344">
        <v>2.5</v>
      </c>
      <c r="N36" s="280">
        <f>K36/M36</f>
        <v>2975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3358.0040390457498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25000</v>
      </c>
      <c r="N48" s="280">
        <f>K48*M48</f>
        <v>32500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42</v>
      </c>
      <c r="N49" s="280">
        <f>K49*M49</f>
        <v>1260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33760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800</v>
      </c>
      <c r="M60" s="903"/>
      <c r="N60" s="295">
        <f>K60*L60</f>
        <v>1040</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51"/>
    </row>
    <row r="66" spans="1:15" ht="15.75" thickBot="1">
      <c r="B66" s="904" t="s">
        <v>1037</v>
      </c>
      <c r="C66" s="858"/>
      <c r="D66" s="858"/>
      <c r="E66" s="858"/>
      <c r="F66" s="858"/>
      <c r="G66" s="858"/>
      <c r="H66" s="858"/>
      <c r="I66" s="858"/>
      <c r="J66" s="858"/>
      <c r="K66" s="858"/>
      <c r="L66" s="858"/>
      <c r="M66" s="859"/>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45818.08481996075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9163.61696399215</v>
      </c>
      <c r="M84" s="851"/>
      <c r="N84" s="57"/>
    </row>
    <row r="85" spans="1:14">
      <c r="B85" s="95" t="s">
        <v>1057</v>
      </c>
      <c r="C85" s="96"/>
      <c r="D85" s="96"/>
      <c r="E85" s="96"/>
      <c r="F85" s="96"/>
      <c r="G85" s="96"/>
      <c r="H85" s="96"/>
      <c r="I85" s="93"/>
      <c r="J85" s="94"/>
      <c r="K85" s="312">
        <v>0.05</v>
      </c>
      <c r="L85" s="850">
        <f>N79*K85</f>
        <v>2290.9042409980375</v>
      </c>
      <c r="M85" s="851"/>
      <c r="N85" s="57"/>
    </row>
    <row r="86" spans="1:14" ht="15.75" thickBot="1">
      <c r="B86" s="97" t="s">
        <v>1058</v>
      </c>
      <c r="C86" s="98"/>
      <c r="D86" s="98"/>
      <c r="E86" s="98"/>
      <c r="F86" s="98"/>
      <c r="G86" s="98"/>
      <c r="H86" s="98"/>
      <c r="I86" s="99"/>
      <c r="J86" s="100"/>
      <c r="K86" s="313">
        <v>0.05</v>
      </c>
      <c r="L86" s="852">
        <f>N79*K86</f>
        <v>2290.9042409980375</v>
      </c>
      <c r="M86" s="853"/>
      <c r="N86" s="57"/>
    </row>
    <row r="87" spans="1:14" ht="15.75" thickBot="1">
      <c r="B87" s="815" t="s">
        <v>1037</v>
      </c>
      <c r="C87" s="816"/>
      <c r="D87" s="816"/>
      <c r="E87" s="816"/>
      <c r="F87" s="816"/>
      <c r="G87" s="816"/>
      <c r="H87" s="816"/>
      <c r="I87" s="816"/>
      <c r="J87" s="816"/>
      <c r="K87" s="816"/>
      <c r="L87" s="816"/>
      <c r="M87" s="817"/>
      <c r="N87" s="58">
        <f>L84+L85+L86</f>
        <v>13745.425445988225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59563.510265948978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7437.5</v>
      </c>
      <c r="L36" s="278"/>
      <c r="M36" s="344">
        <v>2.5</v>
      </c>
      <c r="N36" s="280">
        <f>K36/M36</f>
        <v>2975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3358.0040390457498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38000</v>
      </c>
      <c r="N48" s="280">
        <f>K48*M48</f>
        <v>49400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42</v>
      </c>
      <c r="N49" s="280">
        <f>K49*M49</f>
        <v>1260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50660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800</v>
      </c>
      <c r="M60" s="903"/>
      <c r="N60" s="295">
        <f>K60*L60</f>
        <v>1040</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62718.08481996075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12543.61696399215</v>
      </c>
      <c r="M84" s="851"/>
      <c r="N84" s="57"/>
    </row>
    <row r="85" spans="1:14">
      <c r="B85" s="95" t="s">
        <v>1057</v>
      </c>
      <c r="C85" s="96"/>
      <c r="D85" s="96"/>
      <c r="E85" s="96"/>
      <c r="F85" s="96"/>
      <c r="G85" s="96"/>
      <c r="H85" s="96"/>
      <c r="I85" s="93"/>
      <c r="J85" s="94"/>
      <c r="K85" s="312">
        <v>0.05</v>
      </c>
      <c r="L85" s="850">
        <f>N79*K85</f>
        <v>3135.9042409980375</v>
      </c>
      <c r="M85" s="851"/>
      <c r="N85" s="57"/>
    </row>
    <row r="86" spans="1:14" ht="15.75" thickBot="1">
      <c r="B86" s="97" t="s">
        <v>1058</v>
      </c>
      <c r="C86" s="98"/>
      <c r="D86" s="98"/>
      <c r="E86" s="98"/>
      <c r="F86" s="98"/>
      <c r="G86" s="98"/>
      <c r="H86" s="98"/>
      <c r="I86" s="99"/>
      <c r="J86" s="100"/>
      <c r="K86" s="313">
        <v>0.05</v>
      </c>
      <c r="L86" s="852">
        <f>N79*K86</f>
        <v>3135.9042409980375</v>
      </c>
      <c r="M86" s="853"/>
      <c r="N86" s="57"/>
    </row>
    <row r="87" spans="1:14" ht="15.75" thickBot="1">
      <c r="B87" s="815" t="s">
        <v>1037</v>
      </c>
      <c r="C87" s="816"/>
      <c r="D87" s="816"/>
      <c r="E87" s="816"/>
      <c r="F87" s="816"/>
      <c r="G87" s="816"/>
      <c r="H87" s="816"/>
      <c r="I87" s="816"/>
      <c r="J87" s="816"/>
      <c r="K87" s="816"/>
      <c r="L87" s="816"/>
      <c r="M87" s="817"/>
      <c r="N87" s="58">
        <f>L84+L85+L86</f>
        <v>18815.425445988225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81533.510265948978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162</v>
      </c>
      <c r="B36" s="864" t="str">
        <f>VLOOKUP(A36,EQUIPOS!A6:D154,3,FALSE)</f>
        <v>Compactador manual (SALTARIN) Peso de operación (Kg.) 52, Fuerza de impacto por golpe (KN) 12.</v>
      </c>
      <c r="C36" s="865"/>
      <c r="D36" s="865"/>
      <c r="E36" s="865"/>
      <c r="F36" s="865"/>
      <c r="G36" s="865"/>
      <c r="H36" s="866"/>
      <c r="I36" s="275"/>
      <c r="J36" s="276"/>
      <c r="K36" s="277">
        <f>VLOOKUP(A36,EQUIPOS!A6:D163,4,FALSE)</f>
        <v>7437.5</v>
      </c>
      <c r="L36" s="278"/>
      <c r="M36" s="344">
        <v>2.5</v>
      </c>
      <c r="N36" s="280">
        <f>K36/M36</f>
        <v>2975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3358.0040390457498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38000</v>
      </c>
      <c r="N48" s="280">
        <f>K48*M48</f>
        <v>49400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42</v>
      </c>
      <c r="N49" s="280">
        <f>K49*M49</f>
        <v>1260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50660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800</v>
      </c>
      <c r="M60" s="903"/>
      <c r="N60" s="295">
        <f>K60*L60</f>
        <v>1040</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62718.08481996075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12543.61696399215</v>
      </c>
      <c r="M84" s="851"/>
      <c r="N84" s="57"/>
    </row>
    <row r="85" spans="1:14">
      <c r="B85" s="95" t="s">
        <v>1057</v>
      </c>
      <c r="C85" s="96"/>
      <c r="D85" s="96"/>
      <c r="E85" s="96"/>
      <c r="F85" s="96"/>
      <c r="G85" s="96"/>
      <c r="H85" s="96"/>
      <c r="I85" s="93"/>
      <c r="J85" s="94"/>
      <c r="K85" s="312">
        <v>0.05</v>
      </c>
      <c r="L85" s="850">
        <f>N79*K85</f>
        <v>3135.9042409980375</v>
      </c>
      <c r="M85" s="851"/>
      <c r="N85" s="57"/>
    </row>
    <row r="86" spans="1:14" ht="15.75" thickBot="1">
      <c r="B86" s="97" t="s">
        <v>1058</v>
      </c>
      <c r="C86" s="98"/>
      <c r="D86" s="98"/>
      <c r="E86" s="98"/>
      <c r="F86" s="98"/>
      <c r="G86" s="98"/>
      <c r="H86" s="98"/>
      <c r="I86" s="99"/>
      <c r="J86" s="100"/>
      <c r="K86" s="313">
        <v>0.05</v>
      </c>
      <c r="L86" s="852">
        <f>N79*K86</f>
        <v>3135.9042409980375</v>
      </c>
      <c r="M86" s="853"/>
      <c r="N86" s="57"/>
    </row>
    <row r="87" spans="1:14" ht="15.75" thickBot="1">
      <c r="B87" s="815" t="s">
        <v>1037</v>
      </c>
      <c r="C87" s="816"/>
      <c r="D87" s="816"/>
      <c r="E87" s="816"/>
      <c r="F87" s="816"/>
      <c r="G87" s="816"/>
      <c r="H87" s="816"/>
      <c r="I87" s="816"/>
      <c r="J87" s="816"/>
      <c r="K87" s="816"/>
      <c r="L87" s="816"/>
      <c r="M87" s="817"/>
      <c r="N87" s="58">
        <f>L84+L85+L86</f>
        <v>18815.425445988225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81533.510265948978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5" t="s">
        <v>1028</v>
      </c>
      <c r="C35" s="886"/>
      <c r="D35" s="886"/>
      <c r="E35" s="886"/>
      <c r="F35" s="886"/>
      <c r="G35" s="886"/>
      <c r="H35" s="887"/>
      <c r="I35" s="888" t="s">
        <v>1032</v>
      </c>
      <c r="J35" s="889"/>
      <c r="K35" s="75" t="s">
        <v>1033</v>
      </c>
      <c r="L35" s="890" t="s">
        <v>1034</v>
      </c>
      <c r="M35" s="887"/>
      <c r="N35" s="76" t="s">
        <v>1035</v>
      </c>
    </row>
    <row r="36" spans="1:16">
      <c r="A36" s="119"/>
      <c r="B36" s="864"/>
      <c r="C36" s="865"/>
      <c r="D36" s="865"/>
      <c r="E36" s="865"/>
      <c r="F36" s="865"/>
      <c r="G36" s="865"/>
      <c r="H36" s="866"/>
      <c r="I36" s="275"/>
      <c r="J36" s="276"/>
      <c r="K36" s="277"/>
      <c r="L36" s="278"/>
      <c r="M36" s="344"/>
      <c r="N36" s="280"/>
      <c r="P36" s="112"/>
    </row>
    <row r="37" spans="1:16">
      <c r="A37" s="119"/>
      <c r="B37" s="864"/>
      <c r="C37" s="865"/>
      <c r="D37" s="865"/>
      <c r="E37" s="865"/>
      <c r="F37" s="865"/>
      <c r="G37" s="865"/>
      <c r="H37" s="866"/>
      <c r="I37" s="429"/>
      <c r="J37" s="430"/>
      <c r="K37" s="277"/>
      <c r="L37" s="343"/>
      <c r="M37" s="344"/>
      <c r="N37" s="280"/>
      <c r="P37" s="109"/>
    </row>
    <row r="38" spans="1:16">
      <c r="A38" s="119"/>
      <c r="B38" s="864"/>
      <c r="C38" s="865"/>
      <c r="D38" s="865"/>
      <c r="E38" s="865"/>
      <c r="F38" s="865"/>
      <c r="G38" s="865"/>
      <c r="H38" s="866"/>
      <c r="I38" s="336"/>
      <c r="J38" s="338"/>
      <c r="K38" s="277"/>
      <c r="L38" s="431"/>
      <c r="M38" s="432"/>
      <c r="N38" s="280"/>
      <c r="P38" s="112"/>
    </row>
    <row r="39" spans="1:16">
      <c r="B39" s="864"/>
      <c r="C39" s="865"/>
      <c r="D39" s="865"/>
      <c r="E39" s="865"/>
      <c r="F39" s="865"/>
      <c r="G39" s="865"/>
      <c r="H39" s="866"/>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2" t="s">
        <v>1036</v>
      </c>
      <c r="C41" s="873"/>
      <c r="D41" s="873"/>
      <c r="E41" s="44"/>
      <c r="F41" s="45"/>
      <c r="G41" s="45"/>
      <c r="H41" s="46"/>
      <c r="I41" s="42"/>
      <c r="J41" s="43"/>
      <c r="K41" s="287"/>
      <c r="L41" s="284"/>
      <c r="M41" s="409">
        <v>0.05</v>
      </c>
      <c r="N41" s="352">
        <f>N77*M41</f>
        <v>383.00403904575001</v>
      </c>
      <c r="P41" s="112"/>
    </row>
    <row r="42" spans="1:16" ht="15.75" thickBot="1">
      <c r="B42" s="864"/>
      <c r="C42" s="865"/>
      <c r="D42" s="865"/>
      <c r="E42" s="865"/>
      <c r="F42" s="865"/>
      <c r="G42" s="865"/>
      <c r="H42" s="866"/>
      <c r="I42" s="874"/>
      <c r="J42" s="875"/>
      <c r="K42" s="47"/>
      <c r="L42" s="876"/>
      <c r="M42" s="877"/>
      <c r="N42" s="111"/>
    </row>
    <row r="43" spans="1:16" ht="15.75" thickBot="1">
      <c r="B43" s="815" t="s">
        <v>1037</v>
      </c>
      <c r="C43" s="816"/>
      <c r="D43" s="816"/>
      <c r="E43" s="816"/>
      <c r="F43" s="816"/>
      <c r="G43" s="816"/>
      <c r="H43" s="816"/>
      <c r="I43" s="816"/>
      <c r="J43" s="816"/>
      <c r="K43" s="816"/>
      <c r="L43" s="816"/>
      <c r="M43" s="817"/>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0" t="s">
        <v>1028</v>
      </c>
      <c r="C47" s="861"/>
      <c r="D47" s="861"/>
      <c r="E47" s="861"/>
      <c r="F47" s="861"/>
      <c r="G47" s="861"/>
      <c r="H47" s="861"/>
      <c r="I47" s="895"/>
      <c r="J47" s="323" t="s">
        <v>1029</v>
      </c>
      <c r="K47" s="91" t="s">
        <v>1030</v>
      </c>
      <c r="L47" s="896" t="s">
        <v>1039</v>
      </c>
      <c r="M47" s="895"/>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45000</v>
      </c>
      <c r="N48" s="280">
        <f>K48*M48</f>
        <v>58500</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58500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800</v>
      </c>
      <c r="M60" s="903"/>
      <c r="N60" s="295">
        <f>K60*L60</f>
        <v>1040</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67583.084819960757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13516.616963992152</v>
      </c>
      <c r="M84" s="851"/>
      <c r="N84" s="57"/>
    </row>
    <row r="85" spans="1:14">
      <c r="B85" s="95" t="s">
        <v>1057</v>
      </c>
      <c r="C85" s="96"/>
      <c r="D85" s="96"/>
      <c r="E85" s="96"/>
      <c r="F85" s="96"/>
      <c r="G85" s="96"/>
      <c r="H85" s="96"/>
      <c r="I85" s="93"/>
      <c r="J85" s="94"/>
      <c r="K85" s="312">
        <v>0.05</v>
      </c>
      <c r="L85" s="850">
        <f>N79*K85</f>
        <v>3379.1542409980379</v>
      </c>
      <c r="M85" s="851"/>
      <c r="N85" s="57"/>
    </row>
    <row r="86" spans="1:14" ht="15.75" thickBot="1">
      <c r="B86" s="97" t="s">
        <v>1058</v>
      </c>
      <c r="C86" s="98"/>
      <c r="D86" s="98"/>
      <c r="E86" s="98"/>
      <c r="F86" s="98"/>
      <c r="G86" s="98"/>
      <c r="H86" s="98"/>
      <c r="I86" s="99"/>
      <c r="J86" s="100"/>
      <c r="K86" s="313">
        <v>0.05</v>
      </c>
      <c r="L86" s="852">
        <f>N79*K86</f>
        <v>3379.1542409980379</v>
      </c>
      <c r="M86" s="853"/>
      <c r="N86" s="57"/>
    </row>
    <row r="87" spans="1:14" ht="15.75" thickBot="1">
      <c r="B87" s="815" t="s">
        <v>1037</v>
      </c>
      <c r="C87" s="816"/>
      <c r="D87" s="816"/>
      <c r="E87" s="816"/>
      <c r="F87" s="816"/>
      <c r="G87" s="816"/>
      <c r="H87" s="816"/>
      <c r="I87" s="816"/>
      <c r="J87" s="816"/>
      <c r="K87" s="816"/>
      <c r="L87" s="816"/>
      <c r="M87" s="817"/>
      <c r="N87" s="58">
        <f>L84+L85+L86</f>
        <v>20274.925445988229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87858.010265948978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5" t="s">
        <v>1028</v>
      </c>
      <c r="C35" s="886"/>
      <c r="D35" s="886"/>
      <c r="E35" s="886"/>
      <c r="F35" s="886"/>
      <c r="G35" s="886"/>
      <c r="H35" s="887"/>
      <c r="I35" s="888" t="s">
        <v>1032</v>
      </c>
      <c r="J35" s="889"/>
      <c r="K35" s="75" t="s">
        <v>1033</v>
      </c>
      <c r="L35" s="890" t="s">
        <v>1034</v>
      </c>
      <c r="M35" s="887"/>
      <c r="N35" s="76" t="s">
        <v>1035</v>
      </c>
    </row>
    <row r="36" spans="1:16">
      <c r="A36" s="119"/>
      <c r="B36" s="864"/>
      <c r="C36" s="865"/>
      <c r="D36" s="865"/>
      <c r="E36" s="865"/>
      <c r="F36" s="865"/>
      <c r="G36" s="865"/>
      <c r="H36" s="866"/>
      <c r="I36" s="275"/>
      <c r="J36" s="276"/>
      <c r="K36" s="277"/>
      <c r="L36" s="278"/>
      <c r="M36" s="344"/>
      <c r="N36" s="280"/>
      <c r="P36" s="112"/>
    </row>
    <row r="37" spans="1:16">
      <c r="A37" s="119"/>
      <c r="B37" s="864"/>
      <c r="C37" s="865"/>
      <c r="D37" s="865"/>
      <c r="E37" s="865"/>
      <c r="F37" s="865"/>
      <c r="G37" s="865"/>
      <c r="H37" s="866"/>
      <c r="I37" s="429"/>
      <c r="J37" s="430"/>
      <c r="K37" s="277"/>
      <c r="L37" s="343"/>
      <c r="M37" s="344"/>
      <c r="N37" s="280"/>
      <c r="P37" s="109"/>
    </row>
    <row r="38" spans="1:16">
      <c r="A38" s="119"/>
      <c r="B38" s="864"/>
      <c r="C38" s="865"/>
      <c r="D38" s="865"/>
      <c r="E38" s="865"/>
      <c r="F38" s="865"/>
      <c r="G38" s="865"/>
      <c r="H38" s="866"/>
      <c r="I38" s="336"/>
      <c r="J38" s="338"/>
      <c r="K38" s="277"/>
      <c r="L38" s="431"/>
      <c r="M38" s="432"/>
      <c r="N38" s="280"/>
      <c r="P38" s="112"/>
    </row>
    <row r="39" spans="1:16">
      <c r="B39" s="864"/>
      <c r="C39" s="865"/>
      <c r="D39" s="865"/>
      <c r="E39" s="865"/>
      <c r="F39" s="865"/>
      <c r="G39" s="865"/>
      <c r="H39" s="866"/>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2" t="s">
        <v>1036</v>
      </c>
      <c r="C41" s="873"/>
      <c r="D41" s="873"/>
      <c r="E41" s="44"/>
      <c r="F41" s="45"/>
      <c r="G41" s="45"/>
      <c r="H41" s="46"/>
      <c r="I41" s="42"/>
      <c r="J41" s="43"/>
      <c r="K41" s="287"/>
      <c r="L41" s="284"/>
      <c r="M41" s="409">
        <v>0.05</v>
      </c>
      <c r="N41" s="352">
        <f>N77*M41</f>
        <v>383.00403904575001</v>
      </c>
      <c r="P41" s="112"/>
    </row>
    <row r="42" spans="1:16" ht="15.75" thickBot="1">
      <c r="B42" s="864"/>
      <c r="C42" s="865"/>
      <c r="D42" s="865"/>
      <c r="E42" s="865"/>
      <c r="F42" s="865"/>
      <c r="G42" s="865"/>
      <c r="H42" s="866"/>
      <c r="I42" s="874"/>
      <c r="J42" s="875"/>
      <c r="K42" s="47"/>
      <c r="L42" s="876"/>
      <c r="M42" s="877"/>
      <c r="N42" s="111"/>
    </row>
    <row r="43" spans="1:16" ht="15.75" thickBot="1">
      <c r="B43" s="815" t="s">
        <v>1037</v>
      </c>
      <c r="C43" s="816"/>
      <c r="D43" s="816"/>
      <c r="E43" s="816"/>
      <c r="F43" s="816"/>
      <c r="G43" s="816"/>
      <c r="H43" s="816"/>
      <c r="I43" s="816"/>
      <c r="J43" s="816"/>
      <c r="K43" s="816"/>
      <c r="L43" s="816"/>
      <c r="M43" s="817"/>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0" t="s">
        <v>1028</v>
      </c>
      <c r="C47" s="861"/>
      <c r="D47" s="861"/>
      <c r="E47" s="861"/>
      <c r="F47" s="861"/>
      <c r="G47" s="861"/>
      <c r="H47" s="861"/>
      <c r="I47" s="895"/>
      <c r="J47" s="323" t="s">
        <v>1029</v>
      </c>
      <c r="K47" s="91" t="s">
        <v>1030</v>
      </c>
      <c r="L47" s="896" t="s">
        <v>1039</v>
      </c>
      <c r="M47" s="895"/>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70000</v>
      </c>
      <c r="N48" s="280">
        <f>K48*M48</f>
        <v>91000</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91000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800</v>
      </c>
      <c r="M60" s="903"/>
      <c r="N60" s="295">
        <f>K60*L60</f>
        <v>1040</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100083.08481996074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20016.61696399215</v>
      </c>
      <c r="M84" s="851"/>
      <c r="N84" s="57"/>
    </row>
    <row r="85" spans="1:14">
      <c r="B85" s="95" t="s">
        <v>1057</v>
      </c>
      <c r="C85" s="96"/>
      <c r="D85" s="96"/>
      <c r="E85" s="96"/>
      <c r="F85" s="96"/>
      <c r="G85" s="96"/>
      <c r="H85" s="96"/>
      <c r="I85" s="93"/>
      <c r="J85" s="94"/>
      <c r="K85" s="312">
        <v>0.05</v>
      </c>
      <c r="L85" s="850">
        <f>N79*K85</f>
        <v>5004.1542409980375</v>
      </c>
      <c r="M85" s="851"/>
      <c r="N85" s="57"/>
    </row>
    <row r="86" spans="1:14" ht="15.75" thickBot="1">
      <c r="B86" s="97" t="s">
        <v>1058</v>
      </c>
      <c r="C86" s="98"/>
      <c r="D86" s="98"/>
      <c r="E86" s="98"/>
      <c r="F86" s="98"/>
      <c r="G86" s="98"/>
      <c r="H86" s="98"/>
      <c r="I86" s="99"/>
      <c r="J86" s="100"/>
      <c r="K86" s="313">
        <v>0.05</v>
      </c>
      <c r="L86" s="852">
        <f>N79*K86</f>
        <v>5004.1542409980375</v>
      </c>
      <c r="M86" s="853"/>
      <c r="N86" s="57"/>
    </row>
    <row r="87" spans="1:14" ht="15.75" thickBot="1">
      <c r="B87" s="815" t="s">
        <v>1037</v>
      </c>
      <c r="C87" s="816"/>
      <c r="D87" s="816"/>
      <c r="E87" s="816"/>
      <c r="F87" s="816"/>
      <c r="G87" s="816"/>
      <c r="H87" s="816"/>
      <c r="I87" s="816"/>
      <c r="J87" s="816"/>
      <c r="K87" s="816"/>
      <c r="L87" s="816"/>
      <c r="M87" s="817"/>
      <c r="N87" s="58">
        <f>L84+L85+L86</f>
        <v>30024.925445988229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130108.01026594898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5" t="s">
        <v>1028</v>
      </c>
      <c r="C35" s="886"/>
      <c r="D35" s="886"/>
      <c r="E35" s="886"/>
      <c r="F35" s="886"/>
      <c r="G35" s="886"/>
      <c r="H35" s="887"/>
      <c r="I35" s="888" t="s">
        <v>1032</v>
      </c>
      <c r="J35" s="889"/>
      <c r="K35" s="75" t="s">
        <v>1033</v>
      </c>
      <c r="L35" s="890" t="s">
        <v>1034</v>
      </c>
      <c r="M35" s="887"/>
      <c r="N35" s="76" t="s">
        <v>1035</v>
      </c>
    </row>
    <row r="36" spans="1:16">
      <c r="A36" s="119"/>
      <c r="B36" s="864"/>
      <c r="C36" s="865"/>
      <c r="D36" s="865"/>
      <c r="E36" s="865"/>
      <c r="F36" s="865"/>
      <c r="G36" s="865"/>
      <c r="H36" s="866"/>
      <c r="I36" s="275"/>
      <c r="J36" s="276"/>
      <c r="K36" s="277"/>
      <c r="L36" s="278"/>
      <c r="M36" s="344"/>
      <c r="N36" s="280"/>
      <c r="P36" s="112"/>
    </row>
    <row r="37" spans="1:16">
      <c r="A37" s="119"/>
      <c r="B37" s="864"/>
      <c r="C37" s="865"/>
      <c r="D37" s="865"/>
      <c r="E37" s="865"/>
      <c r="F37" s="865"/>
      <c r="G37" s="865"/>
      <c r="H37" s="866"/>
      <c r="I37" s="429"/>
      <c r="J37" s="430"/>
      <c r="K37" s="277"/>
      <c r="L37" s="343"/>
      <c r="M37" s="344"/>
      <c r="N37" s="280"/>
      <c r="P37" s="109"/>
    </row>
    <row r="38" spans="1:16">
      <c r="A38" s="119"/>
      <c r="B38" s="864"/>
      <c r="C38" s="865"/>
      <c r="D38" s="865"/>
      <c r="E38" s="865"/>
      <c r="F38" s="865"/>
      <c r="G38" s="865"/>
      <c r="H38" s="866"/>
      <c r="I38" s="336"/>
      <c r="J38" s="338"/>
      <c r="K38" s="277"/>
      <c r="L38" s="431"/>
      <c r="M38" s="432"/>
      <c r="N38" s="280"/>
      <c r="P38" s="112"/>
    </row>
    <row r="39" spans="1:16">
      <c r="B39" s="864"/>
      <c r="C39" s="865"/>
      <c r="D39" s="865"/>
      <c r="E39" s="865"/>
      <c r="F39" s="865"/>
      <c r="G39" s="865"/>
      <c r="H39" s="866"/>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2" t="s">
        <v>1036</v>
      </c>
      <c r="C41" s="873"/>
      <c r="D41" s="873"/>
      <c r="E41" s="44"/>
      <c r="F41" s="45"/>
      <c r="G41" s="45"/>
      <c r="H41" s="46"/>
      <c r="I41" s="42"/>
      <c r="J41" s="43"/>
      <c r="K41" s="287"/>
      <c r="L41" s="284"/>
      <c r="M41" s="409">
        <v>0.05</v>
      </c>
      <c r="N41" s="352">
        <f>N77*M41</f>
        <v>255.33602603049999</v>
      </c>
      <c r="P41" s="112"/>
    </row>
    <row r="42" spans="1:16" ht="15.75" thickBot="1">
      <c r="B42" s="864"/>
      <c r="C42" s="865"/>
      <c r="D42" s="865"/>
      <c r="E42" s="865"/>
      <c r="F42" s="865"/>
      <c r="G42" s="865"/>
      <c r="H42" s="866"/>
      <c r="I42" s="874"/>
      <c r="J42" s="875"/>
      <c r="K42" s="47"/>
      <c r="L42" s="876"/>
      <c r="M42" s="877"/>
      <c r="N42" s="111"/>
    </row>
    <row r="43" spans="1:16" ht="15.75" thickBot="1">
      <c r="B43" s="815" t="s">
        <v>1037</v>
      </c>
      <c r="C43" s="816"/>
      <c r="D43" s="816"/>
      <c r="E43" s="816"/>
      <c r="F43" s="816"/>
      <c r="G43" s="816"/>
      <c r="H43" s="816"/>
      <c r="I43" s="816"/>
      <c r="J43" s="816"/>
      <c r="K43" s="816"/>
      <c r="L43" s="816"/>
      <c r="M43" s="817"/>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0" t="s">
        <v>1028</v>
      </c>
      <c r="C47" s="861"/>
      <c r="D47" s="861"/>
      <c r="E47" s="861"/>
      <c r="F47" s="861"/>
      <c r="G47" s="861"/>
      <c r="H47" s="861"/>
      <c r="I47" s="895"/>
      <c r="J47" s="323" t="s">
        <v>1029</v>
      </c>
      <c r="K47" s="91" t="s">
        <v>1030</v>
      </c>
      <c r="L47" s="896" t="s">
        <v>1039</v>
      </c>
      <c r="M47" s="895"/>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45220</v>
      </c>
      <c r="N48" s="280">
        <f>K48*M48</f>
        <v>58786</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58786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2">
        <f>VLOOKUP(A60,TRANSPORTE!A5:D117,4,FALSE)</f>
        <v>800</v>
      </c>
      <c r="M60" s="903"/>
      <c r="N60" s="295">
        <f>K60*L60</f>
        <v>1040</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5106.7205206099998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65188.056546640495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13037.6113093281</v>
      </c>
      <c r="M84" s="851"/>
      <c r="N84" s="57"/>
    </row>
    <row r="85" spans="1:14">
      <c r="B85" s="95" t="s">
        <v>1057</v>
      </c>
      <c r="C85" s="96"/>
      <c r="D85" s="96"/>
      <c r="E85" s="96"/>
      <c r="F85" s="96"/>
      <c r="G85" s="96"/>
      <c r="H85" s="96"/>
      <c r="I85" s="93"/>
      <c r="J85" s="94"/>
      <c r="K85" s="312">
        <v>0.05</v>
      </c>
      <c r="L85" s="850">
        <f>N79*K85</f>
        <v>3259.402827332025</v>
      </c>
      <c r="M85" s="851"/>
      <c r="N85" s="57"/>
    </row>
    <row r="86" spans="1:14" ht="15.75" thickBot="1">
      <c r="B86" s="97" t="s">
        <v>1058</v>
      </c>
      <c r="C86" s="98"/>
      <c r="D86" s="98"/>
      <c r="E86" s="98"/>
      <c r="F86" s="98"/>
      <c r="G86" s="98"/>
      <c r="H86" s="98"/>
      <c r="I86" s="99"/>
      <c r="J86" s="100"/>
      <c r="K86" s="313">
        <v>0.05</v>
      </c>
      <c r="L86" s="852">
        <f>N79*K86</f>
        <v>3259.402827332025</v>
      </c>
      <c r="M86" s="853"/>
      <c r="N86" s="57"/>
    </row>
    <row r="87" spans="1:14" ht="15.75" thickBot="1">
      <c r="B87" s="815" t="s">
        <v>1037</v>
      </c>
      <c r="C87" s="816"/>
      <c r="D87" s="816"/>
      <c r="E87" s="816"/>
      <c r="F87" s="816"/>
      <c r="G87" s="816"/>
      <c r="H87" s="816"/>
      <c r="I87" s="816"/>
      <c r="J87" s="816"/>
      <c r="K87" s="816"/>
      <c r="L87" s="816"/>
      <c r="M87" s="817"/>
      <c r="N87" s="58">
        <f>L84+L85+L86</f>
        <v>19556.416963992149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84744.473510632641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228</v>
      </c>
      <c r="B36" s="864" t="str">
        <f>VLOOKUP(A36,EQUIPOS!A6:D154,3,FALSE)</f>
        <v xml:space="preserve">Formaleta metálica (concreto hidráulico)
</v>
      </c>
      <c r="C36" s="865"/>
      <c r="D36" s="865"/>
      <c r="E36" s="865"/>
      <c r="F36" s="865"/>
      <c r="G36" s="865"/>
      <c r="H36" s="866"/>
      <c r="I36" s="275"/>
      <c r="J36" s="276"/>
      <c r="K36" s="277">
        <f>VLOOKUP(A36,EQUIPOS!A6:D163,4,FALSE)</f>
        <v>2753.8308754300856</v>
      </c>
      <c r="L36" s="278"/>
      <c r="M36" s="279">
        <v>2</v>
      </c>
      <c r="N36" s="280">
        <f>K36/M36</f>
        <v>1376.9154377150428</v>
      </c>
    </row>
    <row r="37" spans="1:14">
      <c r="A37" s="119" t="s">
        <v>282</v>
      </c>
      <c r="B37" s="864" t="str">
        <f>VLOOKUP(A37,EQUIPOS!A7:D154,3,FALSE)</f>
        <v>Piloteadora potencia 250KW, RPM 1800, fuerza elevadora 200KN</v>
      </c>
      <c r="C37" s="865"/>
      <c r="D37" s="865"/>
      <c r="E37" s="865"/>
      <c r="F37" s="865"/>
      <c r="G37" s="865"/>
      <c r="H37" s="866"/>
      <c r="I37" s="429"/>
      <c r="J37" s="430"/>
      <c r="K37" s="277">
        <f>VLOOKUP(A37,EQUIPOS!A7:D164,4,FALSE)</f>
        <v>580697.2104873698</v>
      </c>
      <c r="L37" s="343"/>
      <c r="M37" s="344">
        <v>4</v>
      </c>
      <c r="N37" s="280">
        <f>K37/M37</f>
        <v>145174.30262184245</v>
      </c>
    </row>
    <row r="38" spans="1:14">
      <c r="A38" s="119" t="s">
        <v>363</v>
      </c>
      <c r="B38" s="864" t="str">
        <f>VLOOKUP(A38,EQUIPOS!A8:D154,3,FALSE)</f>
        <v>Vibrador de concreto, Motor de 3 hp a 18.000 rpm Mangueras de 4 mt</v>
      </c>
      <c r="C38" s="865"/>
      <c r="D38" s="865"/>
      <c r="E38" s="865"/>
      <c r="F38" s="865"/>
      <c r="G38" s="865"/>
      <c r="H38" s="866"/>
      <c r="I38" s="336"/>
      <c r="J38" s="338"/>
      <c r="K38" s="277">
        <f>VLOOKUP(A38,EQUIPOS!A8:D165,4,FALSE)</f>
        <v>5260.1834496301935</v>
      </c>
      <c r="L38" s="431"/>
      <c r="M38" s="432">
        <v>2</v>
      </c>
      <c r="N38" s="280">
        <f>K38/M38</f>
        <v>2630.0917248150968</v>
      </c>
    </row>
    <row r="39" spans="1:14">
      <c r="B39" s="864"/>
      <c r="C39" s="865"/>
      <c r="D39" s="865"/>
      <c r="E39" s="871"/>
      <c r="F39" s="865"/>
      <c r="G39" s="865"/>
      <c r="H39" s="866"/>
      <c r="I39" s="42"/>
      <c r="J39" s="43"/>
      <c r="K39" s="282"/>
      <c r="L39" s="284"/>
      <c r="M39" s="285"/>
      <c r="N39" s="286"/>
    </row>
    <row r="40" spans="1:14">
      <c r="B40" s="872" t="s">
        <v>1036</v>
      </c>
      <c r="C40" s="873"/>
      <c r="D40" s="873"/>
      <c r="E40" s="44"/>
      <c r="F40" s="45"/>
      <c r="G40" s="45"/>
      <c r="H40" s="46"/>
      <c r="I40" s="42"/>
      <c r="J40" s="43"/>
      <c r="K40" s="287"/>
      <c r="L40" s="284"/>
      <c r="M40" s="409">
        <v>0.1</v>
      </c>
      <c r="N40" s="352">
        <f>N76*M40</f>
        <v>1174.5457360179728</v>
      </c>
    </row>
    <row r="41" spans="1:14" ht="15.75" thickBot="1">
      <c r="B41" s="864"/>
      <c r="C41" s="865"/>
      <c r="D41" s="865"/>
      <c r="E41" s="865"/>
      <c r="F41" s="865"/>
      <c r="G41" s="865"/>
      <c r="H41" s="866"/>
      <c r="I41" s="874"/>
      <c r="J41" s="875"/>
      <c r="K41" s="47"/>
      <c r="L41" s="876"/>
      <c r="M41" s="877"/>
      <c r="N41" s="111"/>
    </row>
    <row r="42" spans="1:14" ht="15.75" thickBot="1">
      <c r="B42" s="815" t="s">
        <v>1037</v>
      </c>
      <c r="C42" s="816"/>
      <c r="D42" s="816"/>
      <c r="E42" s="816"/>
      <c r="F42" s="816"/>
      <c r="G42" s="816"/>
      <c r="H42" s="816"/>
      <c r="I42" s="816"/>
      <c r="J42" s="816"/>
      <c r="K42" s="816"/>
      <c r="L42" s="816"/>
      <c r="M42" s="817"/>
      <c r="N42" s="402">
        <f>SUM(N36:N41)</f>
        <v>150355.85552039059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0" t="s">
        <v>1028</v>
      </c>
      <c r="C46" s="861"/>
      <c r="D46" s="861"/>
      <c r="E46" s="861"/>
      <c r="F46" s="861"/>
      <c r="G46" s="861"/>
      <c r="H46" s="861"/>
      <c r="I46" s="895"/>
      <c r="J46" s="323" t="s">
        <v>1029</v>
      </c>
      <c r="K46" s="91" t="s">
        <v>1030</v>
      </c>
      <c r="L46" s="896" t="s">
        <v>1039</v>
      </c>
      <c r="M46" s="895"/>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2750</v>
      </c>
      <c r="N47" s="280">
        <f>K47*M47</f>
        <v>32656.855634065902</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4551</v>
      </c>
      <c r="N48" s="280">
        <f>K48*M48</f>
        <v>2275.5</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5355</v>
      </c>
      <c r="N49" s="280">
        <f>K49*M49</f>
        <v>2677.5</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356904.8</v>
      </c>
      <c r="N50" s="280">
        <f>K50*M50</f>
        <v>47092.478903859243</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5" t="s">
        <v>1037</v>
      </c>
      <c r="C54" s="816"/>
      <c r="D54" s="816"/>
      <c r="E54" s="816"/>
      <c r="F54" s="816"/>
      <c r="G54" s="816"/>
      <c r="H54" s="816"/>
      <c r="I54" s="816"/>
      <c r="J54" s="816"/>
      <c r="K54" s="816"/>
      <c r="L54" s="816"/>
      <c r="M54" s="817"/>
      <c r="N54" s="402">
        <f>SUM(N47:N53)</f>
        <v>84702.33453792514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2">
        <f>VLOOKUP(A59,TRANSPORTE!A5:D117,4,FALSE)</f>
        <v>40.302216266116723</v>
      </c>
      <c r="M59" s="903"/>
      <c r="N59" s="295">
        <f>K59*L59</f>
        <v>2.0151108133058364</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2.0151108133058364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11745.457360179727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246805.66252930876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49361.132505861751</v>
      </c>
      <c r="M83" s="851"/>
      <c r="N83" s="57"/>
    </row>
    <row r="84" spans="1:14">
      <c r="B84" s="95" t="s">
        <v>1057</v>
      </c>
      <c r="C84" s="96"/>
      <c r="D84" s="96"/>
      <c r="E84" s="96"/>
      <c r="F84" s="96"/>
      <c r="G84" s="96"/>
      <c r="H84" s="96"/>
      <c r="I84" s="93"/>
      <c r="J84" s="94"/>
      <c r="K84" s="312">
        <v>0.05</v>
      </c>
      <c r="L84" s="850">
        <f>N78*K84</f>
        <v>12340.283126465438</v>
      </c>
      <c r="M84" s="851"/>
      <c r="N84" s="57"/>
    </row>
    <row r="85" spans="1:14" ht="15.75" thickBot="1">
      <c r="B85" s="97" t="s">
        <v>1058</v>
      </c>
      <c r="C85" s="98"/>
      <c r="D85" s="98"/>
      <c r="E85" s="98"/>
      <c r="F85" s="98"/>
      <c r="G85" s="98"/>
      <c r="H85" s="98"/>
      <c r="I85" s="99"/>
      <c r="J85" s="100"/>
      <c r="K85" s="313">
        <v>0.05</v>
      </c>
      <c r="L85" s="852">
        <f>N78*K85</f>
        <v>12340.283126465438</v>
      </c>
      <c r="M85" s="853"/>
      <c r="N85" s="57"/>
    </row>
    <row r="86" spans="1:14" ht="15.75" thickBot="1">
      <c r="B86" s="815" t="s">
        <v>1037</v>
      </c>
      <c r="C86" s="816"/>
      <c r="D86" s="816"/>
      <c r="E86" s="816"/>
      <c r="F86" s="816"/>
      <c r="G86" s="816"/>
      <c r="H86" s="816"/>
      <c r="I86" s="816"/>
      <c r="J86" s="816"/>
      <c r="K86" s="816"/>
      <c r="L86" s="816"/>
      <c r="M86" s="817"/>
      <c r="N86" s="58">
        <f>L83+L84+L85</f>
        <v>74041.698758792627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320847.36128810141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15" customHeight="1">
      <c r="B107" s="962" t="s">
        <v>2325</v>
      </c>
      <c r="C107" s="963"/>
      <c r="D107" s="963"/>
      <c r="E107" s="963"/>
      <c r="F107" s="963"/>
      <c r="G107" s="963"/>
      <c r="H107" s="963"/>
      <c r="I107" s="963"/>
      <c r="J107" s="963"/>
      <c r="K107" s="963"/>
      <c r="L107" s="963"/>
      <c r="M107" s="963"/>
      <c r="N107" s="964"/>
    </row>
    <row r="108" spans="2:14" ht="30.75" customHeight="1">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228</v>
      </c>
      <c r="B36" s="864" t="str">
        <f>VLOOKUP(A36,EQUIPOS!A6:D154,3,FALSE)</f>
        <v xml:space="preserve">Formaleta metálica (concreto hidráulico)
</v>
      </c>
      <c r="C36" s="865"/>
      <c r="D36" s="865"/>
      <c r="E36" s="865"/>
      <c r="F36" s="865"/>
      <c r="G36" s="865"/>
      <c r="H36" s="866"/>
      <c r="I36" s="275"/>
      <c r="J36" s="276"/>
      <c r="K36" s="277">
        <f>VLOOKUP(A36,EQUIPOS!A6:D163,4,FALSE)</f>
        <v>2753.8308754300856</v>
      </c>
      <c r="L36" s="278"/>
      <c r="M36" s="279">
        <v>2</v>
      </c>
      <c r="N36" s="280">
        <f>K36/M36</f>
        <v>1376.9154377150428</v>
      </c>
    </row>
    <row r="37" spans="1:14">
      <c r="A37" s="119" t="s">
        <v>282</v>
      </c>
      <c r="B37" s="864" t="str">
        <f>VLOOKUP(A37,EQUIPOS!A7:D154,3,FALSE)</f>
        <v>Piloteadora potencia 250KW, RPM 1800, fuerza elevadora 200KN</v>
      </c>
      <c r="C37" s="865"/>
      <c r="D37" s="865"/>
      <c r="E37" s="865"/>
      <c r="F37" s="865"/>
      <c r="G37" s="865"/>
      <c r="H37" s="866"/>
      <c r="I37" s="429"/>
      <c r="J37" s="430"/>
      <c r="K37" s="277">
        <f>VLOOKUP(A37,EQUIPOS!A7:D164,4,FALSE)</f>
        <v>580697.2104873698</v>
      </c>
      <c r="L37" s="343"/>
      <c r="M37" s="344">
        <v>4</v>
      </c>
      <c r="N37" s="280">
        <f>K37/M37</f>
        <v>145174.30262184245</v>
      </c>
    </row>
    <row r="38" spans="1:14">
      <c r="A38" s="119" t="s">
        <v>363</v>
      </c>
      <c r="B38" s="864" t="str">
        <f>VLOOKUP(A38,EQUIPOS!A8:D154,3,FALSE)</f>
        <v>Vibrador de concreto, Motor de 3 hp a 18.000 rpm Mangueras de 4 mt</v>
      </c>
      <c r="C38" s="865"/>
      <c r="D38" s="865"/>
      <c r="E38" s="865"/>
      <c r="F38" s="865"/>
      <c r="G38" s="865"/>
      <c r="H38" s="866"/>
      <c r="I38" s="336"/>
      <c r="J38" s="338"/>
      <c r="K38" s="277">
        <f>VLOOKUP(A38,EQUIPOS!A8:D165,4,FALSE)</f>
        <v>5260.1834496301935</v>
      </c>
      <c r="L38" s="431"/>
      <c r="M38" s="432">
        <v>2</v>
      </c>
      <c r="N38" s="280">
        <f>K38/M38</f>
        <v>2630.0917248150968</v>
      </c>
    </row>
    <row r="39" spans="1:14">
      <c r="B39" s="864"/>
      <c r="C39" s="865"/>
      <c r="D39" s="865"/>
      <c r="E39" s="871"/>
      <c r="F39" s="865"/>
      <c r="G39" s="865"/>
      <c r="H39" s="866"/>
      <c r="I39" s="42"/>
      <c r="J39" s="43"/>
      <c r="K39" s="282"/>
      <c r="L39" s="284"/>
      <c r="M39" s="285"/>
      <c r="N39" s="286"/>
    </row>
    <row r="40" spans="1:14">
      <c r="B40" s="872" t="s">
        <v>1036</v>
      </c>
      <c r="C40" s="873"/>
      <c r="D40" s="873"/>
      <c r="E40" s="44"/>
      <c r="F40" s="45"/>
      <c r="G40" s="45"/>
      <c r="H40" s="46"/>
      <c r="I40" s="42"/>
      <c r="J40" s="43"/>
      <c r="K40" s="287"/>
      <c r="L40" s="284"/>
      <c r="M40" s="409">
        <v>0.1</v>
      </c>
      <c r="N40" s="352">
        <f>N76*M40</f>
        <v>1174.5457360179728</v>
      </c>
    </row>
    <row r="41" spans="1:14" ht="15.75" thickBot="1">
      <c r="B41" s="864"/>
      <c r="C41" s="865"/>
      <c r="D41" s="865"/>
      <c r="E41" s="865"/>
      <c r="F41" s="865"/>
      <c r="G41" s="865"/>
      <c r="H41" s="866"/>
      <c r="I41" s="874"/>
      <c r="J41" s="875"/>
      <c r="K41" s="47"/>
      <c r="L41" s="876"/>
      <c r="M41" s="877"/>
      <c r="N41" s="111"/>
    </row>
    <row r="42" spans="1:14" ht="15.75" thickBot="1">
      <c r="B42" s="815" t="s">
        <v>1037</v>
      </c>
      <c r="C42" s="816"/>
      <c r="D42" s="816"/>
      <c r="E42" s="816"/>
      <c r="F42" s="816"/>
      <c r="G42" s="816"/>
      <c r="H42" s="816"/>
      <c r="I42" s="816"/>
      <c r="J42" s="816"/>
      <c r="K42" s="816"/>
      <c r="L42" s="816"/>
      <c r="M42" s="817"/>
      <c r="N42" s="402">
        <f>SUM(N36:N41)</f>
        <v>150355.85552039059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0" t="s">
        <v>1028</v>
      </c>
      <c r="C46" s="861"/>
      <c r="D46" s="861"/>
      <c r="E46" s="861"/>
      <c r="F46" s="861"/>
      <c r="G46" s="861"/>
      <c r="H46" s="861"/>
      <c r="I46" s="895"/>
      <c r="J46" s="323" t="s">
        <v>1029</v>
      </c>
      <c r="K46" s="91" t="s">
        <v>1030</v>
      </c>
      <c r="L46" s="896" t="s">
        <v>1039</v>
      </c>
      <c r="M46" s="895"/>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2750</v>
      </c>
      <c r="N47" s="280">
        <f>K47*M47</f>
        <v>32656.855634065902</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4551</v>
      </c>
      <c r="N48" s="280">
        <f>K48*M48</f>
        <v>2275.5</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5355</v>
      </c>
      <c r="N49" s="280">
        <f>K49*M49</f>
        <v>2677.5</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356904.8</v>
      </c>
      <c r="N50" s="280">
        <f>K50*M50</f>
        <v>47092.478903859243</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5" t="s">
        <v>1037</v>
      </c>
      <c r="C54" s="816"/>
      <c r="D54" s="816"/>
      <c r="E54" s="816"/>
      <c r="F54" s="816"/>
      <c r="G54" s="816"/>
      <c r="H54" s="816"/>
      <c r="I54" s="816"/>
      <c r="J54" s="816"/>
      <c r="K54" s="816"/>
      <c r="L54" s="816"/>
      <c r="M54" s="817"/>
      <c r="N54" s="402">
        <f>SUM(N47:N53)</f>
        <v>84702.33453792514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2">
        <f>VLOOKUP(A59,TRANSPORTE!A5:D117,4,FALSE)</f>
        <v>40.302216266116723</v>
      </c>
      <c r="M59" s="903"/>
      <c r="N59" s="295">
        <f>K59*L59</f>
        <v>2.0151108133058364</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3"/>
      <c r="M64" s="894"/>
      <c r="N64" s="133"/>
    </row>
    <row r="65" spans="1:15" ht="15.75" thickBot="1">
      <c r="B65" s="904" t="s">
        <v>1037</v>
      </c>
      <c r="C65" s="858"/>
      <c r="D65" s="858"/>
      <c r="E65" s="858"/>
      <c r="F65" s="858"/>
      <c r="G65" s="858"/>
      <c r="H65" s="858"/>
      <c r="I65" s="858"/>
      <c r="J65" s="858"/>
      <c r="K65" s="858"/>
      <c r="L65" s="858"/>
      <c r="M65" s="859"/>
      <c r="N65" s="110">
        <f>N59+N60+N61+N62+N63</f>
        <v>2.0151108133058364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1"/>
      <c r="C75" s="892"/>
      <c r="D75" s="892"/>
      <c r="E75" s="892"/>
      <c r="F75" s="892"/>
      <c r="G75" s="892"/>
      <c r="H75" s="892"/>
      <c r="I75" s="132"/>
      <c r="J75" s="132"/>
      <c r="K75" s="132"/>
      <c r="L75" s="905"/>
      <c r="M75" s="905"/>
      <c r="N75" s="51"/>
    </row>
    <row r="76" spans="1:15" ht="15.75" thickBot="1">
      <c r="B76" s="904" t="s">
        <v>1037</v>
      </c>
      <c r="C76" s="858"/>
      <c r="D76" s="858"/>
      <c r="E76" s="858"/>
      <c r="F76" s="858"/>
      <c r="G76" s="858"/>
      <c r="H76" s="858"/>
      <c r="I76" s="858"/>
      <c r="J76" s="858"/>
      <c r="K76" s="858"/>
      <c r="L76" s="858"/>
      <c r="M76" s="859"/>
      <c r="N76" s="309">
        <f>SUM(N70:N75)</f>
        <v>11745.457360179727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246805.66252930876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49361.132505861751</v>
      </c>
      <c r="M83" s="851"/>
      <c r="N83" s="57"/>
    </row>
    <row r="84" spans="1:14">
      <c r="B84" s="95" t="s">
        <v>1057</v>
      </c>
      <c r="C84" s="96"/>
      <c r="D84" s="96"/>
      <c r="E84" s="96"/>
      <c r="F84" s="96"/>
      <c r="G84" s="96"/>
      <c r="H84" s="96"/>
      <c r="I84" s="93"/>
      <c r="J84" s="94"/>
      <c r="K84" s="312">
        <v>0.05</v>
      </c>
      <c r="L84" s="850">
        <f>N78*K84</f>
        <v>12340.283126465438</v>
      </c>
      <c r="M84" s="851"/>
      <c r="N84" s="57"/>
    </row>
    <row r="85" spans="1:14" ht="15.75" thickBot="1">
      <c r="B85" s="97" t="s">
        <v>1058</v>
      </c>
      <c r="C85" s="98"/>
      <c r="D85" s="98"/>
      <c r="E85" s="98"/>
      <c r="F85" s="98"/>
      <c r="G85" s="98"/>
      <c r="H85" s="98"/>
      <c r="I85" s="99"/>
      <c r="J85" s="100"/>
      <c r="K85" s="313">
        <v>0.05</v>
      </c>
      <c r="L85" s="852">
        <f>N78*K85</f>
        <v>12340.283126465438</v>
      </c>
      <c r="M85" s="853"/>
      <c r="N85" s="57"/>
    </row>
    <row r="86" spans="1:14" ht="15.75" thickBot="1">
      <c r="B86" s="815" t="s">
        <v>1037</v>
      </c>
      <c r="C86" s="816"/>
      <c r="D86" s="816"/>
      <c r="E86" s="816"/>
      <c r="F86" s="816"/>
      <c r="G86" s="816"/>
      <c r="H86" s="816"/>
      <c r="I86" s="816"/>
      <c r="J86" s="816"/>
      <c r="K86" s="816"/>
      <c r="L86" s="816"/>
      <c r="M86" s="817"/>
      <c r="N86" s="58">
        <f>L83+L84+L85</f>
        <v>74041.698758792627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320847.36128810141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243</v>
      </c>
      <c r="B36" s="864" t="str">
        <f>VLOOKUP(A36,EQUIPOS!A6:D154,3,FALSE)</f>
        <v>Grúa 10 ton</v>
      </c>
      <c r="C36" s="865"/>
      <c r="D36" s="865"/>
      <c r="E36" s="865"/>
      <c r="F36" s="865"/>
      <c r="G36" s="865"/>
      <c r="H36" s="866"/>
      <c r="I36" s="275"/>
      <c r="J36" s="276"/>
      <c r="K36" s="277">
        <f>VLOOKUP(A36,EQUIPOS!A6:D163,4,FALSE)</f>
        <v>122673.0711940725</v>
      </c>
      <c r="L36" s="278"/>
      <c r="M36" s="279">
        <v>0.158</v>
      </c>
      <c r="N36" s="280">
        <f t="shared" ref="N36:N44" si="0">K36/M36</f>
        <v>776411.8430004589</v>
      </c>
    </row>
    <row r="37" spans="1:14">
      <c r="A37" s="119" t="s">
        <v>121</v>
      </c>
      <c r="B37" s="864" t="str">
        <f>VLOOKUP(A37,EQUIPOS!A7:D154,3,FALSE)</f>
        <v>Bomba eléctrica para accionar la celda</v>
      </c>
      <c r="C37" s="865"/>
      <c r="D37" s="865"/>
      <c r="E37" s="865"/>
      <c r="F37" s="865"/>
      <c r="G37" s="865"/>
      <c r="H37" s="866"/>
      <c r="I37" s="429"/>
      <c r="J37" s="430"/>
      <c r="K37" s="277">
        <f>VLOOKUP(A37,EQUIPOS!A7:D164,4,FALSE)</f>
        <v>46037.446901038296</v>
      </c>
      <c r="L37" s="343"/>
      <c r="M37" s="344">
        <v>0.158</v>
      </c>
      <c r="N37" s="280">
        <f t="shared" si="0"/>
        <v>291376.24620910315</v>
      </c>
    </row>
    <row r="38" spans="1:14">
      <c r="A38" s="119" t="s">
        <v>217</v>
      </c>
      <c r="B38" s="864" t="str">
        <f>VLOOKUP(A38,EQUIPOS!A8:D154,3,FALSE)</f>
        <v>Equipo de soldadura y de acetileno (incluye soldadura)</v>
      </c>
      <c r="C38" s="865"/>
      <c r="D38" s="865"/>
      <c r="E38" s="865"/>
      <c r="F38" s="865"/>
      <c r="G38" s="865"/>
      <c r="H38" s="866"/>
      <c r="I38" s="429"/>
      <c r="J38" s="430"/>
      <c r="K38" s="446">
        <f>VLOOKUP(A38,EQUIPOS!A8:D165,4,FALSE)</f>
        <v>22191.630456323539</v>
      </c>
      <c r="L38" s="343"/>
      <c r="M38" s="344">
        <v>0.158</v>
      </c>
      <c r="N38" s="280">
        <f t="shared" si="0"/>
        <v>140453.3573185034</v>
      </c>
    </row>
    <row r="39" spans="1:14">
      <c r="A39" s="119" t="s">
        <v>255</v>
      </c>
      <c r="B39" s="864" t="str">
        <f>VLOOKUP(A39,EQUIPOS!A9:D154,3,FALSE)</f>
        <v>Manómetro cable de acero para bajar la celda</v>
      </c>
      <c r="C39" s="865"/>
      <c r="D39" s="865"/>
      <c r="E39" s="865"/>
      <c r="F39" s="865"/>
      <c r="G39" s="865"/>
      <c r="H39" s="866"/>
      <c r="I39" s="429"/>
      <c r="J39" s="430"/>
      <c r="K39" s="446">
        <f>VLOOKUP(A39,EQUIPOS!A9:D166,4,FALSE)</f>
        <v>1278707.7176333391</v>
      </c>
      <c r="L39" s="343"/>
      <c r="M39" s="344">
        <v>0.158</v>
      </c>
      <c r="N39" s="280">
        <f t="shared" si="0"/>
        <v>8093086.8204641715</v>
      </c>
    </row>
    <row r="40" spans="1:14">
      <c r="A40" s="119" t="s">
        <v>1732</v>
      </c>
      <c r="B40" s="864" t="str">
        <f>VLOOKUP(A40,EQUIPOS!A10:D154,3,FALSE)</f>
        <v xml:space="preserve">Retroexcavadora sobre llantas 
</v>
      </c>
      <c r="C40" s="865"/>
      <c r="D40" s="865"/>
      <c r="E40" s="865"/>
      <c r="F40" s="865"/>
      <c r="G40" s="865"/>
      <c r="H40" s="866"/>
      <c r="I40" s="429"/>
      <c r="J40" s="430"/>
      <c r="K40" s="446">
        <f>VLOOKUP(A40,EQUIPOS!A10:D167,4,FALSE)</f>
        <v>75000</v>
      </c>
      <c r="L40" s="343"/>
      <c r="M40" s="344">
        <v>0.158</v>
      </c>
      <c r="N40" s="280">
        <f t="shared" si="0"/>
        <v>474683.54430379748</v>
      </c>
    </row>
    <row r="41" spans="1:14">
      <c r="A41" s="119" t="s">
        <v>115</v>
      </c>
      <c r="B41" s="864" t="str">
        <f>VLOOKUP(A41,EQUIPOS!A6:D154,3,FALSE)</f>
        <v>Andamiaje para Aplicar la Carga (Equipos Sustituto de la Tara)</v>
      </c>
      <c r="C41" s="865"/>
      <c r="D41" s="865"/>
      <c r="E41" s="865"/>
      <c r="F41" s="865"/>
      <c r="G41" s="865"/>
      <c r="H41" s="866"/>
      <c r="I41" s="429"/>
      <c r="J41" s="430"/>
      <c r="K41" s="446">
        <f>VLOOKUP(A41,EQUIPOS!A6:D154,4,FALSE)</f>
        <v>47239.289095736916</v>
      </c>
      <c r="L41" s="343"/>
      <c r="M41" s="344">
        <v>0.158</v>
      </c>
      <c r="N41" s="280">
        <f t="shared" si="0"/>
        <v>298982.84237808175</v>
      </c>
    </row>
    <row r="42" spans="1:14">
      <c r="A42" s="119" t="s">
        <v>224</v>
      </c>
      <c r="B42" s="864" t="str">
        <f>VLOOKUP(A42,EQUIPOS!A12:D156,3,FALSE)</f>
        <v>Equipo de Medición (Deformimetros Eléctricos, Mecánicos, Celdas de Carga,  Etc.)</v>
      </c>
      <c r="C42" s="865"/>
      <c r="D42" s="865"/>
      <c r="E42" s="865"/>
      <c r="F42" s="865"/>
      <c r="G42" s="865"/>
      <c r="H42" s="866"/>
      <c r="I42" s="336"/>
      <c r="J42" s="338"/>
      <c r="K42" s="446">
        <f>VLOOKUP(A42,EQUIPOS!A12:D169,4,FALSE)</f>
        <v>153956.74662827168</v>
      </c>
      <c r="L42" s="431"/>
      <c r="M42" s="432">
        <v>0.158</v>
      </c>
      <c r="N42" s="280">
        <f t="shared" si="0"/>
        <v>974409.78878652956</v>
      </c>
    </row>
    <row r="43" spans="1:14">
      <c r="A43" t="s">
        <v>335</v>
      </c>
      <c r="B43" s="864" t="str">
        <f>VLOOKUP(A43,EQUIPOS!A13:D157,3,FALSE)</f>
        <v>Tara (Recebo, Agua, Etc.)</v>
      </c>
      <c r="C43" s="865"/>
      <c r="D43" s="865"/>
      <c r="E43" s="865"/>
      <c r="F43" s="865"/>
      <c r="G43" s="865"/>
      <c r="H43" s="866"/>
      <c r="I43" s="42"/>
      <c r="J43" s="43"/>
      <c r="K43" s="446">
        <f>VLOOKUP(A43,EQUIPOS!A13:D170,4,FALSE)</f>
        <v>242685.58161376603</v>
      </c>
      <c r="L43" s="284"/>
      <c r="M43" s="285">
        <v>2.8000000000000001E-2</v>
      </c>
      <c r="N43" s="280">
        <f t="shared" si="0"/>
        <v>8667342.2004916444</v>
      </c>
    </row>
    <row r="44" spans="1:14">
      <c r="A44" t="s">
        <v>216</v>
      </c>
      <c r="B44" s="864" t="str">
        <f>VLOOKUP(A44,EQUIPOS!A14:D158,3,FALSE)</f>
        <v xml:space="preserve">Equipo de topografía Teodolito electrónico con abertura de anteojo de 42 mm. Aumento del anteojo: 30x.Distancia mínima de enfoque: 1.0 m. Precisión: 5´´. Compensador con rango de trabajo ±3´. </v>
      </c>
      <c r="C44" s="865"/>
      <c r="D44" s="865"/>
      <c r="E44" s="865"/>
      <c r="F44" s="865"/>
      <c r="G44" s="865"/>
      <c r="H44" s="866"/>
      <c r="I44" s="42"/>
      <c r="J44" s="43"/>
      <c r="K44" s="446">
        <f>VLOOKUP(A44,EQUIPOS!A14:D171,4,FALSE)</f>
        <v>5000</v>
      </c>
      <c r="L44" s="284"/>
      <c r="M44" s="285">
        <v>0.158</v>
      </c>
      <c r="N44" s="281">
        <f t="shared" si="0"/>
        <v>31645.569620253165</v>
      </c>
    </row>
    <row r="45" spans="1:14">
      <c r="B45" s="872" t="s">
        <v>1036</v>
      </c>
      <c r="C45" s="873"/>
      <c r="D45" s="873"/>
      <c r="E45" s="44"/>
      <c r="F45" s="45"/>
      <c r="G45" s="45"/>
      <c r="H45" s="46"/>
      <c r="I45" s="42"/>
      <c r="J45" s="43"/>
      <c r="K45" s="287"/>
      <c r="L45" s="284"/>
      <c r="M45" s="409">
        <v>0.02</v>
      </c>
      <c r="N45" s="352">
        <f>N81*M45</f>
        <v>23612.235743728568</v>
      </c>
    </row>
    <row r="46" spans="1:14" ht="15.75" thickBot="1">
      <c r="B46" s="864"/>
      <c r="C46" s="865"/>
      <c r="D46" s="865"/>
      <c r="E46" s="865"/>
      <c r="F46" s="865"/>
      <c r="G46" s="865"/>
      <c r="H46" s="866"/>
      <c r="I46" s="874"/>
      <c r="J46" s="875"/>
      <c r="K46" s="47"/>
      <c r="L46" s="876"/>
      <c r="M46" s="877"/>
      <c r="N46" s="111"/>
    </row>
    <row r="47" spans="1:14" ht="15.75" thickBot="1">
      <c r="B47" s="815" t="s">
        <v>1037</v>
      </c>
      <c r="C47" s="816"/>
      <c r="D47" s="816"/>
      <c r="E47" s="816"/>
      <c r="F47" s="816"/>
      <c r="G47" s="816"/>
      <c r="H47" s="816"/>
      <c r="I47" s="816"/>
      <c r="J47" s="816"/>
      <c r="K47" s="816"/>
      <c r="L47" s="816"/>
      <c r="M47" s="817"/>
      <c r="N47" s="402">
        <f>SUM(N36:N46)</f>
        <v>19772004.448316269</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0" t="s">
        <v>1028</v>
      </c>
      <c r="C51" s="861"/>
      <c r="D51" s="861"/>
      <c r="E51" s="861"/>
      <c r="F51" s="861"/>
      <c r="G51" s="861"/>
      <c r="H51" s="861"/>
      <c r="I51" s="895"/>
      <c r="J51" s="323" t="s">
        <v>1029</v>
      </c>
      <c r="K51" s="91" t="s">
        <v>1030</v>
      </c>
      <c r="L51" s="896" t="s">
        <v>1039</v>
      </c>
      <c r="M51" s="895"/>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12692656.827451054</v>
      </c>
      <c r="N52" s="280">
        <f t="shared" ref="N52:N58" si="1">K52*M52</f>
        <v>12692656.827451054</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76584.33920745083</v>
      </c>
      <c r="N53" s="280">
        <f t="shared" si="1"/>
        <v>2297530.1762235248</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49871.771567515556</v>
      </c>
      <c r="N54" s="280">
        <f t="shared" si="1"/>
        <v>2992306.2940509333</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31982.440635907984</v>
      </c>
      <c r="N55" s="280">
        <f t="shared" si="1"/>
        <v>383789.28763089579</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1255025.6553844095</v>
      </c>
      <c r="N56" s="280">
        <f t="shared" si="1"/>
        <v>2510051.3107688189</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769640.27299287682</v>
      </c>
      <c r="N57" s="280">
        <f t="shared" si="1"/>
        <v>3848201.3649643841</v>
      </c>
    </row>
    <row r="58" spans="1:14" ht="15.7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25000</v>
      </c>
      <c r="N58" s="280">
        <f t="shared" si="1"/>
        <v>1750000</v>
      </c>
    </row>
    <row r="59" spans="1:14" ht="15.75" thickBot="1">
      <c r="B59" s="815" t="s">
        <v>1037</v>
      </c>
      <c r="C59" s="816"/>
      <c r="D59" s="816"/>
      <c r="E59" s="816"/>
      <c r="F59" s="816"/>
      <c r="G59" s="816"/>
      <c r="H59" s="816"/>
      <c r="I59" s="816"/>
      <c r="J59" s="816"/>
      <c r="K59" s="816"/>
      <c r="L59" s="816"/>
      <c r="M59" s="817"/>
      <c r="N59" s="402">
        <f>SUM(N52:N58)</f>
        <v>26474535.261089612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902">
        <f>VLOOKUP(A64,TRANSPORTE!A5:D117,4,FALSE)</f>
        <v>128637.43386667551</v>
      </c>
      <c r="M64" s="903"/>
      <c r="N64" s="295">
        <f>K64*L64</f>
        <v>6431.8716933337755</v>
      </c>
    </row>
    <row r="65" spans="1:15">
      <c r="B65" s="52"/>
      <c r="C65" s="53"/>
      <c r="D65" s="53"/>
      <c r="E65" s="53"/>
      <c r="F65" s="53"/>
      <c r="G65" s="53"/>
      <c r="H65" s="319"/>
      <c r="I65" s="287"/>
      <c r="J65" s="294"/>
      <c r="K65" s="287"/>
      <c r="L65" s="902"/>
      <c r="M65" s="903"/>
      <c r="N65" s="295"/>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6431.8716933337755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242468.64</v>
      </c>
      <c r="J77" s="301">
        <v>185</v>
      </c>
      <c r="K77" s="302">
        <f>VLOOKUP(A77,'MANO DE OBRA'!A9:D101,4,FALSE)</f>
        <v>448566.984</v>
      </c>
      <c r="L77" s="56"/>
      <c r="M77" s="308">
        <v>1.26</v>
      </c>
      <c r="N77" s="403">
        <f>K77/M77</f>
        <v>356005.54285714286</v>
      </c>
    </row>
    <row r="78" spans="1:15">
      <c r="A78" s="179" t="s">
        <v>78</v>
      </c>
      <c r="B78" s="55" t="str">
        <f>VLOOKUP(A78,'MANO DE OBRA'!A10:D71,3,FALSE)</f>
        <v xml:space="preserve">Ingeniero Geotecnista </v>
      </c>
      <c r="C78" s="53"/>
      <c r="D78" s="53"/>
      <c r="E78" s="53"/>
      <c r="F78" s="53"/>
      <c r="G78" s="53"/>
      <c r="H78" s="53"/>
      <c r="I78" s="300">
        <f>K78/J78*100</f>
        <v>313188.65999999997</v>
      </c>
      <c r="J78" s="301">
        <v>185</v>
      </c>
      <c r="K78" s="302">
        <f>VLOOKUP(A78,'MANO DE OBRA'!A10:D102,4,FALSE)</f>
        <v>579399.02099999995</v>
      </c>
      <c r="L78" s="326"/>
      <c r="M78" s="308">
        <v>1.26</v>
      </c>
      <c r="N78" s="403">
        <f>K78/M78</f>
        <v>459840.49285714282</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1180611.7871864284</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N47+N59+N70+N81</f>
        <v>47433583.368285649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9486716.6736571305</v>
      </c>
      <c r="M88" s="851"/>
      <c r="N88" s="57"/>
    </row>
    <row r="89" spans="1:14">
      <c r="B89" s="95" t="s">
        <v>1057</v>
      </c>
      <c r="C89" s="96"/>
      <c r="D89" s="96"/>
      <c r="E89" s="96"/>
      <c r="F89" s="96"/>
      <c r="G89" s="96"/>
      <c r="H89" s="96"/>
      <c r="I89" s="93"/>
      <c r="J89" s="94"/>
      <c r="K89" s="312">
        <v>0.05</v>
      </c>
      <c r="L89" s="850">
        <f>N83*K89</f>
        <v>2371679.1684142826</v>
      </c>
      <c r="M89" s="851"/>
      <c r="N89" s="57"/>
    </row>
    <row r="90" spans="1:14" ht="15.75" thickBot="1">
      <c r="B90" s="97" t="s">
        <v>1058</v>
      </c>
      <c r="C90" s="98"/>
      <c r="D90" s="98"/>
      <c r="E90" s="98"/>
      <c r="F90" s="98"/>
      <c r="G90" s="98"/>
      <c r="H90" s="98"/>
      <c r="I90" s="99"/>
      <c r="J90" s="100"/>
      <c r="K90" s="313">
        <v>0.05</v>
      </c>
      <c r="L90" s="852">
        <f>N83*K90</f>
        <v>2371679.1684142826</v>
      </c>
      <c r="M90" s="853"/>
      <c r="N90" s="57"/>
    </row>
    <row r="91" spans="1:14" ht="15.75" thickBot="1">
      <c r="B91" s="815" t="s">
        <v>1037</v>
      </c>
      <c r="C91" s="816"/>
      <c r="D91" s="816"/>
      <c r="E91" s="816"/>
      <c r="F91" s="816"/>
      <c r="G91" s="816"/>
      <c r="H91" s="816"/>
      <c r="I91" s="816"/>
      <c r="J91" s="816"/>
      <c r="K91" s="816"/>
      <c r="L91" s="816"/>
      <c r="M91" s="817"/>
      <c r="N91" s="58">
        <f>L88+L89+L90</f>
        <v>14230075.010485698</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61663658.37877135</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140</v>
      </c>
      <c r="B36" s="864" t="str">
        <f>VLOOKUP(A36,EQUIPOS!A6:D154,3,FALSE)</f>
        <v>Camisa para Pilote D=1.20m</v>
      </c>
      <c r="C36" s="865"/>
      <c r="D36" s="865"/>
      <c r="E36" s="865"/>
      <c r="F36" s="865"/>
      <c r="G36" s="865"/>
      <c r="H36" s="866"/>
      <c r="I36" s="275"/>
      <c r="J36" s="276"/>
      <c r="K36" s="277">
        <f>VLOOKUP(A36,EQUIPOS!A6:D163,4,FALSE)</f>
        <v>26001.280271044139</v>
      </c>
      <c r="L36" s="278"/>
      <c r="M36" s="279">
        <v>1</v>
      </c>
      <c r="N36" s="280">
        <f t="shared" ref="N36:N42" si="0">K36/M36</f>
        <v>26001.280271044139</v>
      </c>
    </row>
    <row r="37" spans="1:14">
      <c r="A37" s="119" t="s">
        <v>206</v>
      </c>
      <c r="B37" s="864" t="str">
        <f>VLOOKUP(A37,EQUIPOS!A7:D154,3,FALSE)</f>
        <v>Equipo de Soldadura</v>
      </c>
      <c r="C37" s="865"/>
      <c r="D37" s="865"/>
      <c r="E37" s="865"/>
      <c r="F37" s="865"/>
      <c r="G37" s="865"/>
      <c r="H37" s="866"/>
      <c r="I37" s="429"/>
      <c r="J37" s="430"/>
      <c r="K37" s="277">
        <f>VLOOKUP(A37,EQUIPOS!A7:D164,4,FALSE)</f>
        <v>7112.1844143426315</v>
      </c>
      <c r="L37" s="343"/>
      <c r="M37" s="344">
        <v>1</v>
      </c>
      <c r="N37" s="280">
        <f t="shared" si="0"/>
        <v>7112.1844143426315</v>
      </c>
    </row>
    <row r="38" spans="1:14">
      <c r="A38" s="119" t="s">
        <v>242</v>
      </c>
      <c r="B38" s="864" t="str">
        <f>VLOOKUP(A38,EQUIPOS!A8:D154,3,FALSE)</f>
        <v>Grúa con torre capacidad 1 ton en la punta.</v>
      </c>
      <c r="C38" s="865"/>
      <c r="D38" s="865"/>
      <c r="E38" s="865"/>
      <c r="F38" s="865"/>
      <c r="G38" s="865"/>
      <c r="H38" s="866"/>
      <c r="I38" s="429"/>
      <c r="J38" s="430"/>
      <c r="K38" s="446">
        <f>VLOOKUP(A38,EQUIPOS!A8:D165,4,FALSE)</f>
        <v>127751.03242572253</v>
      </c>
      <c r="L38" s="343"/>
      <c r="M38" s="344">
        <v>2.5</v>
      </c>
      <c r="N38" s="280">
        <f t="shared" si="0"/>
        <v>51100.412970289013</v>
      </c>
    </row>
    <row r="39" spans="1:14">
      <c r="A39" s="119" t="s">
        <v>267</v>
      </c>
      <c r="B39" s="864" t="str">
        <f>VLOOKUP(A39,EQUIPOS!A9:D154,3,FALSE)</f>
        <v>Motobomba de concreto</v>
      </c>
      <c r="C39" s="865"/>
      <c r="D39" s="865"/>
      <c r="E39" s="865"/>
      <c r="F39" s="865"/>
      <c r="G39" s="865"/>
      <c r="H39" s="866"/>
      <c r="I39" s="429"/>
      <c r="J39" s="430"/>
      <c r="K39" s="446">
        <f>VLOOKUP(A39,EQUIPOS!A9:D166,4,FALSE)</f>
        <v>55446.403571759518</v>
      </c>
      <c r="L39" s="343"/>
      <c r="M39" s="344">
        <v>2.5499800000000001</v>
      </c>
      <c r="N39" s="280">
        <f t="shared" si="0"/>
        <v>21743.858215264245</v>
      </c>
    </row>
    <row r="40" spans="1:14">
      <c r="A40" s="119" t="s">
        <v>277</v>
      </c>
      <c r="B40" s="864" t="str">
        <f>VLOOKUP(A40,EQUIPOS!A10:D154,3,FALSE)</f>
        <v>Pala auxiliar de piloteadora</v>
      </c>
      <c r="C40" s="865"/>
      <c r="D40" s="865"/>
      <c r="E40" s="865"/>
      <c r="F40" s="865"/>
      <c r="G40" s="865"/>
      <c r="H40" s="866"/>
      <c r="I40" s="429"/>
      <c r="J40" s="430"/>
      <c r="K40" s="446">
        <f>VLOOKUP(A40,EQUIPOS!A10:D167,4,FALSE)</f>
        <v>268134.81376047782</v>
      </c>
      <c r="L40" s="343"/>
      <c r="M40" s="344">
        <v>2.5</v>
      </c>
      <c r="N40" s="280">
        <f t="shared" si="0"/>
        <v>107253.92550419112</v>
      </c>
    </row>
    <row r="41" spans="1:14">
      <c r="A41" s="119" t="s">
        <v>282</v>
      </c>
      <c r="B41" s="864" t="str">
        <f>VLOOKUP(A41,EQUIPOS!A6:D154,3,FALSE)</f>
        <v>Piloteadora potencia 250KW, RPM 1800, fuerza elevadora 200KN</v>
      </c>
      <c r="C41" s="865"/>
      <c r="D41" s="865"/>
      <c r="E41" s="865"/>
      <c r="F41" s="865"/>
      <c r="G41" s="865"/>
      <c r="H41" s="866"/>
      <c r="I41" s="429"/>
      <c r="J41" s="430"/>
      <c r="K41" s="446">
        <f>VLOOKUP(A41,EQUIPOS!A6:D154,4,FALSE)</f>
        <v>580697.2104873698</v>
      </c>
      <c r="L41" s="343"/>
      <c r="M41" s="344">
        <v>1</v>
      </c>
      <c r="N41" s="280">
        <f t="shared" si="0"/>
        <v>580697.2104873698</v>
      </c>
    </row>
    <row r="42" spans="1:14">
      <c r="A42" s="119" t="s">
        <v>310</v>
      </c>
      <c r="B42" s="864" t="str">
        <f>VLOOKUP(A42,EQUIPOS!A12:D156,3,FALSE)</f>
        <v>Retroexcavadora A25C</v>
      </c>
      <c r="C42" s="865"/>
      <c r="D42" s="865"/>
      <c r="E42" s="865"/>
      <c r="F42" s="865"/>
      <c r="G42" s="865"/>
      <c r="H42" s="866"/>
      <c r="I42" s="336"/>
      <c r="J42" s="338"/>
      <c r="K42" s="446">
        <f>VLOOKUP(A42,EQUIPOS!A12:D169,4,FALSE)</f>
        <v>120208.86952299731</v>
      </c>
      <c r="L42" s="431"/>
      <c r="M42" s="432">
        <v>2.5</v>
      </c>
      <c r="N42" s="280">
        <f t="shared" si="0"/>
        <v>48083.547809198921</v>
      </c>
    </row>
    <row r="43" spans="1:14">
      <c r="B43" s="864"/>
      <c r="C43" s="865"/>
      <c r="D43" s="865"/>
      <c r="E43" s="865"/>
      <c r="F43" s="865"/>
      <c r="G43" s="865"/>
      <c r="H43" s="866"/>
      <c r="I43" s="42"/>
      <c r="J43" s="43"/>
      <c r="K43" s="446"/>
      <c r="L43" s="284"/>
      <c r="M43" s="285"/>
      <c r="N43" s="280"/>
    </row>
    <row r="44" spans="1:14">
      <c r="B44" s="328"/>
      <c r="C44" s="329"/>
      <c r="D44" s="329"/>
      <c r="E44" s="329"/>
      <c r="F44" s="331"/>
      <c r="G44" s="331"/>
      <c r="H44" s="131"/>
      <c r="I44" s="42"/>
      <c r="J44" s="43"/>
      <c r="K44" s="446"/>
      <c r="L44" s="284"/>
      <c r="M44" s="285"/>
      <c r="N44" s="281"/>
    </row>
    <row r="45" spans="1:14">
      <c r="B45" s="872" t="s">
        <v>1036</v>
      </c>
      <c r="C45" s="873"/>
      <c r="D45" s="873"/>
      <c r="E45" s="44"/>
      <c r="F45" s="45"/>
      <c r="G45" s="45"/>
      <c r="H45" s="46"/>
      <c r="I45" s="42"/>
      <c r="J45" s="43"/>
      <c r="K45" s="287"/>
      <c r="L45" s="284"/>
      <c r="M45" s="409">
        <v>0.1</v>
      </c>
      <c r="N45" s="352">
        <f>N83*M45</f>
        <v>8511.2008676833339</v>
      </c>
    </row>
    <row r="46" spans="1:14" ht="15.75" thickBot="1">
      <c r="B46" s="864"/>
      <c r="C46" s="865"/>
      <c r="D46" s="865"/>
      <c r="E46" s="865"/>
      <c r="F46" s="865"/>
      <c r="G46" s="865"/>
      <c r="H46" s="866"/>
      <c r="I46" s="874"/>
      <c r="J46" s="875"/>
      <c r="K46" s="47"/>
      <c r="L46" s="876"/>
      <c r="M46" s="877"/>
      <c r="N46" s="111"/>
    </row>
    <row r="47" spans="1:14" ht="15.75" thickBot="1">
      <c r="B47" s="815" t="s">
        <v>1037</v>
      </c>
      <c r="C47" s="816"/>
      <c r="D47" s="816"/>
      <c r="E47" s="816"/>
      <c r="F47" s="816"/>
      <c r="G47" s="816"/>
      <c r="H47" s="816"/>
      <c r="I47" s="816"/>
      <c r="J47" s="816"/>
      <c r="K47" s="816"/>
      <c r="L47" s="816"/>
      <c r="M47" s="817"/>
      <c r="N47" s="402">
        <f>SUM(N36:N46)</f>
        <v>850503.62053938315</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0" t="s">
        <v>1028</v>
      </c>
      <c r="C51" s="861"/>
      <c r="D51" s="861"/>
      <c r="E51" s="861"/>
      <c r="F51" s="861"/>
      <c r="G51" s="861"/>
      <c r="H51" s="861"/>
      <c r="I51" s="895"/>
      <c r="J51" s="323" t="s">
        <v>1029</v>
      </c>
      <c r="K51" s="91" t="s">
        <v>1030</v>
      </c>
      <c r="L51" s="896" t="s">
        <v>1039</v>
      </c>
      <c r="M51" s="895"/>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2666</v>
      </c>
      <c r="N52" s="280">
        <f>K52*M52</f>
        <v>6278.43</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2750</v>
      </c>
      <c r="N53" s="280">
        <f>K53*M53</f>
        <v>340175.57952151983</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356904.8</v>
      </c>
      <c r="N54" s="280">
        <f>K54*M54</f>
        <v>294327.99314912024</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5" t="s">
        <v>1037</v>
      </c>
      <c r="C59" s="816"/>
      <c r="D59" s="816"/>
      <c r="E59" s="816"/>
      <c r="F59" s="816"/>
      <c r="G59" s="816"/>
      <c r="H59" s="816"/>
      <c r="I59" s="816"/>
      <c r="J59" s="816"/>
      <c r="K59" s="816"/>
      <c r="L59" s="816"/>
      <c r="M59" s="817"/>
      <c r="N59" s="402">
        <f>SUM(N52:N58)</f>
        <v>640782.00267064013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902">
        <f>VLOOKUP(A64,TRANSPORTE!A5:D117,4,FALSE)</f>
        <v>800</v>
      </c>
      <c r="M64" s="903"/>
      <c r="N64" s="295">
        <f>K64*L64</f>
        <v>1040</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902">
        <f>VLOOKUP(A65,TRANSPORTE!A6:D117,4,FALSE)</f>
        <v>40.302216266116723</v>
      </c>
      <c r="M65" s="903"/>
      <c r="N65" s="295">
        <f>K65*L65</f>
        <v>2.0151108133058364</v>
      </c>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1042.0151108133059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969"/>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75" thickBot="1">
      <c r="B82" s="891"/>
      <c r="C82" s="892"/>
      <c r="D82" s="892"/>
      <c r="E82" s="892"/>
      <c r="F82" s="892"/>
      <c r="G82" s="892"/>
      <c r="H82" s="892"/>
      <c r="I82" s="132"/>
      <c r="J82" s="132"/>
      <c r="K82" s="132"/>
      <c r="L82" s="905"/>
      <c r="M82" s="905"/>
      <c r="N82" s="133"/>
    </row>
    <row r="83" spans="1:14" ht="15.75" thickBot="1">
      <c r="B83" s="904" t="s">
        <v>1037</v>
      </c>
      <c r="C83" s="858"/>
      <c r="D83" s="858"/>
      <c r="E83" s="858"/>
      <c r="F83" s="858"/>
      <c r="G83" s="858"/>
      <c r="H83" s="858"/>
      <c r="I83" s="858"/>
      <c r="J83" s="858"/>
      <c r="K83" s="858"/>
      <c r="L83" s="858"/>
      <c r="M83" s="859"/>
      <c r="N83" s="468">
        <f>SUM(N76:N82)</f>
        <v>85112.008676833328</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N47+N59+N70+N83</f>
        <v>1577439.6469976697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0" t="s">
        <v>1053</v>
      </c>
      <c r="C89" s="861"/>
      <c r="D89" s="861"/>
      <c r="E89" s="861"/>
      <c r="F89" s="861"/>
      <c r="G89" s="861"/>
      <c r="H89" s="861"/>
      <c r="I89" s="322"/>
      <c r="J89" s="342"/>
      <c r="K89" s="310" t="s">
        <v>1054</v>
      </c>
      <c r="L89" s="862" t="s">
        <v>1055</v>
      </c>
      <c r="M89" s="863"/>
      <c r="N89" s="311"/>
    </row>
    <row r="90" spans="1:14">
      <c r="B90" s="848" t="s">
        <v>1056</v>
      </c>
      <c r="C90" s="849"/>
      <c r="D90" s="849"/>
      <c r="E90" s="849"/>
      <c r="F90" s="849"/>
      <c r="G90" s="849"/>
      <c r="H90" s="849"/>
      <c r="I90" s="93"/>
      <c r="J90" s="94"/>
      <c r="K90" s="312">
        <v>0.2</v>
      </c>
      <c r="L90" s="850">
        <f>N85*K90</f>
        <v>315487.92939953395</v>
      </c>
      <c r="M90" s="851"/>
      <c r="N90" s="57"/>
    </row>
    <row r="91" spans="1:14">
      <c r="B91" s="95" t="s">
        <v>1057</v>
      </c>
      <c r="C91" s="96"/>
      <c r="D91" s="96"/>
      <c r="E91" s="96"/>
      <c r="F91" s="96"/>
      <c r="G91" s="96"/>
      <c r="H91" s="96"/>
      <c r="I91" s="93"/>
      <c r="J91" s="94"/>
      <c r="K91" s="312">
        <v>0.05</v>
      </c>
      <c r="L91" s="850">
        <f>N85*K91</f>
        <v>78871.982349883488</v>
      </c>
      <c r="M91" s="851"/>
      <c r="N91" s="57"/>
    </row>
    <row r="92" spans="1:14" ht="15.75" thickBot="1">
      <c r="B92" s="97" t="s">
        <v>1058</v>
      </c>
      <c r="C92" s="98"/>
      <c r="D92" s="98"/>
      <c r="E92" s="98"/>
      <c r="F92" s="98"/>
      <c r="G92" s="98"/>
      <c r="H92" s="98"/>
      <c r="I92" s="99"/>
      <c r="J92" s="100"/>
      <c r="K92" s="313">
        <v>0.05</v>
      </c>
      <c r="L92" s="852">
        <f>N85*K92</f>
        <v>78871.982349883488</v>
      </c>
      <c r="M92" s="853"/>
      <c r="N92" s="57"/>
    </row>
    <row r="93" spans="1:14" ht="15.75" thickBot="1">
      <c r="B93" s="815" t="s">
        <v>1037</v>
      </c>
      <c r="C93" s="816"/>
      <c r="D93" s="816"/>
      <c r="E93" s="816"/>
      <c r="F93" s="816"/>
      <c r="G93" s="816"/>
      <c r="H93" s="816"/>
      <c r="I93" s="816"/>
      <c r="J93" s="816"/>
      <c r="K93" s="816"/>
      <c r="L93" s="816"/>
      <c r="M93" s="817"/>
      <c r="N93" s="58">
        <f>L90+L91+L92</f>
        <v>473231.8940993009</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5">
        <f>N85+N93</f>
        <v>2050671.5410969707</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5"/>
      <c r="K125" s="965"/>
      <c r="L125" s="965"/>
      <c r="M125" s="965"/>
      <c r="N125" s="966"/>
    </row>
    <row r="126" spans="2:14" ht="15.75" thickBot="1">
      <c r="B126" s="427" t="s">
        <v>2327</v>
      </c>
      <c r="C126" s="428"/>
      <c r="D126" s="428"/>
      <c r="E126" s="267"/>
      <c r="F126" s="267"/>
      <c r="G126" s="267"/>
      <c r="H126" s="267"/>
      <c r="I126" s="267"/>
      <c r="J126" s="967"/>
      <c r="K126" s="967"/>
      <c r="L126" s="967"/>
      <c r="M126" s="967"/>
      <c r="N126" s="968"/>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182</v>
      </c>
      <c r="B36" s="864" t="str">
        <f>VLOOKUP(A36,EQUIPOS!A6:D154,3,FALSE)</f>
        <v xml:space="preserve">Compresor para penetrar roca
</v>
      </c>
      <c r="C36" s="865"/>
      <c r="D36" s="865"/>
      <c r="E36" s="865"/>
      <c r="F36" s="865"/>
      <c r="G36" s="865"/>
      <c r="H36" s="866"/>
      <c r="I36" s="275"/>
      <c r="J36" s="276"/>
      <c r="K36" s="277">
        <f>VLOOKUP(A36,EQUIPOS!A6:D163,4,FALSE)</f>
        <v>80000</v>
      </c>
      <c r="L36" s="278"/>
      <c r="M36" s="279">
        <v>0.125</v>
      </c>
      <c r="N36" s="280">
        <f>K36/M36</f>
        <v>640000</v>
      </c>
    </row>
    <row r="37" spans="1:14">
      <c r="A37" s="119" t="s">
        <v>242</v>
      </c>
      <c r="B37" s="864" t="str">
        <f>VLOOKUP(A37,EQUIPOS!A7:D154,3,FALSE)</f>
        <v>Grúa con torre capacidad 1 ton en la punta.</v>
      </c>
      <c r="C37" s="865"/>
      <c r="D37" s="865"/>
      <c r="E37" s="865"/>
      <c r="F37" s="865"/>
      <c r="G37" s="865"/>
      <c r="H37" s="866"/>
      <c r="I37" s="429"/>
      <c r="J37" s="430"/>
      <c r="K37" s="277">
        <f>VLOOKUP(A37,EQUIPOS!A7:D164,4,FALSE)</f>
        <v>127751.03242572253</v>
      </c>
      <c r="L37" s="343"/>
      <c r="M37" s="344">
        <v>2.5</v>
      </c>
      <c r="N37" s="280">
        <f>K37/M37</f>
        <v>51100.412970289013</v>
      </c>
    </row>
    <row r="38" spans="1:14">
      <c r="A38" s="119" t="s">
        <v>267</v>
      </c>
      <c r="B38" s="864" t="str">
        <f>VLOOKUP(A38,EQUIPOS!A8:D154,3,FALSE)</f>
        <v>Motobomba de concreto</v>
      </c>
      <c r="C38" s="865"/>
      <c r="D38" s="865"/>
      <c r="E38" s="865"/>
      <c r="F38" s="865"/>
      <c r="G38" s="865"/>
      <c r="H38" s="866"/>
      <c r="I38" s="429"/>
      <c r="J38" s="430"/>
      <c r="K38" s="446">
        <f>VLOOKUP(A38,EQUIPOS!A8:D165,4,FALSE)</f>
        <v>55446.403571759518</v>
      </c>
      <c r="L38" s="343"/>
      <c r="M38" s="344">
        <v>0.65</v>
      </c>
      <c r="N38" s="280">
        <f>K38/M38</f>
        <v>85302.159341168488</v>
      </c>
    </row>
    <row r="39" spans="1:14">
      <c r="A39" s="119" t="s">
        <v>310</v>
      </c>
      <c r="B39" s="864" t="str">
        <f>VLOOKUP(A39,EQUIPOS!A9:D154,3,FALSE)</f>
        <v>Retroexcavadora A25C</v>
      </c>
      <c r="C39" s="865"/>
      <c r="D39" s="865"/>
      <c r="E39" s="865"/>
      <c r="F39" s="865"/>
      <c r="G39" s="865"/>
      <c r="H39" s="866"/>
      <c r="I39" s="429"/>
      <c r="J39" s="430"/>
      <c r="K39" s="446">
        <f>VLOOKUP(A39,EQUIPOS!A9:D166,4,FALSE)</f>
        <v>120208.86952299731</v>
      </c>
      <c r="L39" s="343"/>
      <c r="M39" s="344">
        <v>0.65</v>
      </c>
      <c r="N39" s="280">
        <f>K39/M39</f>
        <v>184936.72234307279</v>
      </c>
    </row>
    <row r="40" spans="1:14">
      <c r="A40" s="119"/>
      <c r="B40" s="864"/>
      <c r="C40" s="865"/>
      <c r="D40" s="865"/>
      <c r="E40" s="865"/>
      <c r="F40" s="865"/>
      <c r="G40" s="865"/>
      <c r="H40" s="866"/>
      <c r="I40" s="429"/>
      <c r="J40" s="430"/>
      <c r="K40" s="446"/>
      <c r="L40" s="343"/>
      <c r="M40" s="344"/>
      <c r="N40" s="280"/>
    </row>
    <row r="41" spans="1:14">
      <c r="A41" s="119"/>
      <c r="B41" s="864"/>
      <c r="C41" s="865"/>
      <c r="D41" s="865"/>
      <c r="E41" s="865"/>
      <c r="F41" s="865"/>
      <c r="G41" s="865"/>
      <c r="H41" s="866"/>
      <c r="I41" s="429"/>
      <c r="J41" s="430"/>
      <c r="K41" s="446"/>
      <c r="L41" s="343"/>
      <c r="M41" s="344"/>
      <c r="N41" s="280"/>
    </row>
    <row r="42" spans="1:14">
      <c r="A42" s="119"/>
      <c r="B42" s="864"/>
      <c r="C42" s="865"/>
      <c r="D42" s="865"/>
      <c r="E42" s="865"/>
      <c r="F42" s="865"/>
      <c r="G42" s="865"/>
      <c r="H42" s="866"/>
      <c r="I42" s="336"/>
      <c r="J42" s="338"/>
      <c r="K42" s="446"/>
      <c r="L42" s="431"/>
      <c r="M42" s="432"/>
      <c r="N42" s="280"/>
    </row>
    <row r="43" spans="1:14">
      <c r="B43" s="864"/>
      <c r="C43" s="865"/>
      <c r="D43" s="865"/>
      <c r="E43" s="865"/>
      <c r="F43" s="865"/>
      <c r="G43" s="865"/>
      <c r="H43" s="866"/>
      <c r="I43" s="42"/>
      <c r="J43" s="43"/>
      <c r="K43" s="446"/>
      <c r="L43" s="284"/>
      <c r="M43" s="285"/>
      <c r="N43" s="280"/>
    </row>
    <row r="44" spans="1:14">
      <c r="B44" s="328"/>
      <c r="C44" s="329"/>
      <c r="D44" s="329"/>
      <c r="E44" s="329"/>
      <c r="F44" s="331"/>
      <c r="G44" s="331"/>
      <c r="H44" s="131"/>
      <c r="I44" s="42"/>
      <c r="J44" s="43"/>
      <c r="K44" s="446"/>
      <c r="L44" s="284"/>
      <c r="M44" s="285"/>
      <c r="N44" s="281"/>
    </row>
    <row r="45" spans="1:14">
      <c r="B45" s="872" t="s">
        <v>1036</v>
      </c>
      <c r="C45" s="873"/>
      <c r="D45" s="873"/>
      <c r="E45" s="44"/>
      <c r="F45" s="45"/>
      <c r="G45" s="45"/>
      <c r="H45" s="46"/>
      <c r="I45" s="42"/>
      <c r="J45" s="43"/>
      <c r="K45" s="287"/>
      <c r="L45" s="284"/>
      <c r="M45" s="409">
        <v>0.1</v>
      </c>
      <c r="N45" s="352">
        <f>N87*M45</f>
        <v>44258.244511953337</v>
      </c>
    </row>
    <row r="46" spans="1:14" ht="15.75" thickBot="1">
      <c r="B46" s="864"/>
      <c r="C46" s="865"/>
      <c r="D46" s="865"/>
      <c r="E46" s="865"/>
      <c r="F46" s="865"/>
      <c r="G46" s="865"/>
      <c r="H46" s="866"/>
      <c r="I46" s="874"/>
      <c r="J46" s="875"/>
      <c r="K46" s="47"/>
      <c r="L46" s="876"/>
      <c r="M46" s="877"/>
      <c r="N46" s="111"/>
    </row>
    <row r="47" spans="1:14" ht="15.75" thickBot="1">
      <c r="B47" s="815" t="s">
        <v>1037</v>
      </c>
      <c r="C47" s="816"/>
      <c r="D47" s="816"/>
      <c r="E47" s="816"/>
      <c r="F47" s="816"/>
      <c r="G47" s="816"/>
      <c r="H47" s="816"/>
      <c r="I47" s="816"/>
      <c r="J47" s="816"/>
      <c r="K47" s="816"/>
      <c r="L47" s="816"/>
      <c r="M47" s="817"/>
      <c r="N47" s="402">
        <f>SUM(N36:N46)</f>
        <v>1005597.5391664836</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0" t="s">
        <v>1028</v>
      </c>
      <c r="C51" s="861"/>
      <c r="D51" s="861"/>
      <c r="E51" s="861"/>
      <c r="F51" s="861"/>
      <c r="G51" s="861"/>
      <c r="H51" s="861"/>
      <c r="I51" s="895"/>
      <c r="J51" s="323" t="s">
        <v>1029</v>
      </c>
      <c r="K51" s="91" t="s">
        <v>1030</v>
      </c>
      <c r="L51" s="896" t="s">
        <v>1039</v>
      </c>
      <c r="M51" s="895"/>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2750</v>
      </c>
      <c r="N52" s="280">
        <f>K52*M52</f>
        <v>489852.8345109885</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356904.8</v>
      </c>
      <c r="N53" s="280">
        <f t="shared" ref="N53:N59" si="0">K53*M53</f>
        <v>423832.31013473321</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6844.4</v>
      </c>
      <c r="N54" s="280">
        <f t="shared" si="0"/>
        <v>2053.3199999999997</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1744</v>
      </c>
      <c r="N55" s="280">
        <f t="shared" si="0"/>
        <v>5232</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16694.939999999999</v>
      </c>
      <c r="N56" s="280">
        <f t="shared" si="0"/>
        <v>4173.7349999999997</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1142</v>
      </c>
      <c r="N57" s="280">
        <f t="shared" si="0"/>
        <v>1142</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1228</v>
      </c>
      <c r="N58" s="280">
        <f t="shared" si="0"/>
        <v>1228</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5248.2163956044724</v>
      </c>
      <c r="N59" s="280">
        <f t="shared" si="0"/>
        <v>2403.6831091868485</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75" thickBot="1">
      <c r="B62" s="49"/>
      <c r="C62" s="318"/>
      <c r="D62" s="318"/>
      <c r="E62" s="318"/>
      <c r="F62" s="318"/>
      <c r="G62" s="318"/>
      <c r="H62" s="318"/>
      <c r="I62" s="318"/>
      <c r="J62" s="443"/>
      <c r="K62" s="132"/>
      <c r="L62" s="333"/>
      <c r="M62" s="410"/>
      <c r="N62" s="280"/>
    </row>
    <row r="63" spans="1:14" ht="15.75" thickBot="1">
      <c r="B63" s="815" t="s">
        <v>1037</v>
      </c>
      <c r="C63" s="816"/>
      <c r="D63" s="816"/>
      <c r="E63" s="816"/>
      <c r="F63" s="816"/>
      <c r="G63" s="816"/>
      <c r="H63" s="816"/>
      <c r="I63" s="816"/>
      <c r="J63" s="816"/>
      <c r="K63" s="816"/>
      <c r="L63" s="816"/>
      <c r="M63" s="817"/>
      <c r="N63" s="402">
        <f>SUM(N52:N62)</f>
        <v>929917.88275490841</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1" t="s">
        <v>1045</v>
      </c>
      <c r="M67" s="880"/>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902">
        <f>VLOOKUP(A68,TRANSPORTE!A5:D117,4,FALSE)</f>
        <v>800</v>
      </c>
      <c r="M68" s="903"/>
      <c r="N68" s="295">
        <f>K68*L68</f>
        <v>1040</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902">
        <f>VLOOKUP(A69,TRANSPORTE!A6:D117,4,FALSE)</f>
        <v>40.302216266116723</v>
      </c>
      <c r="M69" s="903"/>
      <c r="N69" s="295">
        <f>K69*L69</f>
        <v>2.0151108133058364</v>
      </c>
    </row>
    <row r="70" spans="1:15">
      <c r="B70" s="52"/>
      <c r="C70" s="53"/>
      <c r="D70" s="53"/>
      <c r="E70" s="53"/>
      <c r="F70" s="53"/>
      <c r="G70" s="53"/>
      <c r="H70" s="319"/>
      <c r="I70" s="287"/>
      <c r="J70" s="294"/>
      <c r="K70" s="287"/>
      <c r="L70" s="902"/>
      <c r="M70" s="903"/>
      <c r="N70" s="295"/>
    </row>
    <row r="71" spans="1:15">
      <c r="B71" s="52"/>
      <c r="C71" s="53"/>
      <c r="D71" s="53"/>
      <c r="E71" s="53"/>
      <c r="F71" s="53"/>
      <c r="G71" s="53"/>
      <c r="H71" s="319"/>
      <c r="I71" s="287"/>
      <c r="J71" s="294"/>
      <c r="K71" s="287"/>
      <c r="L71" s="902"/>
      <c r="M71" s="903"/>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3"/>
      <c r="M73" s="894"/>
      <c r="N73" s="133"/>
    </row>
    <row r="74" spans="1:15" ht="15.75" thickBot="1">
      <c r="B74" s="904" t="s">
        <v>1037</v>
      </c>
      <c r="C74" s="858"/>
      <c r="D74" s="858"/>
      <c r="E74" s="858"/>
      <c r="F74" s="858"/>
      <c r="G74" s="858"/>
      <c r="H74" s="858"/>
      <c r="I74" s="858"/>
      <c r="J74" s="858"/>
      <c r="K74" s="858"/>
      <c r="L74" s="858"/>
      <c r="M74" s="859"/>
      <c r="N74" s="110">
        <f>N68+N69+N70+N71+N72</f>
        <v>1042.0151108133059</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4" t="s">
        <v>1047</v>
      </c>
      <c r="C78" s="855"/>
      <c r="D78" s="855"/>
      <c r="E78" s="855"/>
      <c r="F78" s="855"/>
      <c r="G78" s="855"/>
      <c r="H78" s="855"/>
      <c r="I78" s="79" t="s">
        <v>1048</v>
      </c>
      <c r="J78" s="81" t="s">
        <v>1494</v>
      </c>
      <c r="K78" s="80" t="s">
        <v>1050</v>
      </c>
      <c r="L78" s="856" t="s">
        <v>1034</v>
      </c>
      <c r="M78" s="969"/>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75" thickBot="1">
      <c r="B86" s="891"/>
      <c r="C86" s="892"/>
      <c r="D86" s="892"/>
      <c r="E86" s="892"/>
      <c r="F86" s="892"/>
      <c r="G86" s="892"/>
      <c r="H86" s="892"/>
      <c r="I86" s="132"/>
      <c r="J86" s="132"/>
      <c r="K86" s="132"/>
      <c r="L86" s="905"/>
      <c r="M86" s="905"/>
      <c r="N86" s="51"/>
    </row>
    <row r="87" spans="1:14" ht="15.75" thickBot="1">
      <c r="B87" s="904" t="s">
        <v>1037</v>
      </c>
      <c r="C87" s="858"/>
      <c r="D87" s="858"/>
      <c r="E87" s="858"/>
      <c r="F87" s="858"/>
      <c r="G87" s="858"/>
      <c r="H87" s="858"/>
      <c r="I87" s="858"/>
      <c r="J87" s="858"/>
      <c r="K87" s="858"/>
      <c r="L87" s="858"/>
      <c r="M87" s="859"/>
      <c r="N87" s="309">
        <f>SUM(N80:N86)</f>
        <v>442582.44511953334</v>
      </c>
    </row>
    <row r="88" spans="1:14" ht="15.75" thickBot="1">
      <c r="B88" s="39"/>
      <c r="C88" s="40"/>
      <c r="D88" s="40"/>
      <c r="E88" s="40"/>
      <c r="F88" s="40"/>
      <c r="G88" s="40"/>
      <c r="H88" s="40"/>
      <c r="I88" s="40"/>
      <c r="J88" s="40"/>
      <c r="K88" s="40"/>
      <c r="L88" s="40"/>
      <c r="M88" s="40"/>
      <c r="N88" s="41"/>
    </row>
    <row r="89" spans="1:14" ht="15.75" thickBot="1">
      <c r="B89" s="815" t="s">
        <v>1051</v>
      </c>
      <c r="C89" s="816"/>
      <c r="D89" s="816"/>
      <c r="E89" s="816"/>
      <c r="F89" s="816"/>
      <c r="G89" s="816"/>
      <c r="H89" s="816"/>
      <c r="I89" s="816"/>
      <c r="J89" s="816"/>
      <c r="K89" s="816"/>
      <c r="L89" s="816"/>
      <c r="M89" s="817"/>
      <c r="N89" s="105">
        <f>N47+N63+N74+N87</f>
        <v>2379139.8821517387</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0" t="s">
        <v>1053</v>
      </c>
      <c r="C93" s="861"/>
      <c r="D93" s="861"/>
      <c r="E93" s="861"/>
      <c r="F93" s="861"/>
      <c r="G93" s="861"/>
      <c r="H93" s="861"/>
      <c r="I93" s="322"/>
      <c r="J93" s="342"/>
      <c r="K93" s="310" t="s">
        <v>1054</v>
      </c>
      <c r="L93" s="862" t="s">
        <v>1055</v>
      </c>
      <c r="M93" s="863"/>
      <c r="N93" s="311"/>
    </row>
    <row r="94" spans="1:14">
      <c r="B94" s="848" t="s">
        <v>1056</v>
      </c>
      <c r="C94" s="849"/>
      <c r="D94" s="849"/>
      <c r="E94" s="849"/>
      <c r="F94" s="849"/>
      <c r="G94" s="849"/>
      <c r="H94" s="849"/>
      <c r="I94" s="93"/>
      <c r="J94" s="94"/>
      <c r="K94" s="312">
        <v>0.2</v>
      </c>
      <c r="L94" s="850">
        <f>N89*K94</f>
        <v>475827.97643034777</v>
      </c>
      <c r="M94" s="851"/>
      <c r="N94" s="57"/>
    </row>
    <row r="95" spans="1:14">
      <c r="B95" s="95" t="s">
        <v>1057</v>
      </c>
      <c r="C95" s="96"/>
      <c r="D95" s="96"/>
      <c r="E95" s="96"/>
      <c r="F95" s="96"/>
      <c r="G95" s="96"/>
      <c r="H95" s="96"/>
      <c r="I95" s="93"/>
      <c r="J95" s="94"/>
      <c r="K95" s="312">
        <v>0.05</v>
      </c>
      <c r="L95" s="850">
        <f>N89*K95</f>
        <v>118956.99410758694</v>
      </c>
      <c r="M95" s="851"/>
      <c r="N95" s="57"/>
    </row>
    <row r="96" spans="1:14" ht="15.75" thickBot="1">
      <c r="B96" s="97" t="s">
        <v>1058</v>
      </c>
      <c r="C96" s="98"/>
      <c r="D96" s="98"/>
      <c r="E96" s="98"/>
      <c r="F96" s="98"/>
      <c r="G96" s="98"/>
      <c r="H96" s="98"/>
      <c r="I96" s="99"/>
      <c r="J96" s="100"/>
      <c r="K96" s="313">
        <v>0.05</v>
      </c>
      <c r="L96" s="852">
        <f>N89*K96</f>
        <v>118956.99410758694</v>
      </c>
      <c r="M96" s="853"/>
      <c r="N96" s="57"/>
    </row>
    <row r="97" spans="1:14" ht="15.75" thickBot="1">
      <c r="B97" s="815" t="s">
        <v>1037</v>
      </c>
      <c r="C97" s="816"/>
      <c r="D97" s="816"/>
      <c r="E97" s="816"/>
      <c r="F97" s="816"/>
      <c r="G97" s="816"/>
      <c r="H97" s="816"/>
      <c r="I97" s="816"/>
      <c r="J97" s="816"/>
      <c r="K97" s="816"/>
      <c r="L97" s="816"/>
      <c r="M97" s="817"/>
      <c r="N97" s="58">
        <f>L94+L95+L96</f>
        <v>713741.9646455216</v>
      </c>
    </row>
    <row r="98" spans="1:14" ht="15.75" thickBot="1">
      <c r="B98" s="39"/>
      <c r="C98" s="40"/>
      <c r="D98" s="40"/>
      <c r="E98" s="40"/>
      <c r="F98" s="40"/>
      <c r="G98" s="40"/>
      <c r="H98" s="40"/>
      <c r="I98" s="40"/>
      <c r="J98" s="40"/>
      <c r="K98" s="40"/>
      <c r="L98" s="40"/>
      <c r="M98" s="40"/>
      <c r="N98" s="41"/>
    </row>
    <row r="99" spans="1:14" ht="15.75" thickBot="1">
      <c r="A99" t="s">
        <v>2122</v>
      </c>
      <c r="B99" s="815" t="s">
        <v>1059</v>
      </c>
      <c r="C99" s="816"/>
      <c r="D99" s="816"/>
      <c r="E99" s="816"/>
      <c r="F99" s="816"/>
      <c r="G99" s="816"/>
      <c r="H99" s="816"/>
      <c r="I99" s="816"/>
      <c r="J99" s="816"/>
      <c r="K99" s="816"/>
      <c r="L99" s="816"/>
      <c r="M99" s="817"/>
      <c r="N99" s="195">
        <f>N89+N97</f>
        <v>3092881.8467972605</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7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7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59" t="s">
        <v>2324</v>
      </c>
      <c r="C116" s="960"/>
      <c r="D116" s="960"/>
      <c r="E116" s="960"/>
      <c r="F116" s="960"/>
      <c r="G116" s="960"/>
      <c r="H116" s="960"/>
      <c r="I116" s="960"/>
      <c r="J116" s="960"/>
      <c r="K116" s="960"/>
      <c r="L116" s="960"/>
      <c r="M116" s="960"/>
      <c r="N116" s="961"/>
    </row>
    <row r="117" spans="2:14" ht="15" customHeight="1">
      <c r="B117" s="959"/>
      <c r="C117" s="960"/>
      <c r="D117" s="960"/>
      <c r="E117" s="960"/>
      <c r="F117" s="960"/>
      <c r="G117" s="960"/>
      <c r="H117" s="960"/>
      <c r="I117" s="960"/>
      <c r="J117" s="960"/>
      <c r="K117" s="960"/>
      <c r="L117" s="960"/>
      <c r="M117" s="960"/>
      <c r="N117" s="961"/>
    </row>
    <row r="118" spans="2:14" ht="30" customHeight="1">
      <c r="B118" s="962" t="s">
        <v>2325</v>
      </c>
      <c r="C118" s="963"/>
      <c r="D118" s="963"/>
      <c r="E118" s="963"/>
      <c r="F118" s="963"/>
      <c r="G118" s="963"/>
      <c r="H118" s="963"/>
      <c r="I118" s="963"/>
      <c r="J118" s="963"/>
      <c r="K118" s="963"/>
      <c r="L118" s="963"/>
      <c r="M118" s="963"/>
      <c r="N118" s="964"/>
    </row>
    <row r="119" spans="2:14">
      <c r="B119" s="962"/>
      <c r="C119" s="963"/>
      <c r="D119" s="963"/>
      <c r="E119" s="963"/>
      <c r="F119" s="963"/>
      <c r="G119" s="963"/>
      <c r="H119" s="963"/>
      <c r="I119" s="963"/>
      <c r="J119" s="963"/>
      <c r="K119" s="963"/>
      <c r="L119" s="963"/>
      <c r="M119" s="963"/>
      <c r="N119" s="964"/>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65"/>
      <c r="K129" s="965"/>
      <c r="L129" s="965"/>
      <c r="M129" s="965"/>
      <c r="N129" s="966"/>
    </row>
    <row r="130" spans="2:14" ht="15.75" thickBot="1">
      <c r="B130" s="427" t="s">
        <v>2327</v>
      </c>
      <c r="C130" s="428"/>
      <c r="D130" s="428"/>
      <c r="E130" s="267"/>
      <c r="F130" s="267"/>
      <c r="G130" s="267"/>
      <c r="H130" s="267"/>
      <c r="I130" s="267"/>
      <c r="J130" s="967"/>
      <c r="K130" s="967"/>
      <c r="L130" s="967"/>
      <c r="M130" s="967"/>
      <c r="N130" s="968"/>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40.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2" hidden="1" customHeight="1" thickBot="1">
      <c r="B30" s="77" t="s">
        <v>1027</v>
      </c>
      <c r="C30" s="794" t="s">
        <v>1028</v>
      </c>
      <c r="D30" s="795"/>
      <c r="E30" s="795"/>
      <c r="F30" s="795"/>
      <c r="G30" s="795"/>
      <c r="H30" s="795"/>
      <c r="I30" s="795"/>
      <c r="J30" s="78"/>
      <c r="K30" s="315"/>
      <c r="L30" s="791" t="s">
        <v>1029</v>
      </c>
      <c r="M30" s="792"/>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180</v>
      </c>
      <c r="B36" s="864" t="str">
        <f>VLOOKUP(A36,EQUIPOS!A6:D154,3,FALSE)</f>
        <v>Compresor 120 HP, con martillo.</v>
      </c>
      <c r="C36" s="865"/>
      <c r="D36" s="865"/>
      <c r="E36" s="865"/>
      <c r="F36" s="865"/>
      <c r="G36" s="865"/>
      <c r="H36" s="866"/>
      <c r="I36" s="275"/>
      <c r="J36" s="276"/>
      <c r="K36" s="277">
        <f>VLOOKUP(A36,EQUIPOS!A6:D163,4,FALSE)</f>
        <v>50000</v>
      </c>
      <c r="L36" s="278"/>
      <c r="M36" s="279">
        <v>0.16</v>
      </c>
      <c r="N36" s="280">
        <f>K36/M36</f>
        <v>312500</v>
      </c>
    </row>
    <row r="37" spans="1:14">
      <c r="A37" s="119" t="s">
        <v>261</v>
      </c>
      <c r="B37" s="864" t="str">
        <f>VLOOKUP(A37,EQUIPOS!A7:D154,3,FALSE)</f>
        <v xml:space="preserve">Motobomba 3 PULGADAS (incluye operario)
</v>
      </c>
      <c r="C37" s="865"/>
      <c r="D37" s="865"/>
      <c r="E37" s="865"/>
      <c r="F37" s="865"/>
      <c r="G37" s="865"/>
      <c r="H37" s="866"/>
      <c r="I37" s="429"/>
      <c r="J37" s="430"/>
      <c r="K37" s="277">
        <f>VLOOKUP(A37,EQUIPOS!A7:D164,4,FALSE)</f>
        <v>10758.375</v>
      </c>
      <c r="L37" s="343"/>
      <c r="M37" s="344">
        <v>0.16</v>
      </c>
      <c r="N37" s="280">
        <f>K37/M37</f>
        <v>67239.84375</v>
      </c>
    </row>
    <row r="38" spans="1:14">
      <c r="A38" s="119"/>
      <c r="B38" s="864"/>
      <c r="C38" s="865"/>
      <c r="D38" s="865"/>
      <c r="E38" s="865"/>
      <c r="F38" s="865"/>
      <c r="G38" s="865"/>
      <c r="H38" s="866"/>
      <c r="I38" s="429"/>
      <c r="J38" s="430"/>
      <c r="K38" s="446"/>
      <c r="L38" s="343"/>
      <c r="M38" s="344"/>
      <c r="N38" s="280"/>
    </row>
    <row r="39" spans="1:14">
      <c r="A39" s="119"/>
      <c r="B39" s="864"/>
      <c r="C39" s="865"/>
      <c r="D39" s="865"/>
      <c r="E39" s="865"/>
      <c r="F39" s="865"/>
      <c r="G39" s="865"/>
      <c r="H39" s="866"/>
      <c r="I39" s="429"/>
      <c r="J39" s="430"/>
      <c r="K39" s="446"/>
      <c r="L39" s="343"/>
      <c r="M39" s="344"/>
      <c r="N39" s="280"/>
    </row>
    <row r="40" spans="1:14">
      <c r="A40" s="119"/>
      <c r="B40" s="864"/>
      <c r="C40" s="865"/>
      <c r="D40" s="865"/>
      <c r="E40" s="865"/>
      <c r="F40" s="865"/>
      <c r="G40" s="865"/>
      <c r="H40" s="866"/>
      <c r="I40" s="336"/>
      <c r="J40" s="338"/>
      <c r="K40" s="446"/>
      <c r="L40" s="431"/>
      <c r="M40" s="432"/>
      <c r="N40" s="280"/>
    </row>
    <row r="41" spans="1:14">
      <c r="B41" s="864"/>
      <c r="C41" s="865"/>
      <c r="D41" s="865"/>
      <c r="E41" s="865"/>
      <c r="F41" s="865"/>
      <c r="G41" s="865"/>
      <c r="H41" s="866"/>
      <c r="I41" s="42"/>
      <c r="J41" s="43"/>
      <c r="K41" s="446"/>
      <c r="L41" s="284"/>
      <c r="M41" s="285"/>
      <c r="N41" s="280"/>
    </row>
    <row r="42" spans="1:14">
      <c r="B42" s="328"/>
      <c r="C42" s="329"/>
      <c r="D42" s="329"/>
      <c r="E42" s="329"/>
      <c r="F42" s="331"/>
      <c r="G42" s="331"/>
      <c r="H42" s="131"/>
      <c r="I42" s="42"/>
      <c r="J42" s="43"/>
      <c r="K42" s="446"/>
      <c r="L42" s="284"/>
      <c r="M42" s="285"/>
      <c r="N42" s="281"/>
    </row>
    <row r="43" spans="1:14">
      <c r="B43" s="872" t="s">
        <v>1036</v>
      </c>
      <c r="C43" s="873"/>
      <c r="D43" s="873"/>
      <c r="E43" s="44"/>
      <c r="F43" s="45"/>
      <c r="G43" s="45"/>
      <c r="H43" s="46"/>
      <c r="I43" s="42"/>
      <c r="J43" s="43"/>
      <c r="K43" s="287"/>
      <c r="L43" s="284"/>
      <c r="M43" s="409">
        <v>0.05</v>
      </c>
      <c r="N43" s="352">
        <f>N77*M43</f>
        <v>11968.876220179687</v>
      </c>
    </row>
    <row r="44" spans="1:14" ht="15.75" thickBot="1">
      <c r="B44" s="864"/>
      <c r="C44" s="865"/>
      <c r="D44" s="865"/>
      <c r="E44" s="865"/>
      <c r="F44" s="865"/>
      <c r="G44" s="865"/>
      <c r="H44" s="866"/>
      <c r="I44" s="874"/>
      <c r="J44" s="875"/>
      <c r="K44" s="47"/>
      <c r="L44" s="876"/>
      <c r="M44" s="877"/>
      <c r="N44" s="111"/>
    </row>
    <row r="45" spans="1:14" ht="15.75" thickBot="1">
      <c r="B45" s="815" t="s">
        <v>1037</v>
      </c>
      <c r="C45" s="816"/>
      <c r="D45" s="816"/>
      <c r="E45" s="816"/>
      <c r="F45" s="816"/>
      <c r="G45" s="816"/>
      <c r="H45" s="816"/>
      <c r="I45" s="816"/>
      <c r="J45" s="816"/>
      <c r="K45" s="816"/>
      <c r="L45" s="816"/>
      <c r="M45" s="817"/>
      <c r="N45" s="402">
        <f>SUM(N36:N44)</f>
        <v>391708.71997017966</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0" t="s">
        <v>1028</v>
      </c>
      <c r="C49" s="861"/>
      <c r="D49" s="861"/>
      <c r="E49" s="861"/>
      <c r="F49" s="861"/>
      <c r="G49" s="861"/>
      <c r="H49" s="861"/>
      <c r="I49" s="895"/>
      <c r="J49" s="323" t="s">
        <v>1029</v>
      </c>
      <c r="K49" s="91" t="s">
        <v>1030</v>
      </c>
      <c r="L49" s="896" t="s">
        <v>1039</v>
      </c>
      <c r="M49" s="895"/>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16694.939999999999</v>
      </c>
      <c r="N50" s="280">
        <f>K50*M50</f>
        <v>3338.9879999999998</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1142</v>
      </c>
      <c r="N51" s="280">
        <f>K51*M51</f>
        <v>1142</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1228</v>
      </c>
      <c r="N52" s="280">
        <f>K52*M52</f>
        <v>614</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2827</v>
      </c>
      <c r="N53" s="280">
        <f>K53*M53</f>
        <v>424050</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369713.95999999996</v>
      </c>
      <c r="N54" s="280">
        <f>K54*M54</f>
        <v>369713.95999999996</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5" t="s">
        <v>1037</v>
      </c>
      <c r="C58" s="816"/>
      <c r="D58" s="816"/>
      <c r="E58" s="816"/>
      <c r="F58" s="816"/>
      <c r="G58" s="816"/>
      <c r="H58" s="816"/>
      <c r="I58" s="816"/>
      <c r="J58" s="816"/>
      <c r="K58" s="816"/>
      <c r="L58" s="816"/>
      <c r="M58" s="817"/>
      <c r="N58" s="402">
        <f>SUM(N50:N57)</f>
        <v>798858.94799999997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902">
        <f>VLOOKUP(A63,TRANSPORTE!A5:D117,4,FALSE)</f>
        <v>800</v>
      </c>
      <c r="M63" s="903"/>
      <c r="N63" s="295">
        <f>K63*L63</f>
        <v>800</v>
      </c>
    </row>
    <row r="64" spans="1:14">
      <c r="B64" s="52"/>
      <c r="C64" s="53"/>
      <c r="D64" s="53"/>
      <c r="E64" s="53"/>
      <c r="F64" s="53"/>
      <c r="G64" s="53"/>
      <c r="H64" s="319"/>
      <c r="I64" s="287"/>
      <c r="J64" s="294"/>
      <c r="K64" s="287"/>
      <c r="L64" s="902"/>
      <c r="M64" s="903"/>
      <c r="N64" s="295"/>
    </row>
    <row r="65" spans="1:15">
      <c r="B65" s="52"/>
      <c r="C65" s="53"/>
      <c r="D65" s="53"/>
      <c r="E65" s="53"/>
      <c r="F65" s="53"/>
      <c r="G65" s="53"/>
      <c r="H65" s="319"/>
      <c r="I65" s="287"/>
      <c r="J65" s="294"/>
      <c r="K65" s="287"/>
      <c r="L65" s="902"/>
      <c r="M65" s="903"/>
      <c r="N65" s="295"/>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3"/>
      <c r="M67" s="894"/>
      <c r="N67" s="133"/>
    </row>
    <row r="68" spans="1:15" ht="15.75" thickBot="1">
      <c r="B68" s="904" t="s">
        <v>1037</v>
      </c>
      <c r="C68" s="858"/>
      <c r="D68" s="858"/>
      <c r="E68" s="858"/>
      <c r="F68" s="858"/>
      <c r="G68" s="858"/>
      <c r="H68" s="858"/>
      <c r="I68" s="858"/>
      <c r="J68" s="858"/>
      <c r="K68" s="858"/>
      <c r="L68" s="858"/>
      <c r="M68" s="859"/>
      <c r="N68" s="110">
        <f>SUM(N63:N67)</f>
        <v>800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SUM(N73:N76)</f>
        <v>239377.52440359374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N45+N58+N68+N77</f>
        <v>1430745.1923737733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286149.03847475466</v>
      </c>
      <c r="M84" s="851"/>
      <c r="N84" s="57"/>
    </row>
    <row r="85" spans="1:14">
      <c r="B85" s="95" t="s">
        <v>1057</v>
      </c>
      <c r="C85" s="96"/>
      <c r="D85" s="96"/>
      <c r="E85" s="96"/>
      <c r="F85" s="96"/>
      <c r="G85" s="96"/>
      <c r="H85" s="96"/>
      <c r="I85" s="93"/>
      <c r="J85" s="94"/>
      <c r="K85" s="312">
        <v>0.05</v>
      </c>
      <c r="L85" s="850">
        <f>N79*K85</f>
        <v>71537.259618688666</v>
      </c>
      <c r="M85" s="851"/>
      <c r="N85" s="57"/>
    </row>
    <row r="86" spans="1:14" ht="15.75" thickBot="1">
      <c r="B86" s="97" t="s">
        <v>1058</v>
      </c>
      <c r="C86" s="98"/>
      <c r="D86" s="98"/>
      <c r="E86" s="98"/>
      <c r="F86" s="98"/>
      <c r="G86" s="98"/>
      <c r="H86" s="98"/>
      <c r="I86" s="99"/>
      <c r="J86" s="100"/>
      <c r="K86" s="313">
        <v>0.05</v>
      </c>
      <c r="L86" s="852">
        <f>N79*K86</f>
        <v>71537.259618688666</v>
      </c>
      <c r="M86" s="853"/>
      <c r="N86" s="57"/>
    </row>
    <row r="87" spans="1:14" ht="15.75" thickBot="1">
      <c r="B87" s="815" t="s">
        <v>1037</v>
      </c>
      <c r="C87" s="816"/>
      <c r="D87" s="816"/>
      <c r="E87" s="816"/>
      <c r="F87" s="816"/>
      <c r="G87" s="816"/>
      <c r="H87" s="816"/>
      <c r="I87" s="816"/>
      <c r="J87" s="816"/>
      <c r="K87" s="816"/>
      <c r="L87" s="816"/>
      <c r="M87" s="817"/>
      <c r="N87" s="58">
        <f>L84+L85+L86</f>
        <v>429223.55771213199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1859968.7500859052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38.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460"/>
      <c r="L30" s="791" t="s">
        <v>1029</v>
      </c>
      <c r="M30" s="792"/>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121</v>
      </c>
      <c r="B36" s="864" t="str">
        <f>VLOOKUP(A36,EQUIPOS!A6:D154,3,FALSE)</f>
        <v>Bomba eléctrica para accionar la celda</v>
      </c>
      <c r="C36" s="865"/>
      <c r="D36" s="865"/>
      <c r="E36" s="865"/>
      <c r="F36" s="865"/>
      <c r="G36" s="865"/>
      <c r="H36" s="866"/>
      <c r="I36" s="275"/>
      <c r="J36" s="276"/>
      <c r="K36" s="277">
        <f>VLOOKUP(A36,EQUIPOS!A6:D163,4,FALSE)</f>
        <v>46037.446901038296</v>
      </c>
      <c r="L36" s="278"/>
      <c r="M36" s="279">
        <v>0.01</v>
      </c>
      <c r="N36" s="280">
        <f t="shared" ref="N36:N41" si="0">K36/M36</f>
        <v>4603744.6901038298</v>
      </c>
    </row>
    <row r="37" spans="1:14">
      <c r="A37" s="119" t="s">
        <v>192</v>
      </c>
      <c r="B37" s="864" t="str">
        <f>VLOOKUP(A37,EQUIPOS!A7:D154,3,FALSE)</f>
        <v>Equipo de acarreo interno</v>
      </c>
      <c r="C37" s="865"/>
      <c r="D37" s="865"/>
      <c r="E37" s="865"/>
      <c r="F37" s="865"/>
      <c r="G37" s="865"/>
      <c r="H37" s="866"/>
      <c r="I37" s="429"/>
      <c r="J37" s="430"/>
      <c r="K37" s="277">
        <f>VLOOKUP(A37,EQUIPOS!A7:D164,4,FALSE)</f>
        <v>68750</v>
      </c>
      <c r="L37" s="343"/>
      <c r="M37" s="344">
        <v>0.05</v>
      </c>
      <c r="N37" s="280">
        <f t="shared" si="0"/>
        <v>1375000</v>
      </c>
    </row>
    <row r="38" spans="1:14">
      <c r="A38" s="119" t="s">
        <v>217</v>
      </c>
      <c r="B38" s="864" t="str">
        <f>VLOOKUP(A38,EQUIPOS!A8:D154,3,FALSE)</f>
        <v>Equipo de soldadura y de acetileno (incluye soldadura)</v>
      </c>
      <c r="C38" s="865"/>
      <c r="D38" s="865"/>
      <c r="E38" s="865"/>
      <c r="F38" s="865"/>
      <c r="G38" s="865"/>
      <c r="H38" s="866"/>
      <c r="I38" s="429"/>
      <c r="J38" s="430"/>
      <c r="K38" s="277">
        <f>VLOOKUP(A38,EQUIPOS!A8:D165,4,FALSE)</f>
        <v>22191.630456323539</v>
      </c>
      <c r="L38" s="343"/>
      <c r="M38" s="344">
        <v>0.01</v>
      </c>
      <c r="N38" s="280">
        <f t="shared" si="0"/>
        <v>2219163.045632354</v>
      </c>
    </row>
    <row r="39" spans="1:14">
      <c r="A39" s="119" t="s">
        <v>242</v>
      </c>
      <c r="B39" s="864" t="str">
        <f>VLOOKUP(A39,EQUIPOS!A9:D154,3,FALSE)</f>
        <v>Grúa con torre capacidad 1 ton en la punta.</v>
      </c>
      <c r="C39" s="865"/>
      <c r="D39" s="865"/>
      <c r="E39" s="865"/>
      <c r="F39" s="865"/>
      <c r="G39" s="865"/>
      <c r="H39" s="866"/>
      <c r="I39" s="429"/>
      <c r="J39" s="430"/>
      <c r="K39" s="277">
        <f>VLOOKUP(A39,EQUIPOS!A9:D166,4,FALSE)</f>
        <v>127751.03242572253</v>
      </c>
      <c r="L39" s="343"/>
      <c r="M39" s="344">
        <v>0.04</v>
      </c>
      <c r="N39" s="280">
        <f t="shared" si="0"/>
        <v>3193775.8106430634</v>
      </c>
    </row>
    <row r="40" spans="1:14">
      <c r="A40" s="119" t="s">
        <v>255</v>
      </c>
      <c r="B40" s="864" t="str">
        <f>VLOOKUP(A40,EQUIPOS!A10:D154,3,FALSE)</f>
        <v>Manómetro cable de acero para bajar la celda</v>
      </c>
      <c r="C40" s="865"/>
      <c r="D40" s="865"/>
      <c r="E40" s="865"/>
      <c r="F40" s="865"/>
      <c r="G40" s="865"/>
      <c r="H40" s="866"/>
      <c r="I40" s="336"/>
      <c r="J40" s="338"/>
      <c r="K40" s="277">
        <f>VLOOKUP(A40,EQUIPOS!A10:D167,4,FALSE)</f>
        <v>1278707.7176333391</v>
      </c>
      <c r="L40" s="431"/>
      <c r="M40" s="432">
        <v>1</v>
      </c>
      <c r="N40" s="280">
        <f t="shared" si="0"/>
        <v>1278707.7176333391</v>
      </c>
    </row>
    <row r="41" spans="1:14">
      <c r="A41" t="s">
        <v>320</v>
      </c>
      <c r="B41" s="864" t="str">
        <f>VLOOKUP(A41,EQUIPOS!A11:D155,3,FALSE)</f>
        <v>Retroexcavadora sobre llantas, motor 62HP, Profundidad de excavación de 5.41 metros.</v>
      </c>
      <c r="C41" s="865"/>
      <c r="D41" s="865"/>
      <c r="E41" s="865"/>
      <c r="F41" s="865"/>
      <c r="G41" s="865"/>
      <c r="H41" s="866"/>
      <c r="I41" s="42"/>
      <c r="J41" s="43"/>
      <c r="K41" s="277">
        <f>VLOOKUP(A41,EQUIPOS!A11:D168,4,FALSE)</f>
        <v>86926.588777048994</v>
      </c>
      <c r="L41" s="284"/>
      <c r="M41" s="285">
        <v>0.2</v>
      </c>
      <c r="N41" s="280">
        <f t="shared" si="0"/>
        <v>434632.94388524495</v>
      </c>
    </row>
    <row r="42" spans="1:14">
      <c r="B42" s="328"/>
      <c r="C42" s="329"/>
      <c r="D42" s="329"/>
      <c r="E42" s="329"/>
      <c r="F42" s="331"/>
      <c r="G42" s="331"/>
      <c r="H42" s="131"/>
      <c r="I42" s="42"/>
      <c r="J42" s="43"/>
      <c r="K42" s="446"/>
      <c r="L42" s="284"/>
      <c r="M42" s="285"/>
      <c r="N42" s="281"/>
    </row>
    <row r="43" spans="1:14">
      <c r="B43" s="872" t="s">
        <v>1036</v>
      </c>
      <c r="C43" s="873"/>
      <c r="D43" s="873"/>
      <c r="E43" s="44"/>
      <c r="F43" s="45"/>
      <c r="G43" s="45"/>
      <c r="H43" s="46"/>
      <c r="I43" s="42"/>
      <c r="J43" s="43"/>
      <c r="K43" s="287"/>
      <c r="L43" s="284"/>
      <c r="M43" s="409">
        <v>0.01</v>
      </c>
      <c r="N43" s="352">
        <f>N81*M43</f>
        <v>40222.408211598995</v>
      </c>
    </row>
    <row r="44" spans="1:14" ht="15.75" thickBot="1">
      <c r="B44" s="864"/>
      <c r="C44" s="865"/>
      <c r="D44" s="865"/>
      <c r="E44" s="865"/>
      <c r="F44" s="865"/>
      <c r="G44" s="865"/>
      <c r="H44" s="866"/>
      <c r="I44" s="874"/>
      <c r="J44" s="875"/>
      <c r="K44" s="47"/>
      <c r="L44" s="876"/>
      <c r="M44" s="877"/>
      <c r="N44" s="111"/>
    </row>
    <row r="45" spans="1:14" ht="15.75" thickBot="1">
      <c r="B45" s="815" t="s">
        <v>1037</v>
      </c>
      <c r="C45" s="816"/>
      <c r="D45" s="816"/>
      <c r="E45" s="816"/>
      <c r="F45" s="816"/>
      <c r="G45" s="816"/>
      <c r="H45" s="816"/>
      <c r="I45" s="816"/>
      <c r="J45" s="816"/>
      <c r="K45" s="816"/>
      <c r="L45" s="816"/>
      <c r="M45" s="817"/>
      <c r="N45" s="402">
        <f>SUM(N36:N44)</f>
        <v>13145246.616109429</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0" t="s">
        <v>1028</v>
      </c>
      <c r="C49" s="861"/>
      <c r="D49" s="861"/>
      <c r="E49" s="861"/>
      <c r="F49" s="861"/>
      <c r="G49" s="861"/>
      <c r="H49" s="861"/>
      <c r="I49" s="895"/>
      <c r="J49" s="323" t="s">
        <v>1029</v>
      </c>
      <c r="K49" s="91" t="s">
        <v>1030</v>
      </c>
      <c r="L49" s="896" t="s">
        <v>1039</v>
      </c>
      <c r="M49" s="895"/>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12692656.827451054</v>
      </c>
      <c r="N50" s="280">
        <f t="shared" ref="N50:N55" si="1">K50*M50</f>
        <v>12692656.827451054</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76584.33920745083</v>
      </c>
      <c r="N51" s="280">
        <f t="shared" si="1"/>
        <v>2297530.1762235248</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1255025.6553844095</v>
      </c>
      <c r="N52" s="280">
        <f t="shared" si="1"/>
        <v>2510051.3107688189</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769640.27299287682</v>
      </c>
      <c r="N53" s="280">
        <f t="shared" si="1"/>
        <v>3848201.3649643841</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49871.771567515556</v>
      </c>
      <c r="N54" s="280">
        <f t="shared" si="1"/>
        <v>2992306.2940509333</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31982.440635907984</v>
      </c>
      <c r="N55" s="280">
        <f t="shared" si="1"/>
        <v>383789.28763089579</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5" t="s">
        <v>1037</v>
      </c>
      <c r="C58" s="816"/>
      <c r="D58" s="816"/>
      <c r="E58" s="816"/>
      <c r="F58" s="816"/>
      <c r="G58" s="816"/>
      <c r="H58" s="816"/>
      <c r="I58" s="816"/>
      <c r="J58" s="816"/>
      <c r="K58" s="816"/>
      <c r="L58" s="816"/>
      <c r="M58" s="817"/>
      <c r="N58" s="402">
        <f>SUM(N50:N57)</f>
        <v>24724535.261089612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902">
        <f>VLOOKUP(A63,TRANSPORTE!A5:D117,4,FALSE)</f>
        <v>1064664.9546872149</v>
      </c>
      <c r="M63" s="903"/>
      <c r="N63" s="295">
        <f>K63*L63</f>
        <v>1064664.9546872149</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902">
        <f>VLOOKUP(A64,TRANSPORTE!A6:D117,4,FALSE)</f>
        <v>123102.6829046544</v>
      </c>
      <c r="M64" s="903"/>
      <c r="N64" s="295">
        <f>K64*L64</f>
        <v>984821.46323723521</v>
      </c>
    </row>
    <row r="65" spans="1:15">
      <c r="A65" t="s">
        <v>1483</v>
      </c>
      <c r="B65" s="52" t="str">
        <f>VLOOKUP(A65,TRANSPORTE!A6:D117,3,FALSE)</f>
        <v>Pasajes aéreos</v>
      </c>
      <c r="C65" s="53"/>
      <c r="D65" s="53"/>
      <c r="E65" s="53"/>
      <c r="F65" s="53"/>
      <c r="G65" s="53"/>
      <c r="H65" s="319" t="s">
        <v>1029</v>
      </c>
      <c r="I65" s="287">
        <v>3</v>
      </c>
      <c r="J65" s="294">
        <v>1</v>
      </c>
      <c r="K65" s="287">
        <f>I65*J65</f>
        <v>3</v>
      </c>
      <c r="L65" s="902">
        <f>VLOOKUP(A65,TRANSPORTE!A6:D117,4,FALSE)</f>
        <v>257857.02530221254</v>
      </c>
      <c r="M65" s="903"/>
      <c r="N65" s="295">
        <f>K65*L65</f>
        <v>773571.07590663759</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3"/>
      <c r="M67" s="894"/>
      <c r="N67" s="133"/>
    </row>
    <row r="68" spans="1:15" ht="15.75" thickBot="1">
      <c r="B68" s="904" t="s">
        <v>1037</v>
      </c>
      <c r="C68" s="858"/>
      <c r="D68" s="858"/>
      <c r="E68" s="858"/>
      <c r="F68" s="858"/>
      <c r="G68" s="858"/>
      <c r="H68" s="858"/>
      <c r="I68" s="858"/>
      <c r="J68" s="858"/>
      <c r="K68" s="858"/>
      <c r="L68" s="858"/>
      <c r="M68" s="859"/>
      <c r="N68" s="110">
        <f>SUM(N63:N67)</f>
        <v>2823057.4938310878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246958.80000000002</v>
      </c>
      <c r="J74" s="301">
        <v>185</v>
      </c>
      <c r="K74" s="302">
        <f>VLOOKUP(A74,'MANO DE OBRA'!A8:D100,4,FALSE)</f>
        <v>456873.78</v>
      </c>
      <c r="L74" s="56"/>
      <c r="M74" s="439">
        <v>1</v>
      </c>
      <c r="N74" s="403">
        <f t="shared" si="3"/>
        <v>456873.78</v>
      </c>
    </row>
    <row r="75" spans="1:15">
      <c r="A75" s="168" t="s">
        <v>82</v>
      </c>
      <c r="B75" s="55" t="str">
        <f>VLOOKUP(A75,'MANO DE OBRA'!A9:D70,3,FALSE)</f>
        <v>Ingeniero Supervisor y Director de Prueba Pilote</v>
      </c>
      <c r="C75" s="53"/>
      <c r="D75" s="53"/>
      <c r="E75" s="53"/>
      <c r="F75" s="53"/>
      <c r="G75" s="53"/>
      <c r="H75" s="53"/>
      <c r="I75" s="300">
        <f t="shared" si="2"/>
        <v>298595.64</v>
      </c>
      <c r="J75" s="301">
        <v>185</v>
      </c>
      <c r="K75" s="302">
        <f>VLOOKUP(A75,'MANO DE OBRA'!A9:D101,4,FALSE)</f>
        <v>552401.93400000001</v>
      </c>
      <c r="L75" s="56"/>
      <c r="M75" s="447">
        <v>1</v>
      </c>
      <c r="N75" s="403">
        <f t="shared" si="3"/>
        <v>552401.93400000001</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SUM(N73:N80)</f>
        <v>4022240.8211598997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N45+N58+N68+N81</f>
        <v>44715080.192190029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8943016.0384380054</v>
      </c>
      <c r="M88" s="851"/>
      <c r="N88" s="57"/>
    </row>
    <row r="89" spans="1:14">
      <c r="B89" s="95" t="s">
        <v>1057</v>
      </c>
      <c r="C89" s="96"/>
      <c r="D89" s="96"/>
      <c r="E89" s="96"/>
      <c r="F89" s="96"/>
      <c r="G89" s="96"/>
      <c r="H89" s="96"/>
      <c r="I89" s="93"/>
      <c r="J89" s="94"/>
      <c r="K89" s="312">
        <v>0.05</v>
      </c>
      <c r="L89" s="850">
        <f>N83*K89</f>
        <v>2235754.0096095013</v>
      </c>
      <c r="M89" s="851"/>
      <c r="N89" s="57"/>
    </row>
    <row r="90" spans="1:14" ht="15.75" thickBot="1">
      <c r="B90" s="97" t="s">
        <v>1058</v>
      </c>
      <c r="C90" s="98"/>
      <c r="D90" s="98"/>
      <c r="E90" s="98"/>
      <c r="F90" s="98"/>
      <c r="G90" s="98"/>
      <c r="H90" s="98"/>
      <c r="I90" s="99"/>
      <c r="J90" s="100"/>
      <c r="K90" s="313">
        <v>0.05</v>
      </c>
      <c r="L90" s="852">
        <f>N83*K90</f>
        <v>2235754.0096095013</v>
      </c>
      <c r="M90" s="853"/>
      <c r="N90" s="57"/>
    </row>
    <row r="91" spans="1:14" ht="15.75" thickBot="1">
      <c r="B91" s="815" t="s">
        <v>1037</v>
      </c>
      <c r="C91" s="816"/>
      <c r="D91" s="816"/>
      <c r="E91" s="816"/>
      <c r="F91" s="816"/>
      <c r="G91" s="816"/>
      <c r="H91" s="816"/>
      <c r="I91" s="816"/>
      <c r="J91" s="816"/>
      <c r="K91" s="816"/>
      <c r="L91" s="816"/>
      <c r="M91" s="817"/>
      <c r="N91" s="58">
        <f>L88+L89+L90</f>
        <v>13414524.057657009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58129604.24984704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5" t="s">
        <v>1028</v>
      </c>
      <c r="C35" s="886"/>
      <c r="D35" s="886"/>
      <c r="E35" s="886"/>
      <c r="F35" s="886"/>
      <c r="G35" s="886"/>
      <c r="H35" s="887"/>
      <c r="I35" s="888" t="s">
        <v>1032</v>
      </c>
      <c r="J35" s="889"/>
      <c r="K35" s="75" t="s">
        <v>1033</v>
      </c>
      <c r="L35" s="890" t="s">
        <v>1034</v>
      </c>
      <c r="M35" s="887"/>
      <c r="N35" s="76" t="s">
        <v>1035</v>
      </c>
    </row>
    <row r="36" spans="1:16">
      <c r="A36" s="119" t="s">
        <v>121</v>
      </c>
      <c r="B36" s="864" t="str">
        <f>VLOOKUP(A36,EQUIPOS!A6:D154,3,FALSE)</f>
        <v>Bomba eléctrica para accionar la celda</v>
      </c>
      <c r="C36" s="865"/>
      <c r="D36" s="865"/>
      <c r="E36" s="865"/>
      <c r="F36" s="865"/>
      <c r="G36" s="865"/>
      <c r="H36" s="866"/>
      <c r="I36" s="275"/>
      <c r="J36" s="276"/>
      <c r="K36" s="277">
        <f>VLOOKUP(A36,EQUIPOS!A6:D163,4,FALSE)</f>
        <v>46037.446901038296</v>
      </c>
      <c r="L36" s="278"/>
      <c r="M36" s="279">
        <v>0.01</v>
      </c>
      <c r="N36" s="280">
        <f>K36/M36</f>
        <v>4603744.6901038298</v>
      </c>
    </row>
    <row r="37" spans="1:16">
      <c r="A37" s="119" t="s">
        <v>217</v>
      </c>
      <c r="B37" s="864" t="str">
        <f>VLOOKUP(A37,EQUIPOS!A7:D154,3,FALSE)</f>
        <v>Equipo de soldadura y de acetileno (incluye soldadura)</v>
      </c>
      <c r="C37" s="865"/>
      <c r="D37" s="865"/>
      <c r="E37" s="865"/>
      <c r="F37" s="865"/>
      <c r="G37" s="865"/>
      <c r="H37" s="866"/>
      <c r="I37" s="429"/>
      <c r="J37" s="430"/>
      <c r="K37" s="277">
        <f>VLOOKUP(A37,EQUIPOS!A7:D164,4,FALSE)</f>
        <v>22191.630456323539</v>
      </c>
      <c r="L37" s="343"/>
      <c r="M37" s="344">
        <v>0.01</v>
      </c>
      <c r="N37" s="280">
        <f>K37/M37</f>
        <v>2219163.045632354</v>
      </c>
    </row>
    <row r="38" spans="1:16">
      <c r="A38" s="119" t="s">
        <v>255</v>
      </c>
      <c r="B38" s="864" t="str">
        <f>VLOOKUP(A38,EQUIPOS!A8:D154,3,FALSE)</f>
        <v>Manómetro cable de acero para bajar la celda</v>
      </c>
      <c r="C38" s="865"/>
      <c r="D38" s="865"/>
      <c r="E38" s="865"/>
      <c r="F38" s="865"/>
      <c r="G38" s="865"/>
      <c r="H38" s="866"/>
      <c r="I38" s="429"/>
      <c r="J38" s="430"/>
      <c r="K38" s="277">
        <f>VLOOKUP(A38,EQUIPOS!A8:D165,4,FALSE)</f>
        <v>1278707.7176333391</v>
      </c>
      <c r="L38" s="343"/>
      <c r="M38" s="344">
        <v>1</v>
      </c>
      <c r="N38" s="280">
        <f>K38/M38</f>
        <v>1278707.7176333391</v>
      </c>
    </row>
    <row r="39" spans="1:16">
      <c r="A39" s="119"/>
      <c r="B39" s="864"/>
      <c r="C39" s="865"/>
      <c r="D39" s="865"/>
      <c r="E39" s="865"/>
      <c r="F39" s="865"/>
      <c r="G39" s="865"/>
      <c r="H39" s="866"/>
      <c r="I39" s="429"/>
      <c r="J39" s="430"/>
      <c r="K39" s="277"/>
      <c r="L39" s="343"/>
      <c r="M39" s="344"/>
      <c r="N39" s="280"/>
    </row>
    <row r="40" spans="1:16">
      <c r="A40" s="119"/>
      <c r="B40" s="864"/>
      <c r="C40" s="865"/>
      <c r="D40" s="865"/>
      <c r="E40" s="865"/>
      <c r="F40" s="865"/>
      <c r="G40" s="865"/>
      <c r="H40" s="866"/>
      <c r="I40" s="336"/>
      <c r="J40" s="338"/>
      <c r="K40" s="277"/>
      <c r="L40" s="431"/>
      <c r="M40" s="432"/>
      <c r="N40" s="280"/>
    </row>
    <row r="41" spans="1:16">
      <c r="B41" s="864"/>
      <c r="C41" s="865"/>
      <c r="D41" s="865"/>
      <c r="E41" s="865"/>
      <c r="F41" s="865"/>
      <c r="G41" s="865"/>
      <c r="H41" s="866"/>
      <c r="I41" s="42"/>
      <c r="J41" s="43"/>
      <c r="K41" s="277"/>
      <c r="L41" s="284"/>
      <c r="M41" s="285"/>
      <c r="N41" s="280"/>
    </row>
    <row r="42" spans="1:16">
      <c r="B42" s="328"/>
      <c r="C42" s="329"/>
      <c r="D42" s="329"/>
      <c r="E42" s="329"/>
      <c r="F42" s="331"/>
      <c r="G42" s="331"/>
      <c r="H42" s="131"/>
      <c r="I42" s="42"/>
      <c r="J42" s="43"/>
      <c r="K42" s="446"/>
      <c r="L42" s="284"/>
      <c r="M42" s="285"/>
      <c r="N42" s="281"/>
    </row>
    <row r="43" spans="1:16">
      <c r="B43" s="872" t="s">
        <v>1036</v>
      </c>
      <c r="C43" s="873"/>
      <c r="D43" s="873"/>
      <c r="E43" s="44"/>
      <c r="F43" s="45"/>
      <c r="G43" s="45"/>
      <c r="H43" s="46"/>
      <c r="I43" s="42"/>
      <c r="J43" s="43"/>
      <c r="K43" s="287"/>
      <c r="L43" s="284"/>
      <c r="M43" s="409">
        <v>0.01</v>
      </c>
      <c r="N43" s="352">
        <f>N81*M43</f>
        <v>40222.408211598995</v>
      </c>
    </row>
    <row r="44" spans="1:16" ht="15.75" thickBot="1">
      <c r="B44" s="864"/>
      <c r="C44" s="865"/>
      <c r="D44" s="865"/>
      <c r="E44" s="865"/>
      <c r="F44" s="865"/>
      <c r="G44" s="865"/>
      <c r="H44" s="866"/>
      <c r="I44" s="874"/>
      <c r="J44" s="875"/>
      <c r="K44" s="47"/>
      <c r="L44" s="876"/>
      <c r="M44" s="877"/>
      <c r="N44" s="111"/>
    </row>
    <row r="45" spans="1:16" ht="15.75" thickBot="1">
      <c r="B45" s="815" t="s">
        <v>1037</v>
      </c>
      <c r="C45" s="816"/>
      <c r="D45" s="816"/>
      <c r="E45" s="816"/>
      <c r="F45" s="816"/>
      <c r="G45" s="816"/>
      <c r="H45" s="816"/>
      <c r="I45" s="816"/>
      <c r="J45" s="816"/>
      <c r="K45" s="816"/>
      <c r="L45" s="816"/>
      <c r="M45" s="817"/>
      <c r="N45" s="402">
        <f>SUM(N36:N44)</f>
        <v>8141837.8615811216</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0" t="s">
        <v>1028</v>
      </c>
      <c r="C49" s="861"/>
      <c r="D49" s="861"/>
      <c r="E49" s="861"/>
      <c r="F49" s="861"/>
      <c r="G49" s="861"/>
      <c r="H49" s="861"/>
      <c r="I49" s="895"/>
      <c r="J49" s="323" t="s">
        <v>1029</v>
      </c>
      <c r="K49" s="91" t="s">
        <v>1030</v>
      </c>
      <c r="L49" s="896" t="s">
        <v>1039</v>
      </c>
      <c r="M49" s="895"/>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12692656.827451054</v>
      </c>
      <c r="N50" s="280">
        <f t="shared" ref="N50:N55" si="0">K50*M50</f>
        <v>12692656.827451054</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76584.33920745083</v>
      </c>
      <c r="N51" s="280">
        <f t="shared" si="0"/>
        <v>2297530.1762235248</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1255025.6553844095</v>
      </c>
      <c r="N52" s="280">
        <f t="shared" si="0"/>
        <v>2510051.3107688189</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769640.27299287682</v>
      </c>
      <c r="N53" s="280">
        <f t="shared" si="0"/>
        <v>3848201.3649643841</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49871.771567515556</v>
      </c>
      <c r="N54" s="280">
        <f t="shared" si="0"/>
        <v>2992306.2940509333</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31982.440635907984</v>
      </c>
      <c r="N55" s="280">
        <f t="shared" si="0"/>
        <v>383789.28763089579</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5" t="s">
        <v>1037</v>
      </c>
      <c r="C58" s="816"/>
      <c r="D58" s="816"/>
      <c r="E58" s="816"/>
      <c r="F58" s="816"/>
      <c r="G58" s="816"/>
      <c r="H58" s="816"/>
      <c r="I58" s="816"/>
      <c r="J58" s="816"/>
      <c r="K58" s="816"/>
      <c r="L58" s="816"/>
      <c r="M58" s="817"/>
      <c r="N58" s="402">
        <f>SUM(N50:N57)</f>
        <v>24724535.261089612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1" t="s">
        <v>1045</v>
      </c>
      <c r="M62" s="880"/>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902">
        <f>VLOOKUP(A63,TRANSPORTE!A5:D117,4,FALSE)</f>
        <v>257857.02530221254</v>
      </c>
      <c r="M63" s="903"/>
      <c r="N63" s="295">
        <f>K63*L63</f>
        <v>773571.07590663759</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902">
        <f>VLOOKUP(A64,TRANSPORTE!A6:D117,4,FALSE)</f>
        <v>1064664.9546872149</v>
      </c>
      <c r="M64" s="903"/>
      <c r="N64" s="295">
        <f>K64*L64</f>
        <v>1064664.9546872149</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902">
        <f>VLOOKUP(A65,TRANSPORTE!A6:D118,4,FALSE)</f>
        <v>123102.6829046544</v>
      </c>
      <c r="M65" s="903"/>
      <c r="N65" s="295">
        <f>K65*L65</f>
        <v>984821.46323723521</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3"/>
      <c r="M67" s="894"/>
      <c r="N67" s="133"/>
    </row>
    <row r="68" spans="1:15" ht="15.75" thickBot="1">
      <c r="B68" s="904" t="s">
        <v>1037</v>
      </c>
      <c r="C68" s="858"/>
      <c r="D68" s="858"/>
      <c r="E68" s="858"/>
      <c r="F68" s="858"/>
      <c r="G68" s="858"/>
      <c r="H68" s="858"/>
      <c r="I68" s="858"/>
      <c r="J68" s="858"/>
      <c r="K68" s="858"/>
      <c r="L68" s="858"/>
      <c r="M68" s="859"/>
      <c r="N68" s="110">
        <f>SUM(N63:N67)</f>
        <v>2823057.4938310878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246958.80000000002</v>
      </c>
      <c r="J74" s="301">
        <v>185</v>
      </c>
      <c r="K74" s="302">
        <f>VLOOKUP(A74,'MANO DE OBRA'!A8:D100,4,FALSE)</f>
        <v>456873.78</v>
      </c>
      <c r="L74" s="56"/>
      <c r="M74" s="439">
        <v>1</v>
      </c>
      <c r="N74" s="403">
        <f t="shared" si="2"/>
        <v>456873.78</v>
      </c>
    </row>
    <row r="75" spans="1:15">
      <c r="A75" s="168" t="s">
        <v>82</v>
      </c>
      <c r="B75" s="55" t="str">
        <f>VLOOKUP(A75,'MANO DE OBRA'!A9:D70,3,FALSE)</f>
        <v>Ingeniero Supervisor y Director de Prueba Pilote</v>
      </c>
      <c r="C75" s="53"/>
      <c r="D75" s="53"/>
      <c r="E75" s="53"/>
      <c r="F75" s="53"/>
      <c r="G75" s="53"/>
      <c r="H75" s="53"/>
      <c r="I75" s="300">
        <f t="shared" si="1"/>
        <v>298595.64</v>
      </c>
      <c r="J75" s="301">
        <v>185</v>
      </c>
      <c r="K75" s="302">
        <f>VLOOKUP(A75,'MANO DE OBRA'!A9:D101,4,FALSE)</f>
        <v>552401.93400000001</v>
      </c>
      <c r="L75" s="56"/>
      <c r="M75" s="447">
        <v>1</v>
      </c>
      <c r="N75" s="403">
        <f t="shared" si="2"/>
        <v>552401.93400000001</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75" thickBot="1">
      <c r="B80" s="891"/>
      <c r="C80" s="892"/>
      <c r="D80" s="892"/>
      <c r="E80" s="892"/>
      <c r="F80" s="892"/>
      <c r="G80" s="892"/>
      <c r="H80" s="892"/>
      <c r="I80" s="50"/>
      <c r="J80" s="50"/>
      <c r="K80" s="50"/>
      <c r="L80" s="970"/>
      <c r="M80" s="971"/>
      <c r="N80" s="51"/>
    </row>
    <row r="81" spans="1:14" ht="15.75" thickBot="1">
      <c r="B81" s="815" t="s">
        <v>1037</v>
      </c>
      <c r="C81" s="816"/>
      <c r="D81" s="816"/>
      <c r="E81" s="816"/>
      <c r="F81" s="816"/>
      <c r="G81" s="816"/>
      <c r="H81" s="816"/>
      <c r="I81" s="858"/>
      <c r="J81" s="858"/>
      <c r="K81" s="858"/>
      <c r="L81" s="858"/>
      <c r="M81" s="859"/>
      <c r="N81" s="309">
        <f>SUM(N73:N80)</f>
        <v>4022240.8211598997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N45+N58+N68+N81</f>
        <v>39711671.437661722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7942334.2875323445</v>
      </c>
      <c r="M88" s="851"/>
      <c r="N88" s="57"/>
    </row>
    <row r="89" spans="1:14">
      <c r="B89" s="95" t="s">
        <v>1057</v>
      </c>
      <c r="C89" s="96"/>
      <c r="D89" s="96"/>
      <c r="E89" s="96"/>
      <c r="F89" s="96"/>
      <c r="G89" s="96"/>
      <c r="H89" s="96"/>
      <c r="I89" s="93"/>
      <c r="J89" s="94"/>
      <c r="K89" s="312">
        <v>0.05</v>
      </c>
      <c r="L89" s="850">
        <f>N83*K89</f>
        <v>1985583.5718830861</v>
      </c>
      <c r="M89" s="851"/>
      <c r="N89" s="57"/>
    </row>
    <row r="90" spans="1:14" ht="15.75" thickBot="1">
      <c r="B90" s="97" t="s">
        <v>1058</v>
      </c>
      <c r="C90" s="98"/>
      <c r="D90" s="98"/>
      <c r="E90" s="98"/>
      <c r="F90" s="98"/>
      <c r="G90" s="98"/>
      <c r="H90" s="98"/>
      <c r="I90" s="99"/>
      <c r="J90" s="100"/>
      <c r="K90" s="313">
        <v>0.05</v>
      </c>
      <c r="L90" s="852">
        <f>N83*K90</f>
        <v>1985583.5718830861</v>
      </c>
      <c r="M90" s="853"/>
      <c r="N90" s="57"/>
    </row>
    <row r="91" spans="1:14" ht="15.75" thickBot="1">
      <c r="B91" s="815" t="s">
        <v>1037</v>
      </c>
      <c r="C91" s="816"/>
      <c r="D91" s="816"/>
      <c r="E91" s="816"/>
      <c r="F91" s="816"/>
      <c r="G91" s="816"/>
      <c r="H91" s="816"/>
      <c r="I91" s="816"/>
      <c r="J91" s="816"/>
      <c r="K91" s="816"/>
      <c r="L91" s="816"/>
      <c r="M91" s="817"/>
      <c r="N91" s="58">
        <f>L88+L89+L90</f>
        <v>11913501.431298517</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51625172.868960239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259</v>
      </c>
      <c r="B36" s="864" t="str">
        <f>VLOOKUP(A36,EQUIPOS!A6:D154,3,FALSE)</f>
        <v>Montacargas</v>
      </c>
      <c r="C36" s="865"/>
      <c r="D36" s="865"/>
      <c r="E36" s="865"/>
      <c r="F36" s="865"/>
      <c r="G36" s="865"/>
      <c r="H36" s="866"/>
      <c r="I36" s="275"/>
      <c r="J36" s="276"/>
      <c r="K36" s="277">
        <f>VLOOKUP(A36,EQUIPOS!A6:D163,4,FALSE)</f>
        <v>70000</v>
      </c>
      <c r="L36" s="278"/>
      <c r="M36" s="344">
        <v>1.5</v>
      </c>
      <c r="N36" s="280">
        <f>K36/M36</f>
        <v>46666.666666666664</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2553.3602603050003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49220.026926971666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6370.0090426672641</v>
      </c>
      <c r="N48" s="280">
        <f>K48*M48</f>
        <v>1995093.7092228206</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1995093.7092228206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51067.205206099999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2095380.9413558922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419076.18827117846</v>
      </c>
      <c r="M84" s="851"/>
      <c r="N84" s="57"/>
    </row>
    <row r="85" spans="1:14">
      <c r="B85" s="95" t="s">
        <v>1057</v>
      </c>
      <c r="C85" s="96"/>
      <c r="D85" s="96"/>
      <c r="E85" s="96"/>
      <c r="F85" s="96"/>
      <c r="G85" s="96"/>
      <c r="H85" s="96"/>
      <c r="I85" s="93"/>
      <c r="J85" s="94"/>
      <c r="K85" s="312">
        <v>0.05</v>
      </c>
      <c r="L85" s="850">
        <f>N79*K85</f>
        <v>104769.04706779461</v>
      </c>
      <c r="M85" s="851"/>
      <c r="N85" s="57"/>
    </row>
    <row r="86" spans="1:14" ht="15.75" thickBot="1">
      <c r="B86" s="97" t="s">
        <v>1058</v>
      </c>
      <c r="C86" s="98"/>
      <c r="D86" s="98"/>
      <c r="E86" s="98"/>
      <c r="F86" s="98"/>
      <c r="G86" s="98"/>
      <c r="H86" s="98"/>
      <c r="I86" s="99"/>
      <c r="J86" s="100"/>
      <c r="K86" s="313">
        <v>0.05</v>
      </c>
      <c r="L86" s="852">
        <f>N79*K86</f>
        <v>104769.04706779461</v>
      </c>
      <c r="M86" s="853"/>
      <c r="N86" s="57"/>
    </row>
    <row r="87" spans="1:14" ht="15.75" thickBot="1">
      <c r="B87" s="815" t="s">
        <v>1037</v>
      </c>
      <c r="C87" s="816"/>
      <c r="D87" s="816"/>
      <c r="E87" s="816"/>
      <c r="F87" s="816"/>
      <c r="G87" s="816"/>
      <c r="H87" s="816"/>
      <c r="I87" s="816"/>
      <c r="J87" s="816"/>
      <c r="K87" s="816"/>
      <c r="L87" s="816"/>
      <c r="M87" s="817"/>
      <c r="N87" s="58">
        <f>L84+L85+L86</f>
        <v>628614.28240676771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2723995.2237626598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267</v>
      </c>
      <c r="B36" s="864" t="str">
        <f>VLOOKUP(A36,EQUIPOS!A6:D154,3,FALSE)</f>
        <v>Motobomba de concreto</v>
      </c>
      <c r="C36" s="865"/>
      <c r="D36" s="865"/>
      <c r="E36" s="865"/>
      <c r="F36" s="865"/>
      <c r="G36" s="865"/>
      <c r="H36" s="866"/>
      <c r="I36" s="275"/>
      <c r="J36" s="276"/>
      <c r="K36" s="277">
        <f>VLOOKUP(A36,EQUIPOS!A6:D163,4,FALSE)</f>
        <v>55446.403571759518</v>
      </c>
      <c r="L36" s="278"/>
      <c r="M36" s="344">
        <v>2.5</v>
      </c>
      <c r="N36" s="280">
        <f>K36/M36</f>
        <v>22178.561428703808</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22178.561428703808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2750</v>
      </c>
      <c r="N48" s="280">
        <f>K48*M48</f>
        <v>128586.36905913448</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331177</v>
      </c>
      <c r="N49" s="280">
        <f>K49*M49</f>
        <v>221219.98932933496</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349806.35838846944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902">
        <f>VLOOKUP(A60,TRANSPORTE!A2:D117,4,FALSE)</f>
        <v>800</v>
      </c>
      <c r="M60" s="903"/>
      <c r="N60" s="295">
        <f>K60*L60</f>
        <v>694.70038348831099</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694.70038348831099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372679.62020066159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74535.924040132319</v>
      </c>
      <c r="M84" s="851"/>
      <c r="N84" s="57"/>
    </row>
    <row r="85" spans="1:14">
      <c r="B85" s="95" t="s">
        <v>1057</v>
      </c>
      <c r="C85" s="96"/>
      <c r="D85" s="96"/>
      <c r="E85" s="96"/>
      <c r="F85" s="96"/>
      <c r="G85" s="96"/>
      <c r="H85" s="96"/>
      <c r="I85" s="93"/>
      <c r="J85" s="94"/>
      <c r="K85" s="312">
        <v>0.05</v>
      </c>
      <c r="L85" s="850">
        <f>N79*K85</f>
        <v>18633.98101003308</v>
      </c>
      <c r="M85" s="851"/>
      <c r="N85" s="57"/>
    </row>
    <row r="86" spans="1:14" ht="15.75" thickBot="1">
      <c r="B86" s="97" t="s">
        <v>1058</v>
      </c>
      <c r="C86" s="98"/>
      <c r="D86" s="98"/>
      <c r="E86" s="98"/>
      <c r="F86" s="98"/>
      <c r="G86" s="98"/>
      <c r="H86" s="98"/>
      <c r="I86" s="99"/>
      <c r="J86" s="100"/>
      <c r="K86" s="313">
        <v>0.05</v>
      </c>
      <c r="L86" s="852">
        <f>N79*K86</f>
        <v>18633.98101003308</v>
      </c>
      <c r="M86" s="853"/>
      <c r="N86" s="57"/>
    </row>
    <row r="87" spans="1:14" ht="15.75" thickBot="1">
      <c r="B87" s="815" t="s">
        <v>1037</v>
      </c>
      <c r="C87" s="816"/>
      <c r="D87" s="816"/>
      <c r="E87" s="816"/>
      <c r="F87" s="816"/>
      <c r="G87" s="816"/>
      <c r="H87" s="816"/>
      <c r="I87" s="816"/>
      <c r="J87" s="816"/>
      <c r="K87" s="816"/>
      <c r="L87" s="816"/>
      <c r="M87" s="817"/>
      <c r="N87" s="58">
        <f>L84+L85+L86</f>
        <v>111803.88606019848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484483.50626086007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121</v>
      </c>
      <c r="B36" s="864" t="str">
        <f>VLOOKUP(A36,EQUIPOS!A6:D154,3,FALSE)</f>
        <v>Bomba eléctrica para accionar la celda</v>
      </c>
      <c r="C36" s="865"/>
      <c r="D36" s="865"/>
      <c r="E36" s="865"/>
      <c r="F36" s="865"/>
      <c r="G36" s="865"/>
      <c r="H36" s="866"/>
      <c r="I36" s="275"/>
      <c r="J36" s="276"/>
      <c r="K36" s="277">
        <f>VLOOKUP(A36,EQUIPOS!A6:D163,4,FALSE)</f>
        <v>46037.446901038296</v>
      </c>
      <c r="L36" s="278"/>
      <c r="M36" s="279">
        <v>0.01</v>
      </c>
      <c r="N36" s="280">
        <f t="shared" ref="N36:N41" si="0">K36/M36</f>
        <v>4603744.6901038298</v>
      </c>
    </row>
    <row r="37" spans="1:14">
      <c r="A37" s="119" t="s">
        <v>192</v>
      </c>
      <c r="B37" s="864" t="str">
        <f>VLOOKUP(A37,EQUIPOS!A7:D154,3,FALSE)</f>
        <v>Equipo de acarreo interno</v>
      </c>
      <c r="C37" s="865"/>
      <c r="D37" s="865"/>
      <c r="E37" s="865"/>
      <c r="F37" s="865"/>
      <c r="G37" s="865"/>
      <c r="H37" s="866"/>
      <c r="I37" s="429"/>
      <c r="J37" s="430"/>
      <c r="K37" s="277">
        <f>VLOOKUP(A37,EQUIPOS!A7:D164,4,FALSE)</f>
        <v>68750</v>
      </c>
      <c r="L37" s="343"/>
      <c r="M37" s="344">
        <v>0.05</v>
      </c>
      <c r="N37" s="280">
        <f t="shared" si="0"/>
        <v>1375000</v>
      </c>
    </row>
    <row r="38" spans="1:14">
      <c r="A38" s="119" t="s">
        <v>214</v>
      </c>
      <c r="B38" s="864" t="str">
        <f>VLOOKUP(A38,EQUIPOS!A8:D154,3,FALSE)</f>
        <v>Equipo de oxigeno y soldadura</v>
      </c>
      <c r="C38" s="865"/>
      <c r="D38" s="865"/>
      <c r="E38" s="865"/>
      <c r="F38" s="865"/>
      <c r="G38" s="865"/>
      <c r="H38" s="866"/>
      <c r="I38" s="429"/>
      <c r="J38" s="430"/>
      <c r="K38" s="446">
        <f>VLOOKUP(A38,EQUIPOS!A8:D165,4,FALSE)</f>
        <v>14519.982489437447</v>
      </c>
      <c r="L38" s="343"/>
      <c r="M38" s="344">
        <v>0.01</v>
      </c>
      <c r="N38" s="280">
        <f t="shared" si="0"/>
        <v>1451998.2489437447</v>
      </c>
    </row>
    <row r="39" spans="1:14">
      <c r="A39" s="119" t="s">
        <v>248</v>
      </c>
      <c r="B39" s="864" t="str">
        <f>VLOOKUP(A39,EQUIPOS!A9:D154,3,FALSE)</f>
        <v>Grúa telescópica de 50 Ton.</v>
      </c>
      <c r="C39" s="865"/>
      <c r="D39" s="865"/>
      <c r="E39" s="865"/>
      <c r="F39" s="865"/>
      <c r="G39" s="865"/>
      <c r="H39" s="866"/>
      <c r="I39" s="429"/>
      <c r="J39" s="430"/>
      <c r="K39" s="446">
        <f>VLOOKUP(A39,EQUIPOS!A9:D166,4,FALSE)</f>
        <v>213209.30178403173</v>
      </c>
      <c r="L39" s="343"/>
      <c r="M39" s="344">
        <v>0.04</v>
      </c>
      <c r="N39" s="280">
        <f t="shared" si="0"/>
        <v>5330232.5446007932</v>
      </c>
    </row>
    <row r="40" spans="1:14">
      <c r="A40" s="119" t="s">
        <v>255</v>
      </c>
      <c r="B40" s="864" t="str">
        <f>VLOOKUP(A40,EQUIPOS!A10:D154,3,FALSE)</f>
        <v>Manómetro cable de acero para bajar la celda</v>
      </c>
      <c r="C40" s="865"/>
      <c r="D40" s="865"/>
      <c r="E40" s="865"/>
      <c r="F40" s="865"/>
      <c r="G40" s="865"/>
      <c r="H40" s="866"/>
      <c r="I40" s="429"/>
      <c r="J40" s="430"/>
      <c r="K40" s="446">
        <f>VLOOKUP(A40,EQUIPOS!A10:D167,4,FALSE)</f>
        <v>1278707.7176333391</v>
      </c>
      <c r="L40" s="343"/>
      <c r="M40" s="344">
        <v>1</v>
      </c>
      <c r="N40" s="280">
        <f t="shared" si="0"/>
        <v>1278707.7176333391</v>
      </c>
    </row>
    <row r="41" spans="1:14">
      <c r="A41" s="119" t="s">
        <v>322</v>
      </c>
      <c r="B41" s="864" t="str">
        <f>VLOOKUP(A41,EQUIPOS!A11:D155,3,FALSE)</f>
        <v xml:space="preserve">Retroexcavadora sobre llantas JD 410
</v>
      </c>
      <c r="C41" s="865"/>
      <c r="D41" s="865"/>
      <c r="E41" s="865"/>
      <c r="F41" s="865"/>
      <c r="G41" s="865"/>
      <c r="H41" s="866"/>
      <c r="I41" s="429"/>
      <c r="J41" s="430"/>
      <c r="K41" s="446">
        <f>VLOOKUP(A41,EQUIPOS!A11:D168,4,FALSE)</f>
        <v>90000</v>
      </c>
      <c r="L41" s="343"/>
      <c r="M41" s="344">
        <v>0.2</v>
      </c>
      <c r="N41" s="280">
        <f t="shared" si="0"/>
        <v>450000</v>
      </c>
    </row>
    <row r="42" spans="1:14">
      <c r="A42" s="119"/>
      <c r="B42" s="864"/>
      <c r="C42" s="865"/>
      <c r="D42" s="865"/>
      <c r="E42" s="865"/>
      <c r="F42" s="865"/>
      <c r="G42" s="865"/>
      <c r="H42" s="866"/>
      <c r="I42" s="336"/>
      <c r="J42" s="338"/>
      <c r="K42" s="446"/>
      <c r="L42" s="431"/>
      <c r="M42" s="432"/>
      <c r="N42" s="280"/>
    </row>
    <row r="43" spans="1:14">
      <c r="B43" s="864"/>
      <c r="C43" s="865"/>
      <c r="D43" s="865"/>
      <c r="E43" s="865"/>
      <c r="F43" s="865"/>
      <c r="G43" s="865"/>
      <c r="H43" s="866"/>
      <c r="I43" s="42"/>
      <c r="J43" s="43"/>
      <c r="K43" s="446"/>
      <c r="L43" s="284"/>
      <c r="M43" s="285"/>
      <c r="N43" s="280"/>
    </row>
    <row r="44" spans="1:14">
      <c r="B44" s="328"/>
      <c r="C44" s="329"/>
      <c r="D44" s="329"/>
      <c r="E44" s="329"/>
      <c r="F44" s="331"/>
      <c r="G44" s="331"/>
      <c r="H44" s="131"/>
      <c r="I44" s="42"/>
      <c r="J44" s="43"/>
      <c r="K44" s="446"/>
      <c r="L44" s="284"/>
      <c r="M44" s="285"/>
      <c r="N44" s="281"/>
    </row>
    <row r="45" spans="1:14">
      <c r="B45" s="872" t="s">
        <v>1036</v>
      </c>
      <c r="C45" s="873"/>
      <c r="D45" s="873"/>
      <c r="E45" s="44"/>
      <c r="F45" s="45"/>
      <c r="G45" s="45"/>
      <c r="H45" s="46"/>
      <c r="I45" s="42"/>
      <c r="J45" s="43"/>
      <c r="K45" s="287"/>
      <c r="L45" s="284"/>
      <c r="M45" s="409">
        <v>0.1</v>
      </c>
      <c r="N45" s="352">
        <f>N86*M45</f>
        <v>402224.08211598999</v>
      </c>
    </row>
    <row r="46" spans="1:14" ht="15.75" thickBot="1">
      <c r="B46" s="864"/>
      <c r="C46" s="865"/>
      <c r="D46" s="865"/>
      <c r="E46" s="865"/>
      <c r="F46" s="865"/>
      <c r="G46" s="865"/>
      <c r="H46" s="866"/>
      <c r="I46" s="874"/>
      <c r="J46" s="875"/>
      <c r="K46" s="47"/>
      <c r="L46" s="876"/>
      <c r="M46" s="877"/>
      <c r="N46" s="111"/>
    </row>
    <row r="47" spans="1:14" ht="15.75" thickBot="1">
      <c r="B47" s="815" t="s">
        <v>1037</v>
      </c>
      <c r="C47" s="816"/>
      <c r="D47" s="816"/>
      <c r="E47" s="816"/>
      <c r="F47" s="816"/>
      <c r="G47" s="816"/>
      <c r="H47" s="816"/>
      <c r="I47" s="816"/>
      <c r="J47" s="816"/>
      <c r="K47" s="816"/>
      <c r="L47" s="816"/>
      <c r="M47" s="817"/>
      <c r="N47" s="419">
        <f>SUM(N36:N45)</f>
        <v>14891907.283397695</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0" t="s">
        <v>1028</v>
      </c>
      <c r="C51" s="861"/>
      <c r="D51" s="861"/>
      <c r="E51" s="861"/>
      <c r="F51" s="861"/>
      <c r="G51" s="861"/>
      <c r="H51" s="861"/>
      <c r="I51" s="895"/>
      <c r="J51" s="323" t="s">
        <v>1029</v>
      </c>
      <c r="K51" s="91" t="s">
        <v>1030</v>
      </c>
      <c r="L51" s="896" t="s">
        <v>1039</v>
      </c>
      <c r="M51" s="895"/>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12692656.827451054</v>
      </c>
      <c r="N52" s="280">
        <f t="shared" ref="N52:N57" si="1">K52*M52</f>
        <v>12692656.827451054</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76584.33920745083</v>
      </c>
      <c r="N53" s="280">
        <f t="shared" si="1"/>
        <v>2297530.1762235248</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1255025.6553844095</v>
      </c>
      <c r="N54" s="280">
        <f t="shared" si="1"/>
        <v>2510051.3107688189</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769640.27299287682</v>
      </c>
      <c r="N55" s="280">
        <f t="shared" si="1"/>
        <v>3848201.3649643841</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51569.913168741179</v>
      </c>
      <c r="N56" s="280">
        <f t="shared" si="1"/>
        <v>3094194.7901244708</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31982.440635907984</v>
      </c>
      <c r="N57" s="280">
        <f t="shared" si="1"/>
        <v>383789.28763089579</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75" thickBot="1">
      <c r="B62" s="49"/>
      <c r="C62" s="318"/>
      <c r="D62" s="318"/>
      <c r="E62" s="318"/>
      <c r="F62" s="318"/>
      <c r="G62" s="318"/>
      <c r="H62" s="318"/>
      <c r="I62" s="318"/>
      <c r="J62" s="443"/>
      <c r="K62" s="132"/>
      <c r="L62" s="333"/>
      <c r="M62" s="410"/>
      <c r="N62" s="280"/>
    </row>
    <row r="63" spans="1:17" ht="15.75" thickBot="1">
      <c r="B63" s="815" t="s">
        <v>1037</v>
      </c>
      <c r="C63" s="816"/>
      <c r="D63" s="816"/>
      <c r="E63" s="816"/>
      <c r="F63" s="816"/>
      <c r="G63" s="816"/>
      <c r="H63" s="816"/>
      <c r="I63" s="816"/>
      <c r="J63" s="816"/>
      <c r="K63" s="816"/>
      <c r="L63" s="816"/>
      <c r="M63" s="817"/>
      <c r="N63" s="402">
        <f>SUM(N52:N62)</f>
        <v>24826423.757163152</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1" t="s">
        <v>1045</v>
      </c>
      <c r="M67" s="880"/>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902">
        <f>VLOOKUP(A68,TRANSPORTE!A5:D117,4,FALSE)</f>
        <v>1064664.9546872149</v>
      </c>
      <c r="M68" s="903"/>
      <c r="N68" s="295">
        <f>K68*L68</f>
        <v>1064664.9546872149</v>
      </c>
    </row>
    <row r="69" spans="1:15">
      <c r="A69" t="s">
        <v>1483</v>
      </c>
      <c r="B69" s="52" t="str">
        <f>VLOOKUP(A69,TRANSPORTE!A5:D117,3,FALSE)</f>
        <v>Pasajes aéreos</v>
      </c>
      <c r="C69" s="53"/>
      <c r="D69" s="53"/>
      <c r="E69" s="53"/>
      <c r="F69" s="53"/>
      <c r="G69" s="53"/>
      <c r="H69" s="319" t="s">
        <v>1029</v>
      </c>
      <c r="I69" s="287">
        <v>3</v>
      </c>
      <c r="J69" s="294">
        <v>1</v>
      </c>
      <c r="K69" s="287">
        <f>I69*J69</f>
        <v>3</v>
      </c>
      <c r="L69" s="902">
        <f>VLOOKUP(A69,TRANSPORTE!A5:D117,4,FALSE)</f>
        <v>257857.02530221254</v>
      </c>
      <c r="M69" s="903"/>
      <c r="N69" s="295">
        <f>K69*L69</f>
        <v>773571.07590663759</v>
      </c>
    </row>
    <row r="70" spans="1:15">
      <c r="B70" s="52"/>
      <c r="C70" s="53"/>
      <c r="D70" s="53"/>
      <c r="E70" s="53"/>
      <c r="F70" s="53"/>
      <c r="G70" s="53"/>
      <c r="H70" s="319"/>
      <c r="I70" s="287"/>
      <c r="J70" s="294"/>
      <c r="K70" s="287"/>
      <c r="L70" s="902"/>
      <c r="M70" s="903"/>
      <c r="N70" s="295"/>
    </row>
    <row r="71" spans="1:15">
      <c r="B71" s="52"/>
      <c r="C71" s="53"/>
      <c r="D71" s="53"/>
      <c r="E71" s="53"/>
      <c r="F71" s="53"/>
      <c r="G71" s="53"/>
      <c r="H71" s="319"/>
      <c r="I71" s="287"/>
      <c r="J71" s="294"/>
      <c r="K71" s="287"/>
      <c r="L71" s="902"/>
      <c r="M71" s="903"/>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3"/>
      <c r="M73" s="894"/>
      <c r="N73" s="133"/>
    </row>
    <row r="74" spans="1:15" ht="15.75" thickBot="1">
      <c r="B74" s="904" t="s">
        <v>1037</v>
      </c>
      <c r="C74" s="858"/>
      <c r="D74" s="858"/>
      <c r="E74" s="858"/>
      <c r="F74" s="858"/>
      <c r="G74" s="858"/>
      <c r="H74" s="858"/>
      <c r="I74" s="858"/>
      <c r="J74" s="858"/>
      <c r="K74" s="858"/>
      <c r="L74" s="858"/>
      <c r="M74" s="859"/>
      <c r="N74" s="110">
        <f>N68+N69+N70+N71+N72</f>
        <v>1838236.0305938525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4" t="s">
        <v>1047</v>
      </c>
      <c r="C78" s="855"/>
      <c r="D78" s="855"/>
      <c r="E78" s="855"/>
      <c r="F78" s="855"/>
      <c r="G78" s="855"/>
      <c r="H78" s="855"/>
      <c r="I78" s="79" t="s">
        <v>1048</v>
      </c>
      <c r="J78" s="81" t="s">
        <v>1494</v>
      </c>
      <c r="K78" s="80" t="s">
        <v>1050</v>
      </c>
      <c r="L78" s="856" t="s">
        <v>1034</v>
      </c>
      <c r="M78" s="857"/>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246958.80000000002</v>
      </c>
      <c r="J80" s="301">
        <v>185</v>
      </c>
      <c r="K80" s="302">
        <f>VLOOKUP(A80,'MANO DE OBRA'!A8:D100,4,FALSE)</f>
        <v>456873.78</v>
      </c>
      <c r="L80" s="56"/>
      <c r="M80" s="442">
        <v>1</v>
      </c>
      <c r="N80" s="403">
        <f t="shared" si="3"/>
        <v>456873.78</v>
      </c>
    </row>
    <row r="81" spans="1:14">
      <c r="A81" s="168" t="s">
        <v>82</v>
      </c>
      <c r="B81" s="55" t="str">
        <f>VLOOKUP(A81,'MANO DE OBRA'!A9:D70,3,FALSE)</f>
        <v>Ingeniero Supervisor y Director de Prueba Pilote</v>
      </c>
      <c r="C81" s="53"/>
      <c r="D81" s="53"/>
      <c r="E81" s="53"/>
      <c r="F81" s="53"/>
      <c r="G81" s="53"/>
      <c r="H81" s="53"/>
      <c r="I81" s="300">
        <f t="shared" si="2"/>
        <v>298595.64</v>
      </c>
      <c r="J81" s="301">
        <v>185</v>
      </c>
      <c r="K81" s="302">
        <f>VLOOKUP(A81,'MANO DE OBRA'!A9:D101,4,FALSE)</f>
        <v>552401.93400000001</v>
      </c>
      <c r="L81" s="56"/>
      <c r="M81" s="442">
        <v>1</v>
      </c>
      <c r="N81" s="403">
        <f t="shared" si="3"/>
        <v>552401.93400000001</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75" thickBot="1">
      <c r="A85" t="s">
        <v>96</v>
      </c>
      <c r="B85" s="891" t="str">
        <f>VLOOKUP(A85,'MANO DE OBRA'!A12:D73,3,FALSE)</f>
        <v>Estudios, análisis e informes</v>
      </c>
      <c r="C85" s="892" t="e">
        <f>VLOOKUP(B85,'MANO DE OBRA'!B12:E73,3,FALSE)</f>
        <v>#N/A</v>
      </c>
      <c r="D85" s="892" t="e">
        <f>VLOOKUP(C85,'MANO DE OBRA'!C12:F73,3,FALSE)</f>
        <v>#N/A</v>
      </c>
      <c r="E85" s="892" t="e">
        <f>VLOOKUP(D85,'MANO DE OBRA'!D12:G73,3,FALSE)</f>
        <v>#N/A</v>
      </c>
      <c r="F85" s="892" t="e">
        <f>VLOOKUP(E85,'MANO DE OBRA'!E12:H73,3,FALSE)</f>
        <v>#N/A</v>
      </c>
      <c r="G85" s="892" t="e">
        <f>VLOOKUP(F85,'MANO DE OBRA'!F12:I73,3,FALSE)</f>
        <v>#N/A</v>
      </c>
      <c r="H85" s="892" t="e">
        <f>VLOOKUP(G85,'MANO DE OBRA'!G12:J73,3,FALSE)</f>
        <v>#N/A</v>
      </c>
      <c r="I85" s="478"/>
      <c r="J85" s="479"/>
      <c r="K85" s="480">
        <f>VLOOKUP(A85,'MANO DE OBRA'!A12:D104,4,FALSE)</f>
        <v>2042688.2082439999</v>
      </c>
      <c r="L85" s="972">
        <v>1</v>
      </c>
      <c r="M85" s="972"/>
      <c r="N85" s="481">
        <f>K85*L85</f>
        <v>2042688.2082439999</v>
      </c>
    </row>
    <row r="86" spans="1:14" ht="15.75" thickBot="1">
      <c r="B86" s="904" t="s">
        <v>1037</v>
      </c>
      <c r="C86" s="858"/>
      <c r="D86" s="858"/>
      <c r="E86" s="858"/>
      <c r="F86" s="858"/>
      <c r="G86" s="858"/>
      <c r="H86" s="858"/>
      <c r="I86" s="858"/>
      <c r="J86" s="858"/>
      <c r="K86" s="858"/>
      <c r="L86" s="858"/>
      <c r="M86" s="859"/>
      <c r="N86" s="468">
        <f>SUM(N79:N85)</f>
        <v>4022240.8211598997</v>
      </c>
    </row>
    <row r="87" spans="1:14" ht="15.75" thickBot="1">
      <c r="B87" s="39"/>
      <c r="C87" s="40"/>
      <c r="D87" s="40"/>
      <c r="E87" s="40"/>
      <c r="F87" s="40"/>
      <c r="G87" s="40"/>
      <c r="H87" s="40"/>
      <c r="I87" s="40"/>
      <c r="J87" s="40"/>
      <c r="K87" s="40"/>
      <c r="L87" s="40"/>
      <c r="M87" s="40"/>
      <c r="N87" s="41"/>
    </row>
    <row r="88" spans="1:14" ht="15.75" thickBot="1">
      <c r="B88" s="815" t="s">
        <v>1051</v>
      </c>
      <c r="C88" s="816"/>
      <c r="D88" s="816"/>
      <c r="E88" s="816"/>
      <c r="F88" s="816"/>
      <c r="G88" s="816"/>
      <c r="H88" s="816"/>
      <c r="I88" s="816"/>
      <c r="J88" s="816"/>
      <c r="K88" s="816"/>
      <c r="L88" s="816"/>
      <c r="M88" s="817"/>
      <c r="N88" s="105">
        <f>N86+N74+N63+N47</f>
        <v>45578807.892314598</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0" t="s">
        <v>1053</v>
      </c>
      <c r="C92" s="861"/>
      <c r="D92" s="861"/>
      <c r="E92" s="861"/>
      <c r="F92" s="861"/>
      <c r="G92" s="861"/>
      <c r="H92" s="861"/>
      <c r="I92" s="322"/>
      <c r="J92" s="342"/>
      <c r="K92" s="310" t="s">
        <v>1054</v>
      </c>
      <c r="L92" s="862" t="s">
        <v>1055</v>
      </c>
      <c r="M92" s="863"/>
      <c r="N92" s="311"/>
    </row>
    <row r="93" spans="1:14">
      <c r="B93" s="848" t="s">
        <v>1056</v>
      </c>
      <c r="C93" s="849"/>
      <c r="D93" s="849"/>
      <c r="E93" s="849"/>
      <c r="F93" s="849"/>
      <c r="G93" s="849"/>
      <c r="H93" s="849"/>
      <c r="I93" s="93"/>
      <c r="J93" s="94"/>
      <c r="K93" s="312">
        <v>0.2</v>
      </c>
      <c r="L93" s="850">
        <f>N88*K93</f>
        <v>9115761.5784629192</v>
      </c>
      <c r="M93" s="851"/>
      <c r="N93" s="57"/>
    </row>
    <row r="94" spans="1:14">
      <c r="B94" s="95" t="s">
        <v>1057</v>
      </c>
      <c r="C94" s="96"/>
      <c r="D94" s="96"/>
      <c r="E94" s="96"/>
      <c r="F94" s="96"/>
      <c r="G94" s="96"/>
      <c r="H94" s="96"/>
      <c r="I94" s="93"/>
      <c r="J94" s="94"/>
      <c r="K94" s="312">
        <v>0.05</v>
      </c>
      <c r="L94" s="850">
        <f>N88*K94</f>
        <v>2278940.3946157298</v>
      </c>
      <c r="M94" s="851"/>
      <c r="N94" s="57"/>
    </row>
    <row r="95" spans="1:14" ht="15.75" thickBot="1">
      <c r="B95" s="97" t="s">
        <v>1058</v>
      </c>
      <c r="C95" s="98"/>
      <c r="D95" s="98"/>
      <c r="E95" s="98"/>
      <c r="F95" s="98"/>
      <c r="G95" s="98"/>
      <c r="H95" s="98"/>
      <c r="I95" s="99"/>
      <c r="J95" s="100"/>
      <c r="K95" s="313">
        <v>0.05</v>
      </c>
      <c r="L95" s="852">
        <f>N88*K95</f>
        <v>2278940.3946157298</v>
      </c>
      <c r="M95" s="853"/>
      <c r="N95" s="57"/>
    </row>
    <row r="96" spans="1:14" ht="15.75" thickBot="1">
      <c r="B96" s="815" t="s">
        <v>1037</v>
      </c>
      <c r="C96" s="816"/>
      <c r="D96" s="816"/>
      <c r="E96" s="816"/>
      <c r="F96" s="816"/>
      <c r="G96" s="816"/>
      <c r="H96" s="816"/>
      <c r="I96" s="816"/>
      <c r="J96" s="816"/>
      <c r="K96" s="816"/>
      <c r="L96" s="816"/>
      <c r="M96" s="817"/>
      <c r="N96" s="58">
        <f>L93+L94+L95</f>
        <v>13673642.36769438</v>
      </c>
    </row>
    <row r="97" spans="1:14" ht="15.75" thickBot="1">
      <c r="B97" s="39"/>
      <c r="C97" s="40"/>
      <c r="D97" s="40"/>
      <c r="E97" s="40"/>
      <c r="F97" s="40"/>
      <c r="G97" s="40"/>
      <c r="H97" s="40"/>
      <c r="I97" s="40"/>
      <c r="J97" s="40"/>
      <c r="K97" s="40"/>
      <c r="L97" s="40"/>
      <c r="M97" s="40"/>
      <c r="N97" s="41"/>
    </row>
    <row r="98" spans="1:14" ht="15.75" thickBot="1">
      <c r="A98" t="s">
        <v>2122</v>
      </c>
      <c r="B98" s="815" t="s">
        <v>1059</v>
      </c>
      <c r="C98" s="816"/>
      <c r="D98" s="816"/>
      <c r="E98" s="816"/>
      <c r="F98" s="816"/>
      <c r="G98" s="816"/>
      <c r="H98" s="816"/>
      <c r="I98" s="816"/>
      <c r="J98" s="816"/>
      <c r="K98" s="816"/>
      <c r="L98" s="816"/>
      <c r="M98" s="817"/>
      <c r="N98" s="195">
        <f>N88+N96</f>
        <v>59252450.260008976</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7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7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59" t="s">
        <v>2324</v>
      </c>
      <c r="C115" s="960"/>
      <c r="D115" s="960"/>
      <c r="E115" s="960"/>
      <c r="F115" s="960"/>
      <c r="G115" s="960"/>
      <c r="H115" s="960"/>
      <c r="I115" s="960"/>
      <c r="J115" s="960"/>
      <c r="K115" s="960"/>
      <c r="L115" s="960"/>
      <c r="M115" s="960"/>
      <c r="N115" s="961"/>
    </row>
    <row r="116" spans="2:14" ht="15" customHeight="1">
      <c r="B116" s="959"/>
      <c r="C116" s="960"/>
      <c r="D116" s="960"/>
      <c r="E116" s="960"/>
      <c r="F116" s="960"/>
      <c r="G116" s="960"/>
      <c r="H116" s="960"/>
      <c r="I116" s="960"/>
      <c r="J116" s="960"/>
      <c r="K116" s="960"/>
      <c r="L116" s="960"/>
      <c r="M116" s="960"/>
      <c r="N116" s="961"/>
    </row>
    <row r="117" spans="2:14" ht="30" customHeight="1">
      <c r="B117" s="962" t="s">
        <v>2325</v>
      </c>
      <c r="C117" s="963"/>
      <c r="D117" s="963"/>
      <c r="E117" s="963"/>
      <c r="F117" s="963"/>
      <c r="G117" s="963"/>
      <c r="H117" s="963"/>
      <c r="I117" s="963"/>
      <c r="J117" s="963"/>
      <c r="K117" s="963"/>
      <c r="L117" s="963"/>
      <c r="M117" s="963"/>
      <c r="N117" s="964"/>
    </row>
    <row r="118" spans="2:14">
      <c r="B118" s="962"/>
      <c r="C118" s="963"/>
      <c r="D118" s="963"/>
      <c r="E118" s="963"/>
      <c r="F118" s="963"/>
      <c r="G118" s="963"/>
      <c r="H118" s="963"/>
      <c r="I118" s="963"/>
      <c r="J118" s="963"/>
      <c r="K118" s="963"/>
      <c r="L118" s="963"/>
      <c r="M118" s="963"/>
      <c r="N118" s="964"/>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65"/>
      <c r="K128" s="965"/>
      <c r="L128" s="965"/>
      <c r="M128" s="965"/>
      <c r="N128" s="966"/>
    </row>
    <row r="129" spans="2:14" ht="15.75" thickBot="1">
      <c r="B129" s="427" t="s">
        <v>2327</v>
      </c>
      <c r="C129" s="428"/>
      <c r="D129" s="428"/>
      <c r="E129" s="267"/>
      <c r="F129" s="267"/>
      <c r="G129" s="267"/>
      <c r="H129" s="267"/>
      <c r="I129" s="267"/>
      <c r="J129" s="967"/>
      <c r="K129" s="967"/>
      <c r="L129" s="967"/>
      <c r="M129" s="967"/>
      <c r="N129" s="968"/>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326</v>
      </c>
      <c r="B36" s="864" t="str">
        <f>VLOOKUP(A36,EQUIPOS!A6:D154,3,FALSE)</f>
        <v>Sensor de Impacto para prueba de integridad tipo</v>
      </c>
      <c r="C36" s="865"/>
      <c r="D36" s="865"/>
      <c r="E36" s="865"/>
      <c r="F36" s="865"/>
      <c r="G36" s="865"/>
      <c r="H36" s="866"/>
      <c r="I36" s="275"/>
      <c r="J36" s="276"/>
      <c r="K36" s="277">
        <f>VLOOKUP(A36,EQUIPOS!A6:D163,4,FALSE)</f>
        <v>87323.621344823521</v>
      </c>
      <c r="L36" s="278"/>
      <c r="M36" s="344">
        <v>1</v>
      </c>
      <c r="N36" s="280">
        <f>K36/M36</f>
        <v>87323.621344823521</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87323.621344823521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84</v>
      </c>
      <c r="B71" s="55" t="str">
        <f>VLOOKUP(A71,'MANO DE OBRA'!A6:D67,3,FALSE)</f>
        <v>Ingeniero Especialista prueba de  integridad</v>
      </c>
      <c r="C71" s="53"/>
      <c r="D71" s="53"/>
      <c r="E71" s="53"/>
      <c r="F71" s="53"/>
      <c r="G71" s="53"/>
      <c r="H71" s="53"/>
      <c r="I71" s="300">
        <f>K71/J71*100</f>
        <v>281757.53999999998</v>
      </c>
      <c r="J71" s="301">
        <v>185</v>
      </c>
      <c r="K71" s="302">
        <f>VLOOKUP(A71,'MANO DE OBRA'!A6:D97,4,FALSE)</f>
        <v>521251.44899999996</v>
      </c>
      <c r="L71" s="56"/>
      <c r="M71" s="442">
        <v>0.33333332999999998</v>
      </c>
      <c r="N71" s="403">
        <f>K71/M71</f>
        <v>1563754.3626375436</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1946758.4055133341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2034082.0268581577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406816.40537163155</v>
      </c>
      <c r="M84" s="851"/>
      <c r="N84" s="57"/>
    </row>
    <row r="85" spans="1:14">
      <c r="B85" s="95" t="s">
        <v>1057</v>
      </c>
      <c r="C85" s="96"/>
      <c r="D85" s="96"/>
      <c r="E85" s="96"/>
      <c r="F85" s="96"/>
      <c r="G85" s="96"/>
      <c r="H85" s="96"/>
      <c r="I85" s="93"/>
      <c r="J85" s="94"/>
      <c r="K85" s="312">
        <v>0.05</v>
      </c>
      <c r="L85" s="850">
        <f>N79*K85</f>
        <v>101704.10134290789</v>
      </c>
      <c r="M85" s="851"/>
      <c r="N85" s="57"/>
    </row>
    <row r="86" spans="1:14" ht="15.75" thickBot="1">
      <c r="B86" s="97" t="s">
        <v>1058</v>
      </c>
      <c r="C86" s="98"/>
      <c r="D86" s="98"/>
      <c r="E86" s="98"/>
      <c r="F86" s="98"/>
      <c r="G86" s="98"/>
      <c r="H86" s="98"/>
      <c r="I86" s="99"/>
      <c r="J86" s="100"/>
      <c r="K86" s="313">
        <v>0.05</v>
      </c>
      <c r="L86" s="852">
        <f>N79*K86</f>
        <v>101704.10134290789</v>
      </c>
      <c r="M86" s="853"/>
      <c r="N86" s="57"/>
    </row>
    <row r="87" spans="1:14" ht="15.75" thickBot="1">
      <c r="B87" s="815" t="s">
        <v>1037</v>
      </c>
      <c r="C87" s="816"/>
      <c r="D87" s="816"/>
      <c r="E87" s="816"/>
      <c r="F87" s="816"/>
      <c r="G87" s="816"/>
      <c r="H87" s="816"/>
      <c r="I87" s="816"/>
      <c r="J87" s="816"/>
      <c r="K87" s="816"/>
      <c r="L87" s="816"/>
      <c r="M87" s="817"/>
      <c r="N87" s="58">
        <f>L84+L85+L86</f>
        <v>610224.60805744736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2644306.6349156052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320</v>
      </c>
      <c r="B36" s="864" t="str">
        <f>VLOOKUP(A36,EQUIPOS!A6:D154,3,FALSE)</f>
        <v>Retroexcavadora sobre llantas, motor 62HP, Profundidad de excavación de 5.41 metros.</v>
      </c>
      <c r="C36" s="865"/>
      <c r="D36" s="865"/>
      <c r="E36" s="865"/>
      <c r="F36" s="865"/>
      <c r="G36" s="865"/>
      <c r="H36" s="866"/>
      <c r="I36" s="275"/>
      <c r="J36" s="276"/>
      <c r="K36" s="277">
        <f>VLOOKUP(A36,EQUIPOS!A6:D163,4,FALSE)</f>
        <v>86926.588777048994</v>
      </c>
      <c r="L36" s="278"/>
      <c r="M36" s="344">
        <v>10</v>
      </c>
      <c r="N36" s="280">
        <f>K36/M36</f>
        <v>8692.6588777049001</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319.17003253812504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9011.8289102430244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29452.5</v>
      </c>
      <c r="N48" s="280">
        <f>K48*M48</f>
        <v>14399.000000000002</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15500</v>
      </c>
      <c r="N49" s="280">
        <f>K49*M49</f>
        <v>20666.666666666664</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4800</v>
      </c>
      <c r="N50" s="280">
        <f>K50*M50</f>
        <v>7200</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42265.666666666664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3191.70032538125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54469.195902290936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10893.839180458188</v>
      </c>
      <c r="M84" s="851"/>
      <c r="N84" s="57"/>
    </row>
    <row r="85" spans="1:14">
      <c r="B85" s="95" t="s">
        <v>1057</v>
      </c>
      <c r="C85" s="96"/>
      <c r="D85" s="96"/>
      <c r="E85" s="96"/>
      <c r="F85" s="96"/>
      <c r="G85" s="96"/>
      <c r="H85" s="96"/>
      <c r="I85" s="93"/>
      <c r="J85" s="94"/>
      <c r="K85" s="312">
        <v>0.05</v>
      </c>
      <c r="L85" s="850">
        <f>N79*K85</f>
        <v>2723.459795114547</v>
      </c>
      <c r="M85" s="851"/>
      <c r="N85" s="57"/>
    </row>
    <row r="86" spans="1:14" ht="15.75" thickBot="1">
      <c r="B86" s="97" t="s">
        <v>1058</v>
      </c>
      <c r="C86" s="98"/>
      <c r="D86" s="98"/>
      <c r="E86" s="98"/>
      <c r="F86" s="98"/>
      <c r="G86" s="98"/>
      <c r="H86" s="98"/>
      <c r="I86" s="99"/>
      <c r="J86" s="100"/>
      <c r="K86" s="313">
        <v>0.05</v>
      </c>
      <c r="L86" s="852">
        <f>N79*K86</f>
        <v>2723.459795114547</v>
      </c>
      <c r="M86" s="853"/>
      <c r="N86" s="57"/>
    </row>
    <row r="87" spans="1:14" ht="15.75" thickBot="1">
      <c r="B87" s="815" t="s">
        <v>1037</v>
      </c>
      <c r="C87" s="816"/>
      <c r="D87" s="816"/>
      <c r="E87" s="816"/>
      <c r="F87" s="816"/>
      <c r="G87" s="816"/>
      <c r="H87" s="816"/>
      <c r="I87" s="816"/>
      <c r="J87" s="816"/>
      <c r="K87" s="816"/>
      <c r="L87" s="816"/>
      <c r="M87" s="817"/>
      <c r="N87" s="58">
        <f>L84+L85+L86</f>
        <v>16340.758770687284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70809.954672978216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204</v>
      </c>
      <c r="B36" s="864" t="str">
        <f>VLOOKUP(A36,EQUIPOS!A6:D154,3,FALSE)</f>
        <v xml:space="preserve">Equipo de soldadura 250 AMP
</v>
      </c>
      <c r="C36" s="865"/>
      <c r="D36" s="865"/>
      <c r="E36" s="865"/>
      <c r="F36" s="865"/>
      <c r="G36" s="865"/>
      <c r="H36" s="866"/>
      <c r="I36" s="275"/>
      <c r="J36" s="276"/>
      <c r="K36" s="277">
        <f>VLOOKUP(A36,EQUIPOS!A6:D163,4,FALSE)</f>
        <v>10226.046057666963</v>
      </c>
      <c r="L36" s="278"/>
      <c r="M36" s="344">
        <v>10</v>
      </c>
      <c r="N36" s="280">
        <f>K36/M36</f>
        <v>1022.6046057666963</v>
      </c>
    </row>
    <row r="37" spans="1:14">
      <c r="A37" s="119" t="s">
        <v>320</v>
      </c>
      <c r="B37" s="864" t="str">
        <f>VLOOKUP(A37,EQUIPOS!A7:D154,3,FALSE)</f>
        <v>Retroexcavadora sobre llantas, motor 62HP, Profundidad de excavación de 5.41 metros.</v>
      </c>
      <c r="C37" s="865"/>
      <c r="D37" s="865"/>
      <c r="E37" s="865"/>
      <c r="F37" s="865"/>
      <c r="G37" s="865"/>
      <c r="H37" s="866"/>
      <c r="I37" s="429"/>
      <c r="J37" s="430"/>
      <c r="K37" s="277">
        <f>VLOOKUP(A37,EQUIPOS!A7:D164,4,FALSE)</f>
        <v>86926.588777048994</v>
      </c>
      <c r="L37" s="343"/>
      <c r="M37" s="344">
        <v>10</v>
      </c>
      <c r="N37" s="280">
        <f>K37/M37</f>
        <v>8692.6588777049001</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10098.267522517348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7886.3436991502431</v>
      </c>
      <c r="N48" s="280">
        <f>K48*M48</f>
        <v>260.24934207195804</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63075.496953321999</v>
      </c>
      <c r="N49" s="280">
        <f>K49*M49</f>
        <v>189226.490859966</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578.58000000000004</v>
      </c>
      <c r="N50" s="280">
        <f>K50*M50</f>
        <v>5785.8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195272.54020203796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3830.0403904574996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209200.84811501281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41840.169623002563</v>
      </c>
      <c r="M84" s="851"/>
      <c r="N84" s="57"/>
    </row>
    <row r="85" spans="1:14">
      <c r="B85" s="95" t="s">
        <v>1057</v>
      </c>
      <c r="C85" s="96"/>
      <c r="D85" s="96"/>
      <c r="E85" s="96"/>
      <c r="F85" s="96"/>
      <c r="G85" s="96"/>
      <c r="H85" s="96"/>
      <c r="I85" s="93"/>
      <c r="J85" s="94"/>
      <c r="K85" s="312">
        <v>0.05</v>
      </c>
      <c r="L85" s="850">
        <f>N79*K85</f>
        <v>10460.042405750641</v>
      </c>
      <c r="M85" s="851"/>
      <c r="N85" s="57"/>
    </row>
    <row r="86" spans="1:14" ht="15.75" thickBot="1">
      <c r="B86" s="97" t="s">
        <v>1058</v>
      </c>
      <c r="C86" s="98"/>
      <c r="D86" s="98"/>
      <c r="E86" s="98"/>
      <c r="F86" s="98"/>
      <c r="G86" s="98"/>
      <c r="H86" s="98"/>
      <c r="I86" s="99"/>
      <c r="J86" s="100"/>
      <c r="K86" s="313">
        <v>0.05</v>
      </c>
      <c r="L86" s="852">
        <f>N79*K86</f>
        <v>10460.042405750641</v>
      </c>
      <c r="M86" s="853"/>
      <c r="N86" s="57"/>
    </row>
    <row r="87" spans="1:14" ht="15.75" thickBot="1">
      <c r="B87" s="815" t="s">
        <v>1037</v>
      </c>
      <c r="C87" s="816"/>
      <c r="D87" s="816"/>
      <c r="E87" s="816"/>
      <c r="F87" s="816"/>
      <c r="G87" s="816"/>
      <c r="H87" s="816"/>
      <c r="I87" s="816"/>
      <c r="J87" s="816"/>
      <c r="K87" s="816"/>
      <c r="L87" s="816"/>
      <c r="M87" s="817"/>
      <c r="N87" s="58">
        <f>L84+L85+L86</f>
        <v>62760.25443450384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271961.10254951665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282</v>
      </c>
      <c r="B36" s="864" t="str">
        <f>VLOOKUP(A36,EQUIPOS!A6:D154,3,FALSE)</f>
        <v>Piloteadora potencia 250KW, RPM 1800, fuerza elevadora 200KN</v>
      </c>
      <c r="C36" s="865"/>
      <c r="D36" s="865"/>
      <c r="E36" s="865"/>
      <c r="F36" s="865"/>
      <c r="G36" s="865"/>
      <c r="H36" s="866"/>
      <c r="I36" s="275"/>
      <c r="J36" s="276"/>
      <c r="K36" s="277">
        <f>VLOOKUP(A36,EQUIPOS!A6:D163,4,FALSE)</f>
        <v>580697.2104873698</v>
      </c>
      <c r="L36" s="278"/>
      <c r="M36" s="344">
        <v>2</v>
      </c>
      <c r="N36" s="280">
        <f>K36/M36</f>
        <v>290348.6052436849</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4468.3804555337501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294816.98569921864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2750</v>
      </c>
      <c r="N48" s="280">
        <f>K48*M48</f>
        <v>77000</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356904.8</v>
      </c>
      <c r="N49" s="280">
        <f>K49*M49</f>
        <v>124916.68</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15551.558028002535</v>
      </c>
      <c r="N50" s="280">
        <f>K50*M50</f>
        <v>46654.674084007609</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248571.35408400762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2">
        <f>VLOOKUP(A60,TRANSPORTE!A2:D117,4,FALSE)</f>
        <v>1556.3872561429632</v>
      </c>
      <c r="M60" s="903"/>
      <c r="N60" s="295">
        <f>K60*L60</f>
        <v>544.73553965003714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544.73553965003714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44683.804555337498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588616.87987821386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117723.37597564278</v>
      </c>
      <c r="M84" s="851"/>
      <c r="N84" s="57"/>
    </row>
    <row r="85" spans="1:14">
      <c r="B85" s="95" t="s">
        <v>1057</v>
      </c>
      <c r="C85" s="96"/>
      <c r="D85" s="96"/>
      <c r="E85" s="96"/>
      <c r="F85" s="96"/>
      <c r="G85" s="96"/>
      <c r="H85" s="96"/>
      <c r="I85" s="93"/>
      <c r="J85" s="94"/>
      <c r="K85" s="312">
        <v>0.05</v>
      </c>
      <c r="L85" s="850">
        <f>N79*K85</f>
        <v>29430.843993910694</v>
      </c>
      <c r="M85" s="851"/>
      <c r="N85" s="57"/>
    </row>
    <row r="86" spans="1:14" ht="15.75" thickBot="1">
      <c r="B86" s="97" t="s">
        <v>1058</v>
      </c>
      <c r="C86" s="98"/>
      <c r="D86" s="98"/>
      <c r="E86" s="98"/>
      <c r="F86" s="98"/>
      <c r="G86" s="98"/>
      <c r="H86" s="98"/>
      <c r="I86" s="99"/>
      <c r="J86" s="100"/>
      <c r="K86" s="313">
        <v>0.05</v>
      </c>
      <c r="L86" s="852">
        <f>N79*K86</f>
        <v>29430.843993910694</v>
      </c>
      <c r="M86" s="853"/>
      <c r="N86" s="57"/>
    </row>
    <row r="87" spans="1:14" ht="15.75" thickBot="1">
      <c r="B87" s="815" t="s">
        <v>1037</v>
      </c>
      <c r="C87" s="816"/>
      <c r="D87" s="816"/>
      <c r="E87" s="816"/>
      <c r="F87" s="816"/>
      <c r="G87" s="816"/>
      <c r="H87" s="816"/>
      <c r="I87" s="816"/>
      <c r="J87" s="816"/>
      <c r="K87" s="816"/>
      <c r="L87" s="816"/>
      <c r="M87" s="817"/>
      <c r="N87" s="58">
        <f>L84+L85+L86</f>
        <v>176585.06396346417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765201.94384167809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282</v>
      </c>
      <c r="B36" s="864" t="str">
        <f>VLOOKUP(A36,EQUIPOS!A6:D154,3,FALSE)</f>
        <v>Piloteadora potencia 250KW, RPM 1800, fuerza elevadora 200KN</v>
      </c>
      <c r="C36" s="865"/>
      <c r="D36" s="865"/>
      <c r="E36" s="865"/>
      <c r="F36" s="865"/>
      <c r="G36" s="865"/>
      <c r="H36" s="866"/>
      <c r="I36" s="275"/>
      <c r="J36" s="276"/>
      <c r="K36" s="277">
        <f>VLOOKUP(A36,EQUIPOS!A6:D163,4,FALSE)</f>
        <v>580697.2104873698</v>
      </c>
      <c r="L36" s="278"/>
      <c r="M36" s="344">
        <v>2</v>
      </c>
      <c r="N36" s="280">
        <f>K36/M36</f>
        <v>290348.6052436849</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4468.3804555337501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294816.98569921864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2750</v>
      </c>
      <c r="N48" s="280">
        <f>K48*M48</f>
        <v>77000</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382523.12</v>
      </c>
      <c r="N49" s="280">
        <f>K49*M49</f>
        <v>133883.092</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15551.558028002535</v>
      </c>
      <c r="N50" s="280">
        <f>K50*M50</f>
        <v>31103.11605600507</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241986.20805600507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2">
        <f>VLOOKUP(A60,TRANSPORTE!A2:D117,4,FALSE)</f>
        <v>1556.3872561429632</v>
      </c>
      <c r="M60" s="903"/>
      <c r="N60" s="295">
        <f>K60*L60</f>
        <v>544.73553965003714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544.73553965003714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44683.804555337498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582031.73385021125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116406.34677004226</v>
      </c>
      <c r="M84" s="851"/>
      <c r="N84" s="57"/>
    </row>
    <row r="85" spans="1:14">
      <c r="B85" s="95" t="s">
        <v>1057</v>
      </c>
      <c r="C85" s="96"/>
      <c r="D85" s="96"/>
      <c r="E85" s="96"/>
      <c r="F85" s="96"/>
      <c r="G85" s="96"/>
      <c r="H85" s="96"/>
      <c r="I85" s="93"/>
      <c r="J85" s="94"/>
      <c r="K85" s="312">
        <v>0.05</v>
      </c>
      <c r="L85" s="850">
        <f>N79*K85</f>
        <v>29101.586692510566</v>
      </c>
      <c r="M85" s="851"/>
      <c r="N85" s="57"/>
    </row>
    <row r="86" spans="1:14" ht="15.75" thickBot="1">
      <c r="B86" s="97" t="s">
        <v>1058</v>
      </c>
      <c r="C86" s="98"/>
      <c r="D86" s="98"/>
      <c r="E86" s="98"/>
      <c r="F86" s="98"/>
      <c r="G86" s="98"/>
      <c r="H86" s="98"/>
      <c r="I86" s="99"/>
      <c r="J86" s="100"/>
      <c r="K86" s="313">
        <v>0.05</v>
      </c>
      <c r="L86" s="852">
        <f>N79*K86</f>
        <v>29101.586692510566</v>
      </c>
      <c r="M86" s="853"/>
      <c r="N86" s="57"/>
    </row>
    <row r="87" spans="1:14" ht="15.75" thickBot="1">
      <c r="B87" s="815" t="s">
        <v>1037</v>
      </c>
      <c r="C87" s="816"/>
      <c r="D87" s="816"/>
      <c r="E87" s="816"/>
      <c r="F87" s="816"/>
      <c r="G87" s="816"/>
      <c r="H87" s="816"/>
      <c r="I87" s="816"/>
      <c r="J87" s="816"/>
      <c r="K87" s="816"/>
      <c r="L87" s="816"/>
      <c r="M87" s="817"/>
      <c r="N87" s="58">
        <f>L84+L85+L86</f>
        <v>174609.52015506342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756641.25400527474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195</v>
      </c>
      <c r="B36" s="864" t="str">
        <f>VLOOKUP(A36,EQUIPOS!A6:D154,3,FALSE)</f>
        <v xml:space="preserve">Equipo de oxicorte, Capacidad de corte: hasta 6´´ (152mm) </v>
      </c>
      <c r="C36" s="865"/>
      <c r="D36" s="865"/>
      <c r="E36" s="865"/>
      <c r="F36" s="865"/>
      <c r="G36" s="865"/>
      <c r="H36" s="866"/>
      <c r="I36" s="275"/>
      <c r="J36" s="276"/>
      <c r="K36" s="277">
        <f>VLOOKUP(A36,EQUIPOS!A6:D163,4,FALSE)</f>
        <v>15537.567916045491</v>
      </c>
      <c r="L36" s="278"/>
      <c r="M36" s="344">
        <v>1.1299999999999999</v>
      </c>
      <c r="N36" s="280">
        <f>K36/M36</f>
        <v>13750.060102695126</v>
      </c>
    </row>
    <row r="37" spans="1:14">
      <c r="A37" s="119" t="s">
        <v>332</v>
      </c>
      <c r="B37" s="864" t="str">
        <f>VLOOKUP(A37,EQUIPOS!A7:D154,3,FALSE)</f>
        <v xml:space="preserve">Taladro de 1/2´´, pulidora, lijadora y circular
</v>
      </c>
      <c r="C37" s="865"/>
      <c r="D37" s="865"/>
      <c r="E37" s="865"/>
      <c r="F37" s="865"/>
      <c r="G37" s="865"/>
      <c r="H37" s="866"/>
      <c r="I37" s="429"/>
      <c r="J37" s="430"/>
      <c r="K37" s="277">
        <f>VLOOKUP(A37,EQUIPOS!A7:D164,4,FALSE)</f>
        <v>7437.5</v>
      </c>
      <c r="L37" s="343"/>
      <c r="M37" s="344">
        <v>0.53</v>
      </c>
      <c r="N37" s="280">
        <f>K37/M37</f>
        <v>14033.018867924528</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2553.3602603050003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30336.439230924654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73185</v>
      </c>
      <c r="N48" s="280">
        <f>K48*M48</f>
        <v>1463.7</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28000</v>
      </c>
      <c r="N49" s="280">
        <f>K49*M49</f>
        <v>14000</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41265</v>
      </c>
      <c r="N50" s="280">
        <f>K50*M50</f>
        <v>3301.2000000000003</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18764.900000000001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74634.941833974648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14926.988366794931</v>
      </c>
      <c r="M84" s="851"/>
      <c r="N84" s="57"/>
    </row>
    <row r="85" spans="1:14">
      <c r="B85" s="95" t="s">
        <v>1057</v>
      </c>
      <c r="C85" s="96"/>
      <c r="D85" s="96"/>
      <c r="E85" s="96"/>
      <c r="F85" s="96"/>
      <c r="G85" s="96"/>
      <c r="H85" s="96"/>
      <c r="I85" s="93"/>
      <c r="J85" s="94"/>
      <c r="K85" s="312">
        <v>0.05</v>
      </c>
      <c r="L85" s="850">
        <f>N79*K85</f>
        <v>3731.7470916987327</v>
      </c>
      <c r="M85" s="851"/>
      <c r="N85" s="57"/>
    </row>
    <row r="86" spans="1:14" ht="15.75" thickBot="1">
      <c r="B86" s="97" t="s">
        <v>1058</v>
      </c>
      <c r="C86" s="98"/>
      <c r="D86" s="98"/>
      <c r="E86" s="98"/>
      <c r="F86" s="98"/>
      <c r="G86" s="98"/>
      <c r="H86" s="98"/>
      <c r="I86" s="99"/>
      <c r="J86" s="100"/>
      <c r="K86" s="313">
        <v>0.05</v>
      </c>
      <c r="L86" s="852">
        <f>N79*K86</f>
        <v>3731.7470916987327</v>
      </c>
      <c r="M86" s="853"/>
      <c r="N86" s="57"/>
    </row>
    <row r="87" spans="1:14" ht="15.75" thickBot="1">
      <c r="B87" s="815" t="s">
        <v>1037</v>
      </c>
      <c r="C87" s="816"/>
      <c r="D87" s="816"/>
      <c r="E87" s="816"/>
      <c r="F87" s="816"/>
      <c r="G87" s="816"/>
      <c r="H87" s="816"/>
      <c r="I87" s="816"/>
      <c r="J87" s="816"/>
      <c r="K87" s="816"/>
      <c r="L87" s="816"/>
      <c r="M87" s="817"/>
      <c r="N87" s="58">
        <f>L84+L85+L86</f>
        <v>22390.482550192395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97025.42438416704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123</v>
      </c>
      <c r="B36" s="864" t="str">
        <f>VLOOKUP(A36,EQUIPOS!A6:D154,3,FALSE)</f>
        <v>Bomba de inyección de lechada</v>
      </c>
      <c r="C36" s="865"/>
      <c r="D36" s="865"/>
      <c r="E36" s="865"/>
      <c r="F36" s="865"/>
      <c r="G36" s="865"/>
      <c r="H36" s="866"/>
      <c r="I36" s="275"/>
      <c r="J36" s="276"/>
      <c r="K36" s="277">
        <f>VLOOKUP(A36,EQUIPOS!A6:D163,4,FALSE)</f>
        <v>20572.207011289185</v>
      </c>
      <c r="L36" s="278"/>
      <c r="M36" s="344">
        <v>12</v>
      </c>
      <c r="N36" s="280">
        <f t="shared" ref="N36:N42" si="0">K36/M36</f>
        <v>1714.3505842740988</v>
      </c>
    </row>
    <row r="37" spans="1:14">
      <c r="A37" s="119" t="s">
        <v>288</v>
      </c>
      <c r="B37" s="864" t="str">
        <f>VLOOKUP(A37,EQUIPOS!A7:D154,3,FALSE)</f>
        <v xml:space="preserve">Planta eléctrica </v>
      </c>
      <c r="C37" s="865"/>
      <c r="D37" s="865"/>
      <c r="E37" s="865"/>
      <c r="F37" s="865"/>
      <c r="G37" s="865"/>
      <c r="H37" s="866"/>
      <c r="I37" s="275"/>
      <c r="J37" s="276"/>
      <c r="K37" s="277">
        <f>VLOOKUP(A37,EQUIPOS!A7:D164,4,FALSE)</f>
        <v>13301.688898252354</v>
      </c>
      <c r="L37" s="278"/>
      <c r="M37" s="344">
        <v>1.3</v>
      </c>
      <c r="N37" s="280">
        <f t="shared" si="0"/>
        <v>10232.068383271042</v>
      </c>
    </row>
    <row r="38" spans="1:14">
      <c r="A38" s="119" t="s">
        <v>125</v>
      </c>
      <c r="B38" s="864" t="str">
        <f>VLOOKUP(A38,EQUIPOS!A8:D154,3,FALSE)</f>
        <v>Bomba para gato de tensionamiento</v>
      </c>
      <c r="C38" s="865"/>
      <c r="D38" s="865"/>
      <c r="E38" s="865"/>
      <c r="F38" s="865"/>
      <c r="G38" s="865"/>
      <c r="H38" s="866"/>
      <c r="I38" s="275"/>
      <c r="J38" s="276"/>
      <c r="K38" s="277">
        <f>VLOOKUP(A38,EQUIPOS!A8:D165,4,FALSE)</f>
        <v>34991.088201597238</v>
      </c>
      <c r="L38" s="278"/>
      <c r="M38" s="344">
        <v>12</v>
      </c>
      <c r="N38" s="280">
        <f t="shared" si="0"/>
        <v>2915.92401679977</v>
      </c>
    </row>
    <row r="39" spans="1:14">
      <c r="A39" s="119" t="s">
        <v>180</v>
      </c>
      <c r="B39" s="864" t="str">
        <f>VLOOKUP(A39,EQUIPOS!A9:D154,3,FALSE)</f>
        <v>Compresor 120 HP, con martillo.</v>
      </c>
      <c r="C39" s="865"/>
      <c r="D39" s="865"/>
      <c r="E39" s="865"/>
      <c r="F39" s="865"/>
      <c r="G39" s="865"/>
      <c r="H39" s="866"/>
      <c r="I39" s="275"/>
      <c r="J39" s="276"/>
      <c r="K39" s="277">
        <f>VLOOKUP(A39,EQUIPOS!A9:D166,4,FALSE)</f>
        <v>50000</v>
      </c>
      <c r="L39" s="278"/>
      <c r="M39" s="344">
        <v>1.3</v>
      </c>
      <c r="N39" s="280">
        <f t="shared" si="0"/>
        <v>38461.538461538461</v>
      </c>
    </row>
    <row r="40" spans="1:14">
      <c r="A40" s="119" t="s">
        <v>197</v>
      </c>
      <c r="B40" s="864" t="str">
        <f>VLOOKUP(A40,EQUIPOS!A10:D154,3,FALSE)</f>
        <v>Equipo de perforación (TRACKDRILL), potencia 40 HP, 2100 golpes / minuto</v>
      </c>
      <c r="C40" s="865"/>
      <c r="D40" s="865"/>
      <c r="E40" s="865"/>
      <c r="F40" s="865"/>
      <c r="G40" s="865"/>
      <c r="H40" s="866"/>
      <c r="I40" s="275"/>
      <c r="J40" s="276"/>
      <c r="K40" s="277">
        <f>VLOOKUP(A40,EQUIPOS!A10:D167,4,FALSE)</f>
        <v>120000</v>
      </c>
      <c r="L40" s="278"/>
      <c r="M40" s="344">
        <v>1.3</v>
      </c>
      <c r="N40" s="280">
        <f t="shared" si="0"/>
        <v>92307.692307692298</v>
      </c>
    </row>
    <row r="41" spans="1:14">
      <c r="A41" s="119" t="s">
        <v>195</v>
      </c>
      <c r="B41" s="864" t="str">
        <f>VLOOKUP(A41,EQUIPOS!A11:D155,3,FALSE)</f>
        <v xml:space="preserve">Equipo de oxicorte, Capacidad de corte: hasta 6´´ (152mm) </v>
      </c>
      <c r="C41" s="865"/>
      <c r="D41" s="865"/>
      <c r="E41" s="865"/>
      <c r="F41" s="865"/>
      <c r="G41" s="865"/>
      <c r="H41" s="866"/>
      <c r="I41" s="275"/>
      <c r="J41" s="276"/>
      <c r="K41" s="277">
        <f>VLOOKUP(A41,EQUIPOS!A11:D168,4,FALSE)</f>
        <v>15537.567916045491</v>
      </c>
      <c r="L41" s="278"/>
      <c r="M41" s="344">
        <v>15</v>
      </c>
      <c r="N41" s="280">
        <f t="shared" si="0"/>
        <v>1035.8378610696993</v>
      </c>
    </row>
    <row r="42" spans="1:14">
      <c r="A42" s="119" t="s">
        <v>240</v>
      </c>
      <c r="B42" s="864" t="str">
        <f>VLOOKUP(A42,EQUIPOS!A12:D156,3,FALSE)</f>
        <v>Gato para tensionamiento, fuerza Max 200 ton, área de tensión 314 cm2.</v>
      </c>
      <c r="C42" s="865"/>
      <c r="D42" s="865"/>
      <c r="E42" s="865"/>
      <c r="F42" s="865"/>
      <c r="G42" s="865"/>
      <c r="H42" s="866"/>
      <c r="I42" s="275"/>
      <c r="J42" s="276"/>
      <c r="K42" s="277">
        <f>VLOOKUP(A42,EQUIPOS!A12:D169,4,FALSE)</f>
        <v>106615.04074247945</v>
      </c>
      <c r="L42" s="278"/>
      <c r="M42" s="344">
        <v>12</v>
      </c>
      <c r="N42" s="280">
        <f t="shared" si="0"/>
        <v>8884.5867285399545</v>
      </c>
    </row>
    <row r="43" spans="1:14">
      <c r="A43" s="119"/>
      <c r="B43" s="864"/>
      <c r="C43" s="865"/>
      <c r="D43" s="865"/>
      <c r="E43" s="865"/>
      <c r="F43" s="865"/>
      <c r="G43" s="865"/>
      <c r="H43" s="866"/>
      <c r="I43" s="429"/>
      <c r="J43" s="430"/>
      <c r="K43" s="277"/>
      <c r="L43" s="343"/>
      <c r="M43" s="344"/>
      <c r="N43" s="280"/>
    </row>
    <row r="44" spans="1:14">
      <c r="A44" s="119"/>
      <c r="B44" s="864"/>
      <c r="C44" s="865"/>
      <c r="D44" s="865"/>
      <c r="E44" s="865"/>
      <c r="F44" s="865"/>
      <c r="G44" s="865"/>
      <c r="H44" s="866"/>
      <c r="I44" s="336"/>
      <c r="J44" s="338"/>
      <c r="K44" s="277"/>
      <c r="L44" s="431"/>
      <c r="M44" s="432"/>
      <c r="N44" s="280"/>
    </row>
    <row r="45" spans="1:14">
      <c r="B45" s="864"/>
      <c r="C45" s="865"/>
      <c r="D45" s="865"/>
      <c r="E45" s="865"/>
      <c r="F45" s="865"/>
      <c r="G45" s="865"/>
      <c r="H45" s="866"/>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75" thickBot="1">
      <c r="B48" s="864"/>
      <c r="C48" s="865"/>
      <c r="D48" s="865"/>
      <c r="E48" s="865"/>
      <c r="F48" s="865"/>
      <c r="G48" s="865"/>
      <c r="H48" s="866"/>
      <c r="I48" s="874"/>
      <c r="J48" s="875"/>
      <c r="K48" s="47"/>
      <c r="L48" s="876"/>
      <c r="M48" s="877"/>
      <c r="N48" s="111"/>
    </row>
    <row r="49" spans="1:14" ht="15.75" thickBot="1">
      <c r="B49" s="815" t="s">
        <v>1037</v>
      </c>
      <c r="C49" s="816"/>
      <c r="D49" s="816"/>
      <c r="E49" s="816"/>
      <c r="F49" s="816"/>
      <c r="G49" s="816"/>
      <c r="H49" s="816"/>
      <c r="I49" s="816"/>
      <c r="J49" s="816"/>
      <c r="K49" s="816"/>
      <c r="L49" s="816"/>
      <c r="M49" s="817"/>
      <c r="N49" s="402">
        <f>SUM(N36:N48)</f>
        <v>159480.24489750073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0" t="s">
        <v>1028</v>
      </c>
      <c r="C53" s="861"/>
      <c r="D53" s="861"/>
      <c r="E53" s="861"/>
      <c r="F53" s="861"/>
      <c r="G53" s="861"/>
      <c r="H53" s="861"/>
      <c r="I53" s="895"/>
      <c r="J53" s="323" t="s">
        <v>1029</v>
      </c>
      <c r="K53" s="91" t="s">
        <v>1030</v>
      </c>
      <c r="L53" s="896" t="s">
        <v>1039</v>
      </c>
      <c r="M53" s="895"/>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5355</v>
      </c>
      <c r="N54" s="280">
        <f>K54*M54</f>
        <v>1071</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4223.7429717470332</v>
      </c>
      <c r="N55" s="280">
        <f t="shared" ref="N55:N67" si="1">K55*M55</f>
        <v>23357.298633761093</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33359.278301889361</v>
      </c>
      <c r="N56" s="280">
        <f t="shared" si="1"/>
        <v>266.87422641511489</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41943.781842053875</v>
      </c>
      <c r="N57" s="280">
        <f t="shared" si="1"/>
        <v>922.7632005251852</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884</v>
      </c>
      <c r="N58" s="280">
        <f t="shared" si="1"/>
        <v>265.2</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1026</v>
      </c>
      <c r="N59" s="280">
        <f t="shared" si="1"/>
        <v>102.60000000000001</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10819.473107487427</v>
      </c>
      <c r="N60" s="280">
        <f t="shared" si="1"/>
        <v>5409.7365537437136</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48435.518303796831</v>
      </c>
      <c r="N61" s="280">
        <f t="shared" si="1"/>
        <v>4843.5518303796835</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759.33876320175864</v>
      </c>
      <c r="N62" s="280">
        <f t="shared" si="1"/>
        <v>7593.3876320175859</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10901.829089459095</v>
      </c>
      <c r="N63" s="280">
        <f t="shared" si="1"/>
        <v>10901.829089459095</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10097.897473076822</v>
      </c>
      <c r="N64" s="280">
        <f t="shared" si="1"/>
        <v>5048.9487365384111</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6611.1111111111113</v>
      </c>
      <c r="N65" s="280">
        <f t="shared" si="1"/>
        <v>3636.1111111111113</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4800</v>
      </c>
      <c r="N66" s="280">
        <f t="shared" si="1"/>
        <v>240</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4085</v>
      </c>
      <c r="N67" s="280">
        <f t="shared" si="1"/>
        <v>4085</v>
      </c>
    </row>
    <row r="68" spans="1:14" ht="15.75" thickBot="1">
      <c r="B68" s="49"/>
      <c r="C68" s="318"/>
      <c r="D68" s="318"/>
      <c r="E68" s="318"/>
      <c r="F68" s="318"/>
      <c r="G68" s="318"/>
      <c r="H68" s="318"/>
      <c r="I68" s="318"/>
      <c r="J68" s="443"/>
      <c r="K68" s="132"/>
      <c r="L68" s="333"/>
      <c r="M68" s="410"/>
      <c r="N68" s="280"/>
    </row>
    <row r="69" spans="1:14" ht="15.75" thickBot="1">
      <c r="B69" s="815" t="s">
        <v>1037</v>
      </c>
      <c r="C69" s="816"/>
      <c r="D69" s="816"/>
      <c r="E69" s="816"/>
      <c r="F69" s="816"/>
      <c r="G69" s="816"/>
      <c r="H69" s="816"/>
      <c r="I69" s="816"/>
      <c r="J69" s="816"/>
      <c r="K69" s="816"/>
      <c r="L69" s="816"/>
      <c r="M69" s="817"/>
      <c r="N69" s="402">
        <f>SUM(N54:N68)</f>
        <v>67744.301013950986</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1" t="s">
        <v>1041</v>
      </c>
      <c r="C73" s="322"/>
      <c r="D73" s="322"/>
      <c r="E73" s="322"/>
      <c r="F73" s="322"/>
      <c r="G73" s="322"/>
      <c r="H73" s="79" t="s">
        <v>1029</v>
      </c>
      <c r="I73" s="80" t="s">
        <v>1042</v>
      </c>
      <c r="J73" s="81" t="s">
        <v>1043</v>
      </c>
      <c r="K73" s="79" t="s">
        <v>1044</v>
      </c>
      <c r="L73" s="901" t="s">
        <v>1045</v>
      </c>
      <c r="M73" s="880"/>
      <c r="N73" s="82" t="s">
        <v>1035</v>
      </c>
    </row>
    <row r="74" spans="1:14">
      <c r="B74" s="52"/>
      <c r="C74" s="325"/>
      <c r="D74" s="325"/>
      <c r="E74" s="325"/>
      <c r="F74" s="325"/>
      <c r="G74" s="325"/>
      <c r="H74" s="319"/>
      <c r="I74" s="287"/>
      <c r="J74" s="294"/>
      <c r="K74" s="287"/>
      <c r="L74" s="902"/>
      <c r="M74" s="903"/>
      <c r="N74" s="295"/>
    </row>
    <row r="75" spans="1:14">
      <c r="B75" s="52"/>
      <c r="C75" s="53"/>
      <c r="D75" s="53"/>
      <c r="E75" s="53"/>
      <c r="F75" s="53"/>
      <c r="G75" s="53"/>
      <c r="H75" s="319"/>
      <c r="I75" s="287"/>
      <c r="J75" s="294"/>
      <c r="K75" s="287"/>
      <c r="L75" s="902"/>
      <c r="M75" s="903"/>
      <c r="N75" s="295"/>
    </row>
    <row r="76" spans="1:14">
      <c r="B76" s="52"/>
      <c r="C76" s="53"/>
      <c r="D76" s="53"/>
      <c r="E76" s="53"/>
      <c r="F76" s="53"/>
      <c r="G76" s="53"/>
      <c r="H76" s="319"/>
      <c r="I76" s="287"/>
      <c r="J76" s="294"/>
      <c r="K76" s="287"/>
      <c r="L76" s="902"/>
      <c r="M76" s="903"/>
      <c r="N76" s="295"/>
    </row>
    <row r="77" spans="1:14">
      <c r="B77" s="52"/>
      <c r="C77" s="53"/>
      <c r="D77" s="53"/>
      <c r="E77" s="53"/>
      <c r="F77" s="53"/>
      <c r="G77" s="53"/>
      <c r="H77" s="319"/>
      <c r="I77" s="287"/>
      <c r="J77" s="294"/>
      <c r="K77" s="287"/>
      <c r="L77" s="902"/>
      <c r="M77" s="903"/>
      <c r="N77" s="295"/>
    </row>
    <row r="78" spans="1:14">
      <c r="B78" s="52"/>
      <c r="C78" s="53"/>
      <c r="D78" s="53"/>
      <c r="E78" s="53"/>
      <c r="F78" s="53"/>
      <c r="G78" s="53"/>
      <c r="H78" s="296"/>
      <c r="I78" s="287"/>
      <c r="J78" s="287"/>
      <c r="K78" s="287"/>
      <c r="L78" s="297"/>
      <c r="M78" s="298"/>
      <c r="N78" s="299"/>
    </row>
    <row r="79" spans="1:14" ht="15.75" thickBot="1">
      <c r="B79" s="455"/>
      <c r="C79" s="456"/>
      <c r="D79" s="456"/>
      <c r="E79" s="456"/>
      <c r="F79" s="456"/>
      <c r="G79" s="456"/>
      <c r="H79" s="54"/>
      <c r="I79" s="132"/>
      <c r="J79" s="132"/>
      <c r="K79" s="132"/>
      <c r="L79" s="893"/>
      <c r="M79" s="894"/>
      <c r="N79" s="133"/>
    </row>
    <row r="80" spans="1:14" ht="15.75" thickBot="1">
      <c r="B80" s="904" t="s">
        <v>1037</v>
      </c>
      <c r="C80" s="858"/>
      <c r="D80" s="858"/>
      <c r="E80" s="858"/>
      <c r="F80" s="858"/>
      <c r="G80" s="858"/>
      <c r="H80" s="858"/>
      <c r="I80" s="858"/>
      <c r="J80" s="858"/>
      <c r="K80" s="858"/>
      <c r="L80" s="858"/>
      <c r="M80" s="859"/>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4" t="s">
        <v>1047</v>
      </c>
      <c r="C84" s="855"/>
      <c r="D84" s="855"/>
      <c r="E84" s="855"/>
      <c r="F84" s="855"/>
      <c r="G84" s="855"/>
      <c r="H84" s="855"/>
      <c r="I84" s="79" t="s">
        <v>1048</v>
      </c>
      <c r="J84" s="81" t="s">
        <v>1494</v>
      </c>
      <c r="K84" s="80" t="s">
        <v>1050</v>
      </c>
      <c r="L84" s="856" t="s">
        <v>1034</v>
      </c>
      <c r="M84" s="857"/>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75" thickBot="1">
      <c r="B90" s="891"/>
      <c r="C90" s="892"/>
      <c r="D90" s="892"/>
      <c r="E90" s="892"/>
      <c r="F90" s="892"/>
      <c r="G90" s="892"/>
      <c r="H90" s="892"/>
      <c r="I90" s="132"/>
      <c r="J90" s="132"/>
      <c r="K90" s="132"/>
      <c r="L90" s="905"/>
      <c r="M90" s="905"/>
      <c r="N90" s="51"/>
    </row>
    <row r="91" spans="1:15" ht="15.75" thickBot="1">
      <c r="B91" s="904" t="s">
        <v>1037</v>
      </c>
      <c r="C91" s="858"/>
      <c r="D91" s="858"/>
      <c r="E91" s="858"/>
      <c r="F91" s="858"/>
      <c r="G91" s="858"/>
      <c r="H91" s="858"/>
      <c r="I91" s="858"/>
      <c r="J91" s="858"/>
      <c r="K91" s="858"/>
      <c r="L91" s="858"/>
      <c r="M91" s="859"/>
      <c r="N91" s="309">
        <f>SUM(N85:N90)</f>
        <v>39282.465543153841</v>
      </c>
    </row>
    <row r="92" spans="1:15" ht="15.75" thickBot="1">
      <c r="B92" s="39"/>
      <c r="C92" s="40"/>
      <c r="D92" s="40"/>
      <c r="E92" s="40"/>
      <c r="F92" s="40"/>
      <c r="G92" s="40"/>
      <c r="H92" s="40"/>
      <c r="I92" s="40"/>
      <c r="J92" s="40"/>
      <c r="K92" s="40"/>
      <c r="L92" s="40"/>
      <c r="M92" s="40"/>
      <c r="N92" s="41"/>
    </row>
    <row r="93" spans="1:15" ht="15.75" thickBot="1">
      <c r="B93" s="815" t="s">
        <v>1051</v>
      </c>
      <c r="C93" s="816"/>
      <c r="D93" s="816"/>
      <c r="E93" s="816"/>
      <c r="F93" s="816"/>
      <c r="G93" s="816"/>
      <c r="H93" s="816"/>
      <c r="I93" s="816"/>
      <c r="J93" s="816"/>
      <c r="K93" s="816"/>
      <c r="L93" s="816"/>
      <c r="M93" s="817"/>
      <c r="N93" s="105">
        <f>N49+N69+N80+N91</f>
        <v>266507.01145460556</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0" t="s">
        <v>1053</v>
      </c>
      <c r="C97" s="861"/>
      <c r="D97" s="861"/>
      <c r="E97" s="861"/>
      <c r="F97" s="861"/>
      <c r="G97" s="861"/>
      <c r="H97" s="861"/>
      <c r="I97" s="322"/>
      <c r="J97" s="342"/>
      <c r="K97" s="310" t="s">
        <v>1054</v>
      </c>
      <c r="L97" s="862" t="s">
        <v>1055</v>
      </c>
      <c r="M97" s="863"/>
      <c r="N97" s="311"/>
    </row>
    <row r="98" spans="1:14">
      <c r="B98" s="848" t="s">
        <v>1056</v>
      </c>
      <c r="C98" s="849"/>
      <c r="D98" s="849"/>
      <c r="E98" s="849"/>
      <c r="F98" s="849"/>
      <c r="G98" s="849"/>
      <c r="H98" s="849"/>
      <c r="I98" s="93"/>
      <c r="J98" s="94"/>
      <c r="K98" s="312">
        <v>0.2</v>
      </c>
      <c r="L98" s="850">
        <f>N93*K98</f>
        <v>53301.402290921113</v>
      </c>
      <c r="M98" s="851"/>
      <c r="N98" s="57"/>
    </row>
    <row r="99" spans="1:14">
      <c r="B99" s="95" t="s">
        <v>1057</v>
      </c>
      <c r="C99" s="96"/>
      <c r="D99" s="96"/>
      <c r="E99" s="96"/>
      <c r="F99" s="96"/>
      <c r="G99" s="96"/>
      <c r="H99" s="96"/>
      <c r="I99" s="93"/>
      <c r="J99" s="94"/>
      <c r="K99" s="312">
        <v>0.05</v>
      </c>
      <c r="L99" s="850">
        <f>N93*K99</f>
        <v>13325.350572730278</v>
      </c>
      <c r="M99" s="851"/>
      <c r="N99" s="57"/>
    </row>
    <row r="100" spans="1:14" ht="15.75" thickBot="1">
      <c r="B100" s="97" t="s">
        <v>1058</v>
      </c>
      <c r="C100" s="98"/>
      <c r="D100" s="98"/>
      <c r="E100" s="98"/>
      <c r="F100" s="98"/>
      <c r="G100" s="98"/>
      <c r="H100" s="98"/>
      <c r="I100" s="99"/>
      <c r="J100" s="100"/>
      <c r="K100" s="313">
        <v>0.05</v>
      </c>
      <c r="L100" s="852">
        <f>N93*K100</f>
        <v>13325.350572730278</v>
      </c>
      <c r="M100" s="853"/>
      <c r="N100" s="57"/>
    </row>
    <row r="101" spans="1:14" ht="15.75" thickBot="1">
      <c r="B101" s="815" t="s">
        <v>1037</v>
      </c>
      <c r="C101" s="816"/>
      <c r="D101" s="816"/>
      <c r="E101" s="816"/>
      <c r="F101" s="816"/>
      <c r="G101" s="816"/>
      <c r="H101" s="816"/>
      <c r="I101" s="816"/>
      <c r="J101" s="816"/>
      <c r="K101" s="816"/>
      <c r="L101" s="816"/>
      <c r="M101" s="817"/>
      <c r="N101" s="58">
        <f>L98+L99+L100</f>
        <v>79952.103436381673</v>
      </c>
    </row>
    <row r="102" spans="1:14" ht="15.75" thickBot="1">
      <c r="B102" s="39"/>
      <c r="C102" s="40"/>
      <c r="D102" s="40"/>
      <c r="E102" s="40"/>
      <c r="F102" s="40"/>
      <c r="G102" s="40"/>
      <c r="H102" s="40"/>
      <c r="I102" s="40"/>
      <c r="J102" s="40"/>
      <c r="K102" s="40"/>
      <c r="L102" s="40"/>
      <c r="M102" s="40"/>
      <c r="N102" s="41"/>
    </row>
    <row r="103" spans="1:14" ht="15.75" thickBot="1">
      <c r="A103" t="s">
        <v>2122</v>
      </c>
      <c r="B103" s="815" t="s">
        <v>1059</v>
      </c>
      <c r="C103" s="816"/>
      <c r="D103" s="816"/>
      <c r="E103" s="816"/>
      <c r="F103" s="816"/>
      <c r="G103" s="816"/>
      <c r="H103" s="816"/>
      <c r="I103" s="816"/>
      <c r="J103" s="816"/>
      <c r="K103" s="816"/>
      <c r="L103" s="816"/>
      <c r="M103" s="817"/>
      <c r="N103" s="195">
        <f>N93+N101</f>
        <v>346459.11489098723</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7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7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59" t="s">
        <v>2324</v>
      </c>
      <c r="C120" s="960"/>
      <c r="D120" s="960"/>
      <c r="E120" s="960"/>
      <c r="F120" s="960"/>
      <c r="G120" s="960"/>
      <c r="H120" s="960"/>
      <c r="I120" s="960"/>
      <c r="J120" s="960"/>
      <c r="K120" s="960"/>
      <c r="L120" s="960"/>
      <c r="M120" s="960"/>
      <c r="N120" s="961"/>
    </row>
    <row r="121" spans="2:14" ht="15" customHeight="1">
      <c r="B121" s="959"/>
      <c r="C121" s="960"/>
      <c r="D121" s="960"/>
      <c r="E121" s="960"/>
      <c r="F121" s="960"/>
      <c r="G121" s="960"/>
      <c r="H121" s="960"/>
      <c r="I121" s="960"/>
      <c r="J121" s="960"/>
      <c r="K121" s="960"/>
      <c r="L121" s="960"/>
      <c r="M121" s="960"/>
      <c r="N121" s="961"/>
    </row>
    <row r="122" spans="2:14" ht="30" customHeight="1">
      <c r="B122" s="962" t="s">
        <v>2325</v>
      </c>
      <c r="C122" s="963"/>
      <c r="D122" s="963"/>
      <c r="E122" s="963"/>
      <c r="F122" s="963"/>
      <c r="G122" s="963"/>
      <c r="H122" s="963"/>
      <c r="I122" s="963"/>
      <c r="J122" s="963"/>
      <c r="K122" s="963"/>
      <c r="L122" s="963"/>
      <c r="M122" s="963"/>
      <c r="N122" s="964"/>
    </row>
    <row r="123" spans="2:14">
      <c r="B123" s="962"/>
      <c r="C123" s="963"/>
      <c r="D123" s="963"/>
      <c r="E123" s="963"/>
      <c r="F123" s="963"/>
      <c r="G123" s="963"/>
      <c r="H123" s="963"/>
      <c r="I123" s="963"/>
      <c r="J123" s="963"/>
      <c r="K123" s="963"/>
      <c r="L123" s="963"/>
      <c r="M123" s="963"/>
      <c r="N123" s="964"/>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65"/>
      <c r="K133" s="965"/>
      <c r="L133" s="965"/>
      <c r="M133" s="965"/>
      <c r="N133" s="966"/>
    </row>
    <row r="134" spans="2:14" ht="15.75" thickBot="1">
      <c r="B134" s="427" t="s">
        <v>2327</v>
      </c>
      <c r="C134" s="428"/>
      <c r="D134" s="428"/>
      <c r="E134" s="267"/>
      <c r="F134" s="267"/>
      <c r="G134" s="267"/>
      <c r="H134" s="267"/>
      <c r="I134" s="267"/>
      <c r="J134" s="967"/>
      <c r="K134" s="967"/>
      <c r="L134" s="967"/>
      <c r="M134" s="967"/>
      <c r="N134" s="968"/>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224</v>
      </c>
      <c r="B36" s="864" t="str">
        <f>VLOOKUP(A36,EQUIPOS!A6:D154,3,FALSE)</f>
        <v>Equipo de Medición (Deformimetros Eléctricos, Mecánicos, Celdas de Carga,  Etc.)</v>
      </c>
      <c r="C36" s="865"/>
      <c r="D36" s="865"/>
      <c r="E36" s="865"/>
      <c r="F36" s="865"/>
      <c r="G36" s="865"/>
      <c r="H36" s="866"/>
      <c r="I36" s="275"/>
      <c r="J36" s="276"/>
      <c r="K36" s="277">
        <f>VLOOKUP(A36,EQUIPOS!A6:D163,4,FALSE)</f>
        <v>153956.74662827168</v>
      </c>
      <c r="L36" s="278"/>
      <c r="M36" s="344">
        <v>3.3333333330000001</v>
      </c>
      <c r="N36" s="280">
        <f>K36/M36</f>
        <v>46187.023993100207</v>
      </c>
    </row>
    <row r="37" spans="1:14">
      <c r="A37" s="119" t="s">
        <v>125</v>
      </c>
      <c r="B37" s="864" t="str">
        <f>VLOOKUP(A37,EQUIPOS!A7:D154,3,FALSE)</f>
        <v>Bomba para gato de tensionamiento</v>
      </c>
      <c r="C37" s="865"/>
      <c r="D37" s="865"/>
      <c r="E37" s="865"/>
      <c r="F37" s="865"/>
      <c r="G37" s="865"/>
      <c r="H37" s="866"/>
      <c r="I37" s="429"/>
      <c r="J37" s="430"/>
      <c r="K37" s="277">
        <f>VLOOKUP(A37,EQUIPOS!A7:D164,4,FALSE)</f>
        <v>34991.088201597238</v>
      </c>
      <c r="L37" s="343"/>
      <c r="M37" s="344">
        <v>0.1</v>
      </c>
      <c r="N37" s="280">
        <f>K37/M37</f>
        <v>349910.88201597234</v>
      </c>
    </row>
    <row r="38" spans="1:14">
      <c r="A38" s="119" t="s">
        <v>240</v>
      </c>
      <c r="B38" s="864" t="str">
        <f>VLOOKUP(A38,EQUIPOS!A8:D154,3,FALSE)</f>
        <v>Gato para tensionamiento, fuerza Max 200 ton, área de tensión 314 cm2.</v>
      </c>
      <c r="C38" s="865"/>
      <c r="D38" s="865"/>
      <c r="E38" s="865"/>
      <c r="F38" s="865"/>
      <c r="G38" s="865"/>
      <c r="H38" s="866"/>
      <c r="I38" s="336"/>
      <c r="J38" s="338"/>
      <c r="K38" s="277">
        <f>VLOOKUP(A38,EQUIPOS!A8:D165,4,FALSE)</f>
        <v>106615.04074247945</v>
      </c>
      <c r="L38" s="431"/>
      <c r="M38" s="432">
        <v>0.1</v>
      </c>
      <c r="N38" s="280">
        <f>K38/M38</f>
        <v>1066150.4074247945</v>
      </c>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1462248.3134338669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902">
        <f>VLOOKUP(A60,TRANSPORTE!A2:D117,4,FALSE)</f>
        <v>5258.0488871184343</v>
      </c>
      <c r="M60" s="903"/>
      <c r="N60" s="295">
        <f>K60*L60</f>
        <v>78870.733306776514</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78870.733306776514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4</v>
      </c>
      <c r="B71" s="55" t="str">
        <f>VLOOKUP(A71,'MANO DE OBRA'!A8:D68,3,FALSE)</f>
        <v>Inspector de fabricación y montaje</v>
      </c>
      <c r="C71" s="53"/>
      <c r="D71" s="53"/>
      <c r="E71" s="53"/>
      <c r="F71" s="53"/>
      <c r="G71" s="53"/>
      <c r="H71" s="53"/>
      <c r="I71" s="300">
        <f>K71/J71*100</f>
        <v>84190.500000000015</v>
      </c>
      <c r="J71" s="301">
        <v>185</v>
      </c>
      <c r="K71" s="302">
        <f>VLOOKUP(A71,'MANO DE OBRA'!A8:D99,4,FALSE)</f>
        <v>155752.42500000002</v>
      </c>
      <c r="L71" s="56"/>
      <c r="M71" s="442">
        <v>26.666666664000001</v>
      </c>
      <c r="N71" s="403">
        <f>K71/M71</f>
        <v>5840.7159380840721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5840.7159380840721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1546959.7626787275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309391.95253574551</v>
      </c>
      <c r="M84" s="851"/>
      <c r="N84" s="57"/>
    </row>
    <row r="85" spans="1:14">
      <c r="B85" s="95" t="s">
        <v>1057</v>
      </c>
      <c r="C85" s="96"/>
      <c r="D85" s="96"/>
      <c r="E85" s="96"/>
      <c r="F85" s="96"/>
      <c r="G85" s="96"/>
      <c r="H85" s="96"/>
      <c r="I85" s="93"/>
      <c r="J85" s="94"/>
      <c r="K85" s="312">
        <v>0.05</v>
      </c>
      <c r="L85" s="850">
        <f>N79*K85</f>
        <v>77347.988133936378</v>
      </c>
      <c r="M85" s="851"/>
      <c r="N85" s="57"/>
    </row>
    <row r="86" spans="1:14" ht="15.75" thickBot="1">
      <c r="B86" s="97" t="s">
        <v>1058</v>
      </c>
      <c r="C86" s="98"/>
      <c r="D86" s="98"/>
      <c r="E86" s="98"/>
      <c r="F86" s="98"/>
      <c r="G86" s="98"/>
      <c r="H86" s="98"/>
      <c r="I86" s="99"/>
      <c r="J86" s="100"/>
      <c r="K86" s="313">
        <v>0.05</v>
      </c>
      <c r="L86" s="852">
        <f>N79*K86</f>
        <v>77347.988133936378</v>
      </c>
      <c r="M86" s="853"/>
      <c r="N86" s="57"/>
    </row>
    <row r="87" spans="1:14" ht="15.75" thickBot="1">
      <c r="B87" s="815" t="s">
        <v>1037</v>
      </c>
      <c r="C87" s="816"/>
      <c r="D87" s="816"/>
      <c r="E87" s="816"/>
      <c r="F87" s="816"/>
      <c r="G87" s="816"/>
      <c r="H87" s="816"/>
      <c r="I87" s="816"/>
      <c r="J87" s="816"/>
      <c r="K87" s="816"/>
      <c r="L87" s="816"/>
      <c r="M87" s="817"/>
      <c r="N87" s="58">
        <f>L84+L85+L86</f>
        <v>464087.92880361824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2011047.6914823458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20000</v>
      </c>
      <c r="L36" s="278"/>
      <c r="M36" s="344">
        <v>2</v>
      </c>
      <c r="N36" s="280">
        <f>K36/M36</f>
        <v>10000</v>
      </c>
    </row>
    <row r="37" spans="1:14">
      <c r="A37" s="119" t="s">
        <v>363</v>
      </c>
      <c r="B37" s="864" t="str">
        <f>VLOOKUP(A37,EQUIPOS!A7:D154,3,FALSE)</f>
        <v>Vibrador de concreto, Motor de 3 hp a 18.000 rpm Mangueras de 4 mt</v>
      </c>
      <c r="C37" s="865"/>
      <c r="D37" s="865"/>
      <c r="E37" s="865"/>
      <c r="F37" s="865"/>
      <c r="G37" s="865"/>
      <c r="H37" s="866"/>
      <c r="I37" s="429"/>
      <c r="J37" s="430"/>
      <c r="K37" s="277">
        <f>VLOOKUP(A37,EQUIPOS!A7:D164,4,FALSE)</f>
        <v>5260.1834496301935</v>
      </c>
      <c r="L37" s="343"/>
      <c r="M37" s="344">
        <v>2</v>
      </c>
      <c r="N37" s="280">
        <f>K37/M37</f>
        <v>2630.0917248150968</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1595.850162690625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14225.941887505722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34332.028778353982</v>
      </c>
      <c r="N48" s="280">
        <f>K48*M48</f>
        <v>157927.3323804283</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5254</v>
      </c>
      <c r="N49" s="280">
        <f>K49*M49</f>
        <v>5254</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382523.12</v>
      </c>
      <c r="N50" s="280">
        <f>K50*M50</f>
        <v>382523.12</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10821.206208878857</v>
      </c>
      <c r="N51" s="280">
        <f>K51*M51</f>
        <v>49777.548560842741</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595482.00094127108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2">
        <f>VLOOKUP(A60,TRANSPORTE!A2:D117,4,FALSE)</f>
        <v>1556.3872561429632</v>
      </c>
      <c r="M60" s="903"/>
      <c r="N60" s="295">
        <f>K60*L60</f>
        <v>1556.3872561429632</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1556.3872561429632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31917.003253812498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643181.33333873225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128636.26666774646</v>
      </c>
      <c r="M84" s="851"/>
      <c r="N84" s="57"/>
    </row>
    <row r="85" spans="1:14">
      <c r="B85" s="95" t="s">
        <v>1057</v>
      </c>
      <c r="C85" s="96"/>
      <c r="D85" s="96"/>
      <c r="E85" s="96"/>
      <c r="F85" s="96"/>
      <c r="G85" s="96"/>
      <c r="H85" s="96"/>
      <c r="I85" s="93"/>
      <c r="J85" s="94"/>
      <c r="K85" s="312">
        <v>0.05</v>
      </c>
      <c r="L85" s="850">
        <f>N79*K85</f>
        <v>32159.066666936615</v>
      </c>
      <c r="M85" s="851"/>
      <c r="N85" s="57"/>
    </row>
    <row r="86" spans="1:14" ht="15.75" thickBot="1">
      <c r="B86" s="97" t="s">
        <v>1058</v>
      </c>
      <c r="C86" s="98"/>
      <c r="D86" s="98"/>
      <c r="E86" s="98"/>
      <c r="F86" s="98"/>
      <c r="G86" s="98"/>
      <c r="H86" s="98"/>
      <c r="I86" s="99"/>
      <c r="J86" s="100"/>
      <c r="K86" s="313">
        <v>0.05</v>
      </c>
      <c r="L86" s="852">
        <f>N79*K86</f>
        <v>32159.066666936615</v>
      </c>
      <c r="M86" s="853"/>
      <c r="N86" s="57"/>
    </row>
    <row r="87" spans="1:14" ht="15.75" thickBot="1">
      <c r="B87" s="815" t="s">
        <v>1037</v>
      </c>
      <c r="C87" s="816"/>
      <c r="D87" s="816"/>
      <c r="E87" s="816"/>
      <c r="F87" s="816"/>
      <c r="G87" s="816"/>
      <c r="H87" s="816"/>
      <c r="I87" s="816"/>
      <c r="J87" s="816"/>
      <c r="K87" s="816"/>
      <c r="L87" s="816"/>
      <c r="M87" s="817"/>
      <c r="N87" s="58">
        <f>L84+L85+L86</f>
        <v>192954.40000161968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836135.73334035196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20000</v>
      </c>
      <c r="L36" s="278"/>
      <c r="M36" s="344">
        <v>2</v>
      </c>
      <c r="N36" s="280">
        <f>K36/M36</f>
        <v>10000</v>
      </c>
    </row>
    <row r="37" spans="1:14">
      <c r="A37" s="119" t="s">
        <v>363</v>
      </c>
      <c r="B37" s="864" t="str">
        <f>VLOOKUP(A37,EQUIPOS!A7:D154,3,FALSE)</f>
        <v>Vibrador de concreto, Motor de 3 hp a 18.000 rpm Mangueras de 4 mt</v>
      </c>
      <c r="C37" s="865"/>
      <c r="D37" s="865"/>
      <c r="E37" s="865"/>
      <c r="F37" s="865"/>
      <c r="G37" s="865"/>
      <c r="H37" s="866"/>
      <c r="I37" s="429"/>
      <c r="J37" s="430"/>
      <c r="K37" s="277">
        <f>VLOOKUP(A37,EQUIPOS!A7:D164,4,FALSE)</f>
        <v>5260.1834496301935</v>
      </c>
      <c r="L37" s="343"/>
      <c r="M37" s="344">
        <v>2</v>
      </c>
      <c r="N37" s="280">
        <f>K37/M37</f>
        <v>2630.0917248150968</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1276.6801301525002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13906.771854967596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34332.028778353982</v>
      </c>
      <c r="N48" s="280">
        <f>K48*M48</f>
        <v>157927.3323804283</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5254</v>
      </c>
      <c r="N49" s="280">
        <f>K49*M49</f>
        <v>5254</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369713.95999999996</v>
      </c>
      <c r="N50" s="280">
        <f>K50*M50</f>
        <v>369713.95999999996</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10821.206208878857</v>
      </c>
      <c r="N51" s="280">
        <f>K51*M51</f>
        <v>49777.548560842741</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582672.84094127105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2">
        <f>VLOOKUP(A60,TRANSPORTE!A2:D117,4,FALSE)</f>
        <v>1556.3872561429632</v>
      </c>
      <c r="M60" s="903"/>
      <c r="N60" s="295">
        <f>K60*L60</f>
        <v>1556.3872561429632</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1556.3872561429632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623669.60265543149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124733.9205310863</v>
      </c>
      <c r="M84" s="851"/>
      <c r="N84" s="57"/>
    </row>
    <row r="85" spans="1:14">
      <c r="B85" s="95" t="s">
        <v>1057</v>
      </c>
      <c r="C85" s="96"/>
      <c r="D85" s="96"/>
      <c r="E85" s="96"/>
      <c r="F85" s="96"/>
      <c r="G85" s="96"/>
      <c r="H85" s="96"/>
      <c r="I85" s="93"/>
      <c r="J85" s="94"/>
      <c r="K85" s="312">
        <v>0.05</v>
      </c>
      <c r="L85" s="850">
        <f>N79*K85</f>
        <v>31183.480132771576</v>
      </c>
      <c r="M85" s="851"/>
      <c r="N85" s="57"/>
    </row>
    <row r="86" spans="1:14" ht="15.75" thickBot="1">
      <c r="B86" s="97" t="s">
        <v>1058</v>
      </c>
      <c r="C86" s="98"/>
      <c r="D86" s="98"/>
      <c r="E86" s="98"/>
      <c r="F86" s="98"/>
      <c r="G86" s="98"/>
      <c r="H86" s="98"/>
      <c r="I86" s="99"/>
      <c r="J86" s="100"/>
      <c r="K86" s="313">
        <v>0.05</v>
      </c>
      <c r="L86" s="852">
        <f>N79*K86</f>
        <v>31183.480132771576</v>
      </c>
      <c r="M86" s="853"/>
      <c r="N86" s="57"/>
    </row>
    <row r="87" spans="1:14" ht="15.75" thickBot="1">
      <c r="B87" s="815" t="s">
        <v>1037</v>
      </c>
      <c r="C87" s="816"/>
      <c r="D87" s="816"/>
      <c r="E87" s="816"/>
      <c r="F87" s="816"/>
      <c r="G87" s="816"/>
      <c r="H87" s="816"/>
      <c r="I87" s="816"/>
      <c r="J87" s="816"/>
      <c r="K87" s="816"/>
      <c r="L87" s="816"/>
      <c r="M87" s="817"/>
      <c r="N87" s="58">
        <f>L84+L85+L86</f>
        <v>187100.88079662944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810770.48345206096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20000</v>
      </c>
      <c r="L36" s="278"/>
      <c r="M36" s="344">
        <v>2</v>
      </c>
      <c r="N36" s="280">
        <f>K36/M36</f>
        <v>10000</v>
      </c>
    </row>
    <row r="37" spans="1:14">
      <c r="A37" s="119" t="s">
        <v>363</v>
      </c>
      <c r="B37" s="864" t="str">
        <f>VLOOKUP(A37,EQUIPOS!A7:D154,3,FALSE)</f>
        <v>Vibrador de concreto, Motor de 3 hp a 18.000 rpm Mangueras de 4 mt</v>
      </c>
      <c r="C37" s="865"/>
      <c r="D37" s="865"/>
      <c r="E37" s="865"/>
      <c r="F37" s="865"/>
      <c r="G37" s="865"/>
      <c r="H37" s="866"/>
      <c r="I37" s="429"/>
      <c r="J37" s="430"/>
      <c r="K37" s="277">
        <f>VLOOKUP(A37,EQUIPOS!A7:D164,4,FALSE)</f>
        <v>5260.1834496301935</v>
      </c>
      <c r="L37" s="343"/>
      <c r="M37" s="344">
        <v>2</v>
      </c>
      <c r="N37" s="280">
        <f>K37/M37</f>
        <v>2630.0917248150968</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1276.6801301525002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13906.771854967596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356904.8</v>
      </c>
      <c r="N48" s="280">
        <f>K48*M48</f>
        <v>356904.8</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5254</v>
      </c>
      <c r="N49" s="280">
        <f>K49*M49</f>
        <v>5254</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10821.206208878857</v>
      </c>
      <c r="N50" s="280">
        <f>K50*M50</f>
        <v>49777.548560842741</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411936.34856084274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2">
        <f>VLOOKUP(A60,TRANSPORTE!A2:D117,4,FALSE)</f>
        <v>1556.3872561429632</v>
      </c>
      <c r="M60" s="903"/>
      <c r="N60" s="295">
        <f>K60*L60</f>
        <v>1556.3872561429632</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1556.3872561429632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452933.1102750033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90586.622055000669</v>
      </c>
      <c r="M84" s="851"/>
      <c r="N84" s="57"/>
    </row>
    <row r="85" spans="1:14">
      <c r="B85" s="95" t="s">
        <v>1057</v>
      </c>
      <c r="C85" s="96"/>
      <c r="D85" s="96"/>
      <c r="E85" s="96"/>
      <c r="F85" s="96"/>
      <c r="G85" s="96"/>
      <c r="H85" s="96"/>
      <c r="I85" s="93"/>
      <c r="J85" s="94"/>
      <c r="K85" s="312">
        <v>0.05</v>
      </c>
      <c r="L85" s="850">
        <f>N79*K85</f>
        <v>22646.655513750167</v>
      </c>
      <c r="M85" s="851"/>
      <c r="N85" s="57"/>
    </row>
    <row r="86" spans="1:14" ht="15.75" thickBot="1">
      <c r="B86" s="97" t="s">
        <v>1058</v>
      </c>
      <c r="C86" s="98"/>
      <c r="D86" s="98"/>
      <c r="E86" s="98"/>
      <c r="F86" s="98"/>
      <c r="G86" s="98"/>
      <c r="H86" s="98"/>
      <c r="I86" s="99"/>
      <c r="J86" s="100"/>
      <c r="K86" s="313">
        <v>0.05</v>
      </c>
      <c r="L86" s="852">
        <f>N79*K86</f>
        <v>22646.655513750167</v>
      </c>
      <c r="M86" s="853"/>
      <c r="N86" s="57"/>
    </row>
    <row r="87" spans="1:14" ht="15.75" thickBot="1">
      <c r="B87" s="815" t="s">
        <v>1037</v>
      </c>
      <c r="C87" s="816"/>
      <c r="D87" s="816"/>
      <c r="E87" s="816"/>
      <c r="F87" s="816"/>
      <c r="G87" s="816"/>
      <c r="H87" s="816"/>
      <c r="I87" s="816"/>
      <c r="J87" s="816"/>
      <c r="K87" s="816"/>
      <c r="L87" s="816"/>
      <c r="M87" s="817"/>
      <c r="N87" s="58">
        <f>L84+L85+L86</f>
        <v>135879.933082501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588813.0433575043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112</v>
      </c>
      <c r="B36" s="864" t="str">
        <f>VLOOKUP(A36,EQUIPOS!A6:D154,3,FALSE)</f>
        <v xml:space="preserve">Aspersor manual
</v>
      </c>
      <c r="C36" s="865"/>
      <c r="D36" s="865"/>
      <c r="E36" s="865"/>
      <c r="F36" s="865"/>
      <c r="G36" s="865"/>
      <c r="H36" s="866"/>
      <c r="I36" s="275"/>
      <c r="J36" s="276"/>
      <c r="K36" s="277">
        <f>VLOOKUP(A36,EQUIPOS!A6:D163,4,FALSE)</f>
        <v>20000</v>
      </c>
      <c r="L36" s="278"/>
      <c r="M36" s="344">
        <v>2</v>
      </c>
      <c r="N36" s="280">
        <f>K36/M36</f>
        <v>10000</v>
      </c>
    </row>
    <row r="37" spans="1:14">
      <c r="A37" s="119" t="s">
        <v>363</v>
      </c>
      <c r="B37" s="864" t="str">
        <f>VLOOKUP(A37,EQUIPOS!A7:D154,3,FALSE)</f>
        <v>Vibrador de concreto, Motor de 3 hp a 18.000 rpm Mangueras de 4 mt</v>
      </c>
      <c r="C37" s="865"/>
      <c r="D37" s="865"/>
      <c r="E37" s="865"/>
      <c r="F37" s="865"/>
      <c r="G37" s="865"/>
      <c r="H37" s="866"/>
      <c r="I37" s="429"/>
      <c r="J37" s="430"/>
      <c r="K37" s="277">
        <f>VLOOKUP(A37,EQUIPOS!A7:D164,4,FALSE)</f>
        <v>5260.1834496301935</v>
      </c>
      <c r="L37" s="343"/>
      <c r="M37" s="344">
        <v>2</v>
      </c>
      <c r="N37" s="280">
        <f>K37/M37</f>
        <v>2630.0917248150968</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1276.6801301525002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13906.771854967596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331177</v>
      </c>
      <c r="N48" s="280">
        <f>K48*M48</f>
        <v>331177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5254</v>
      </c>
      <c r="N49" s="280">
        <f>K49*M49</f>
        <v>5254</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4708.7709554835719</v>
      </c>
      <c r="N50" s="280">
        <f>K50*M50</f>
        <v>21660.346395224427</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5" t="s">
        <v>1037</v>
      </c>
      <c r="C55" s="816"/>
      <c r="D55" s="816"/>
      <c r="E55" s="816"/>
      <c r="F55" s="816"/>
      <c r="G55" s="816"/>
      <c r="H55" s="816"/>
      <c r="I55" s="816"/>
      <c r="J55" s="816"/>
      <c r="K55" s="816"/>
      <c r="L55" s="816"/>
      <c r="M55" s="817"/>
      <c r="N55" s="402">
        <f>SUM(N48:N54)</f>
        <v>358091.34639522445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2">
        <f>VLOOKUP(A60,TRANSPORTE!A2:D117,4,FALSE)</f>
        <v>1556.3872561429632</v>
      </c>
      <c r="M60" s="903"/>
      <c r="N60" s="295">
        <f>K60*L60</f>
        <v>1556.3872561429632</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1556.3872561429632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399088.10810938501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79817.621621877013</v>
      </c>
      <c r="M84" s="851"/>
      <c r="N84" s="57"/>
    </row>
    <row r="85" spans="1:14">
      <c r="B85" s="95" t="s">
        <v>1057</v>
      </c>
      <c r="C85" s="96"/>
      <c r="D85" s="96"/>
      <c r="E85" s="96"/>
      <c r="F85" s="96"/>
      <c r="G85" s="96"/>
      <c r="H85" s="96"/>
      <c r="I85" s="93"/>
      <c r="J85" s="94"/>
      <c r="K85" s="312">
        <v>0.05</v>
      </c>
      <c r="L85" s="850">
        <f>N79*K85</f>
        <v>19954.405405469253</v>
      </c>
      <c r="M85" s="851"/>
      <c r="N85" s="57"/>
    </row>
    <row r="86" spans="1:14" ht="15.75" thickBot="1">
      <c r="B86" s="97" t="s">
        <v>1058</v>
      </c>
      <c r="C86" s="98"/>
      <c r="D86" s="98"/>
      <c r="E86" s="98"/>
      <c r="F86" s="98"/>
      <c r="G86" s="98"/>
      <c r="H86" s="98"/>
      <c r="I86" s="99"/>
      <c r="J86" s="100"/>
      <c r="K86" s="313">
        <v>0.05</v>
      </c>
      <c r="L86" s="852">
        <f>N79*K86</f>
        <v>19954.405405469253</v>
      </c>
      <c r="M86" s="853"/>
      <c r="N86" s="57"/>
    </row>
    <row r="87" spans="1:14" ht="15.75" thickBot="1">
      <c r="B87" s="815" t="s">
        <v>1037</v>
      </c>
      <c r="C87" s="816"/>
      <c r="D87" s="816"/>
      <c r="E87" s="816"/>
      <c r="F87" s="816"/>
      <c r="G87" s="816"/>
      <c r="H87" s="816"/>
      <c r="I87" s="816"/>
      <c r="J87" s="816"/>
      <c r="K87" s="816"/>
      <c r="L87" s="816"/>
      <c r="M87" s="817"/>
      <c r="N87" s="58">
        <f>L84+L85+L86</f>
        <v>119726.43243281552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518814.54054220056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5.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257</v>
      </c>
      <c r="B36" s="864" t="str">
        <f>VLOOKUP(A36,EQUIPOS!A6:D154,3,FALSE)</f>
        <v>Mezcladora de concreto 1 bulto</v>
      </c>
      <c r="C36" s="865"/>
      <c r="D36" s="865"/>
      <c r="E36" s="865"/>
      <c r="F36" s="865"/>
      <c r="G36" s="865"/>
      <c r="H36" s="866"/>
      <c r="I36" s="275"/>
      <c r="J36" s="276"/>
      <c r="K36" s="277">
        <f>VLOOKUP(A36,EQUIPOS!A6:D163,4,FALSE)</f>
        <v>15000</v>
      </c>
      <c r="L36" s="278"/>
      <c r="M36" s="344">
        <v>1</v>
      </c>
      <c r="N36" s="280">
        <f>K36/M36</f>
        <v>15000</v>
      </c>
    </row>
    <row r="37" spans="1:14">
      <c r="A37" s="119" t="s">
        <v>363</v>
      </c>
      <c r="B37" s="864" t="str">
        <f>VLOOKUP(A37,EQUIPOS!A7:D154,3,FALSE)</f>
        <v>Vibrador de concreto, Motor de 3 hp a 18.000 rpm Mangueras de 4 mt</v>
      </c>
      <c r="C37" s="865"/>
      <c r="D37" s="865"/>
      <c r="E37" s="865"/>
      <c r="F37" s="865"/>
      <c r="G37" s="865"/>
      <c r="H37" s="866"/>
      <c r="I37" s="429"/>
      <c r="J37" s="430"/>
      <c r="K37" s="277">
        <f>VLOOKUP(A37,EQUIPOS!A7:D164,4,FALSE)</f>
        <v>5260.1834496301935</v>
      </c>
      <c r="L37" s="343"/>
      <c r="M37" s="344">
        <v>1</v>
      </c>
      <c r="N37" s="280">
        <f>K37/M37</f>
        <v>5260.1834496301935</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N81*M41</f>
        <v>3191.7003253812504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23451.883775011444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60000</v>
      </c>
      <c r="N48" s="280">
        <f>K48*M48</f>
        <v>57000</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42</v>
      </c>
      <c r="N49" s="280">
        <f>K49*M49</f>
        <v>7140</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45220</v>
      </c>
      <c r="N50" s="280">
        <f>K50*M50</f>
        <v>24871.000000000004</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539</v>
      </c>
      <c r="N51" s="280">
        <f>K51*M51</f>
        <v>161700</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4708.7709554835719</v>
      </c>
      <c r="N52" s="280">
        <f>K52*M52</f>
        <v>14597.189961999073</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5" t="s">
        <v>1037</v>
      </c>
      <c r="C59" s="816"/>
      <c r="D59" s="816"/>
      <c r="E59" s="816"/>
      <c r="F59" s="816"/>
      <c r="G59" s="816"/>
      <c r="H59" s="816"/>
      <c r="I59" s="816"/>
      <c r="J59" s="816"/>
      <c r="K59" s="816"/>
      <c r="L59" s="816"/>
      <c r="M59" s="817"/>
      <c r="N59" s="402">
        <f>SUM(N48:N58)</f>
        <v>265308.18996199907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902">
        <f>VLOOKUP(A64,TRANSPORTE!A2:D117,4,FALSE)</f>
        <v>800</v>
      </c>
      <c r="M64" s="903"/>
      <c r="N64" s="295">
        <f>K64*L64</f>
        <v>440.00000000000006</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902">
        <f>VLOOKUP(A65,TRANSPORTE!A3:D117,4,FALSE)</f>
        <v>800</v>
      </c>
      <c r="M65" s="903"/>
      <c r="N65" s="295">
        <f>K65*L65</f>
        <v>760</v>
      </c>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1200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63834.006507625003</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353794.08024463552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70758.81604892711</v>
      </c>
      <c r="M88" s="851"/>
      <c r="N88" s="57"/>
    </row>
    <row r="89" spans="1:14">
      <c r="B89" s="95" t="s">
        <v>1057</v>
      </c>
      <c r="C89" s="96"/>
      <c r="D89" s="96"/>
      <c r="E89" s="96"/>
      <c r="F89" s="96"/>
      <c r="G89" s="96"/>
      <c r="H89" s="96"/>
      <c r="I89" s="93"/>
      <c r="J89" s="94"/>
      <c r="K89" s="312">
        <v>0.05</v>
      </c>
      <c r="L89" s="850">
        <f>N83*K89</f>
        <v>17689.704012231778</v>
      </c>
      <c r="M89" s="851"/>
      <c r="N89" s="57"/>
    </row>
    <row r="90" spans="1:14" ht="15.75" thickBot="1">
      <c r="B90" s="97" t="s">
        <v>1058</v>
      </c>
      <c r="C90" s="98"/>
      <c r="D90" s="98"/>
      <c r="E90" s="98"/>
      <c r="F90" s="98"/>
      <c r="G90" s="98"/>
      <c r="H90" s="98"/>
      <c r="I90" s="99"/>
      <c r="J90" s="100"/>
      <c r="K90" s="313">
        <v>0.05</v>
      </c>
      <c r="L90" s="852">
        <f>N83*K90</f>
        <v>17689.704012231778</v>
      </c>
      <c r="M90" s="853"/>
      <c r="N90" s="57"/>
    </row>
    <row r="91" spans="1:14" ht="15.75" thickBot="1">
      <c r="B91" s="815" t="s">
        <v>1037</v>
      </c>
      <c r="C91" s="816"/>
      <c r="D91" s="816"/>
      <c r="E91" s="816"/>
      <c r="F91" s="816"/>
      <c r="G91" s="816"/>
      <c r="H91" s="816"/>
      <c r="I91" s="816"/>
      <c r="J91" s="816"/>
      <c r="K91" s="816"/>
      <c r="L91" s="816"/>
      <c r="M91" s="817"/>
      <c r="N91" s="58">
        <f>L88+L89+L90</f>
        <v>106138.22407339068</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459932.30431802617</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257</v>
      </c>
      <c r="B36" s="864" t="str">
        <f>VLOOKUP(A36,EQUIPOS!A6:D154,3,FALSE)</f>
        <v>Mezcladora de concreto 1 bulto</v>
      </c>
      <c r="C36" s="865"/>
      <c r="D36" s="865"/>
      <c r="E36" s="865"/>
      <c r="F36" s="865"/>
      <c r="G36" s="865"/>
      <c r="H36" s="866"/>
      <c r="I36" s="275"/>
      <c r="J36" s="276"/>
      <c r="K36" s="277">
        <f>VLOOKUP(A36,EQUIPOS!A6:D163,4,FALSE)</f>
        <v>15000</v>
      </c>
      <c r="L36" s="278"/>
      <c r="M36" s="344">
        <v>1</v>
      </c>
      <c r="N36" s="280">
        <f>K36/M36</f>
        <v>15000</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N81*M41</f>
        <v>3191.7003253812504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18191.700325381251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60000</v>
      </c>
      <c r="N48" s="280">
        <f>K48*M48</f>
        <v>50400</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42</v>
      </c>
      <c r="N49" s="280">
        <f>K49*M49</f>
        <v>7770</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45220</v>
      </c>
      <c r="N50" s="280">
        <f>K50*M50</f>
        <v>28488.6</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539</v>
      </c>
      <c r="N51" s="280">
        <f>K51*M51</f>
        <v>140140</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5" t="s">
        <v>1037</v>
      </c>
      <c r="C59" s="816"/>
      <c r="D59" s="816"/>
      <c r="E59" s="816"/>
      <c r="F59" s="816"/>
      <c r="G59" s="816"/>
      <c r="H59" s="816"/>
      <c r="I59" s="816"/>
      <c r="J59" s="816"/>
      <c r="K59" s="816"/>
      <c r="L59" s="816"/>
      <c r="M59" s="817"/>
      <c r="N59" s="402">
        <f>SUM(N48:N58)</f>
        <v>226798.6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902">
        <f>VLOOKUP(A64,TRANSPORTE!A2:D117,4,FALSE)</f>
        <v>800</v>
      </c>
      <c r="M64" s="903"/>
      <c r="N64" s="295">
        <f>K64*L64</f>
        <v>504</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902">
        <f>VLOOKUP(A65,TRANSPORTE!A3:D117,4,FALSE)</f>
        <v>800</v>
      </c>
      <c r="M65" s="903"/>
      <c r="N65" s="295">
        <f>K65*L65</f>
        <v>672</v>
      </c>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1176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63834.006507625003</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310000.30683300627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62000.061366601258</v>
      </c>
      <c r="M88" s="851"/>
      <c r="N88" s="57"/>
    </row>
    <row r="89" spans="1:14">
      <c r="B89" s="95" t="s">
        <v>1057</v>
      </c>
      <c r="C89" s="96"/>
      <c r="D89" s="96"/>
      <c r="E89" s="96"/>
      <c r="F89" s="96"/>
      <c r="G89" s="96"/>
      <c r="H89" s="96"/>
      <c r="I89" s="93"/>
      <c r="J89" s="94"/>
      <c r="K89" s="312">
        <v>0.05</v>
      </c>
      <c r="L89" s="850">
        <f>N83*K89</f>
        <v>15500.015341650314</v>
      </c>
      <c r="M89" s="851"/>
      <c r="N89" s="57"/>
    </row>
    <row r="90" spans="1:14" ht="15.75" thickBot="1">
      <c r="B90" s="97" t="s">
        <v>1058</v>
      </c>
      <c r="C90" s="98"/>
      <c r="D90" s="98"/>
      <c r="E90" s="98"/>
      <c r="F90" s="98"/>
      <c r="G90" s="98"/>
      <c r="H90" s="98"/>
      <c r="I90" s="99"/>
      <c r="J90" s="100"/>
      <c r="K90" s="313">
        <v>0.05</v>
      </c>
      <c r="L90" s="852">
        <f>N83*K90</f>
        <v>15500.015341650314</v>
      </c>
      <c r="M90" s="853"/>
      <c r="N90" s="57"/>
    </row>
    <row r="91" spans="1:14" ht="15.75" thickBot="1">
      <c r="B91" s="815" t="s">
        <v>1037</v>
      </c>
      <c r="C91" s="816"/>
      <c r="D91" s="816"/>
      <c r="E91" s="816"/>
      <c r="F91" s="816"/>
      <c r="G91" s="816"/>
      <c r="H91" s="816"/>
      <c r="I91" s="816"/>
      <c r="J91" s="816"/>
      <c r="K91" s="816"/>
      <c r="L91" s="816"/>
      <c r="M91" s="817"/>
      <c r="N91" s="58">
        <f>L88+L89+L90</f>
        <v>93000.092049901883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403000.39888290816</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257</v>
      </c>
      <c r="B36" s="864" t="str">
        <f>VLOOKUP(A36,EQUIPOS!A6:D154,3,FALSE)</f>
        <v>Mezcladora de concreto 1 bulto</v>
      </c>
      <c r="C36" s="865"/>
      <c r="D36" s="865"/>
      <c r="E36" s="865"/>
      <c r="F36" s="865"/>
      <c r="G36" s="865"/>
      <c r="H36" s="866"/>
      <c r="I36" s="275"/>
      <c r="J36" s="276"/>
      <c r="K36" s="277">
        <f>VLOOKUP(A36,EQUIPOS!A6:D163,4,FALSE)</f>
        <v>15000</v>
      </c>
      <c r="L36" s="278"/>
      <c r="M36" s="344">
        <v>1</v>
      </c>
      <c r="N36" s="280">
        <f>K36/M36</f>
        <v>15000</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N81*M41</f>
        <v>2553.3602603050003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17553.360260305002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60000</v>
      </c>
      <c r="N48" s="280">
        <f>K48*M48</f>
        <v>30240</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42</v>
      </c>
      <c r="N49" s="280">
        <f>K49*M49</f>
        <v>4662</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30000</v>
      </c>
      <c r="N50" s="280">
        <f>K50*M50</f>
        <v>12000</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45220</v>
      </c>
      <c r="N51" s="280">
        <f>K51*M51</f>
        <v>17093.16</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539</v>
      </c>
      <c r="N52" s="280">
        <f>K52*M52</f>
        <v>84084</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5" t="s">
        <v>1037</v>
      </c>
      <c r="C59" s="816"/>
      <c r="D59" s="816"/>
      <c r="E59" s="816"/>
      <c r="F59" s="816"/>
      <c r="G59" s="816"/>
      <c r="H59" s="816"/>
      <c r="I59" s="816"/>
      <c r="J59" s="816"/>
      <c r="K59" s="816"/>
      <c r="L59" s="816"/>
      <c r="M59" s="817"/>
      <c r="N59" s="402">
        <f>SUM(N48:N58)</f>
        <v>148079.16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902">
        <f>VLOOKUP(A64,TRANSPORTE!A2:D117,4,FALSE)</f>
        <v>800</v>
      </c>
      <c r="M64" s="903"/>
      <c r="N64" s="295">
        <f>K64*L64</f>
        <v>302.39999999999998</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902">
        <f>VLOOKUP(A65,TRANSPORTE!A3:D117,4,FALSE)</f>
        <v>800</v>
      </c>
      <c r="M65" s="903"/>
      <c r="N65" s="295">
        <f>K65*L65</f>
        <v>403.2</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902">
        <f>VLOOKUP(A66,TRANSPORTE!A3:D117,4,FALSE)</f>
        <v>800</v>
      </c>
      <c r="M66" s="903"/>
      <c r="N66" s="295">
        <f>K66*L66</f>
        <v>320</v>
      </c>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f>N64+N65+N66+N67+N68</f>
        <v>1025.5999999999999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1"/>
      <c r="C80" s="892"/>
      <c r="D80" s="892"/>
      <c r="E80" s="892"/>
      <c r="F80" s="892"/>
      <c r="G80" s="892"/>
      <c r="H80" s="892"/>
      <c r="I80" s="132"/>
      <c r="J80" s="132"/>
      <c r="K80" s="132"/>
      <c r="L80" s="905"/>
      <c r="M80" s="905"/>
      <c r="N80" s="51"/>
    </row>
    <row r="81" spans="1:14" ht="15.75" thickBot="1">
      <c r="B81" s="904" t="s">
        <v>1037</v>
      </c>
      <c r="C81" s="858"/>
      <c r="D81" s="858"/>
      <c r="E81" s="858"/>
      <c r="F81" s="858"/>
      <c r="G81" s="858"/>
      <c r="H81" s="858"/>
      <c r="I81" s="858"/>
      <c r="J81" s="858"/>
      <c r="K81" s="858"/>
      <c r="L81" s="858"/>
      <c r="M81" s="859"/>
      <c r="N81" s="309">
        <f>SUM(N75:N80)</f>
        <v>51067.205206099999</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217725.32546640502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43545.065093281009</v>
      </c>
      <c r="M88" s="851"/>
      <c r="N88" s="57"/>
    </row>
    <row r="89" spans="1:14">
      <c r="B89" s="95" t="s">
        <v>1057</v>
      </c>
      <c r="C89" s="96"/>
      <c r="D89" s="96"/>
      <c r="E89" s="96"/>
      <c r="F89" s="96"/>
      <c r="G89" s="96"/>
      <c r="H89" s="96"/>
      <c r="I89" s="93"/>
      <c r="J89" s="94"/>
      <c r="K89" s="312">
        <v>0.05</v>
      </c>
      <c r="L89" s="850">
        <f>N83*K89</f>
        <v>10886.266273320252</v>
      </c>
      <c r="M89" s="851"/>
      <c r="N89" s="57"/>
    </row>
    <row r="90" spans="1:14" ht="15.75" thickBot="1">
      <c r="B90" s="97" t="s">
        <v>1058</v>
      </c>
      <c r="C90" s="98"/>
      <c r="D90" s="98"/>
      <c r="E90" s="98"/>
      <c r="F90" s="98"/>
      <c r="G90" s="98"/>
      <c r="H90" s="98"/>
      <c r="I90" s="99"/>
      <c r="J90" s="100"/>
      <c r="K90" s="313">
        <v>0.05</v>
      </c>
      <c r="L90" s="852">
        <f>N83*K90</f>
        <v>10886.266273320252</v>
      </c>
      <c r="M90" s="853"/>
      <c r="N90" s="57"/>
    </row>
    <row r="91" spans="1:14" ht="15.75" thickBot="1">
      <c r="B91" s="815" t="s">
        <v>1037</v>
      </c>
      <c r="C91" s="816"/>
      <c r="D91" s="816"/>
      <c r="E91" s="816"/>
      <c r="F91" s="816"/>
      <c r="G91" s="816"/>
      <c r="H91" s="816"/>
      <c r="I91" s="816"/>
      <c r="J91" s="816"/>
      <c r="K91" s="816"/>
      <c r="L91" s="816"/>
      <c r="M91" s="817"/>
      <c r="N91" s="58">
        <f>L88+L89+L90</f>
        <v>65317.597639921514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283042.92310632655</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363</v>
      </c>
      <c r="B36" s="864" t="str">
        <f>VLOOKUP(A36,EQUIPOS!A6:D154,3,FALSE)</f>
        <v>Vibrador de concreto, Motor de 3 hp a 18.000 rpm Mangueras de 4 mt</v>
      </c>
      <c r="C36" s="865"/>
      <c r="D36" s="865"/>
      <c r="E36" s="865"/>
      <c r="F36" s="865"/>
      <c r="G36" s="865"/>
      <c r="H36" s="866"/>
      <c r="I36" s="275"/>
      <c r="J36" s="276"/>
      <c r="K36" s="277">
        <f>VLOOKUP(A36,EQUIPOS!A6:D163,4,FALSE)</f>
        <v>5260.1834496301935</v>
      </c>
      <c r="L36" s="278"/>
      <c r="M36" s="344">
        <v>1</v>
      </c>
      <c r="N36" s="280">
        <f>K36/M36</f>
        <v>5260.1834496301935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1501.9766237088236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6762.1600733390169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2750</v>
      </c>
      <c r="N48" s="280">
        <f>K48*M48</f>
        <v>93808</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34900</v>
      </c>
      <c r="N49" s="280">
        <f>K49*M49</f>
        <v>5235</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331177</v>
      </c>
      <c r="N50" s="280">
        <f>K50*M50</f>
        <v>41728.302000000003</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18708.669817479305</v>
      </c>
      <c r="N51" s="280">
        <f>K51*M51</f>
        <v>18708.669817479305</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159479.97181747929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902">
        <f>VLOOKUP(A61,TRANSPORTE!A3:D117,4,FALSE)</f>
        <v>1556.3872561429632</v>
      </c>
      <c r="M61" s="903"/>
      <c r="N61" s="295">
        <f>K61*L61</f>
        <v>196.10479427401336</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196.10479427401336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969"/>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75098.831185441173</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241537.0678705335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48307.4135741067</v>
      </c>
      <c r="M85" s="851"/>
      <c r="N85" s="57"/>
    </row>
    <row r="86" spans="1:14">
      <c r="B86" s="95" t="s">
        <v>1057</v>
      </c>
      <c r="C86" s="96"/>
      <c r="D86" s="96"/>
      <c r="E86" s="96"/>
      <c r="F86" s="96"/>
      <c r="G86" s="96"/>
      <c r="H86" s="96"/>
      <c r="I86" s="93"/>
      <c r="J86" s="94"/>
      <c r="K86" s="312">
        <v>0.05</v>
      </c>
      <c r="L86" s="850">
        <f>N80*K86</f>
        <v>12076.853393526675</v>
      </c>
      <c r="M86" s="851"/>
      <c r="N86" s="57"/>
    </row>
    <row r="87" spans="1:14" ht="15.75" thickBot="1">
      <c r="B87" s="97" t="s">
        <v>1058</v>
      </c>
      <c r="C87" s="98"/>
      <c r="D87" s="98"/>
      <c r="E87" s="98"/>
      <c r="F87" s="98"/>
      <c r="G87" s="98"/>
      <c r="H87" s="98"/>
      <c r="I87" s="99"/>
      <c r="J87" s="100"/>
      <c r="K87" s="313">
        <v>0.05</v>
      </c>
      <c r="L87" s="852">
        <f>N80*K87</f>
        <v>12076.853393526675</v>
      </c>
      <c r="M87" s="853"/>
      <c r="N87" s="57"/>
    </row>
    <row r="88" spans="1:14" ht="15.75" thickBot="1">
      <c r="B88" s="815" t="s">
        <v>1037</v>
      </c>
      <c r="C88" s="816"/>
      <c r="D88" s="816"/>
      <c r="E88" s="816"/>
      <c r="F88" s="816"/>
      <c r="G88" s="816"/>
      <c r="H88" s="816"/>
      <c r="I88" s="816"/>
      <c r="J88" s="816"/>
      <c r="K88" s="816"/>
      <c r="L88" s="816"/>
      <c r="M88" s="817"/>
      <c r="N88" s="58">
        <f>L85+L86+L87</f>
        <v>72461.12036116005</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5">
        <f>N80+N88</f>
        <v>313998.18823169358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363</v>
      </c>
      <c r="B36" s="864" t="str">
        <f>VLOOKUP(A36,EQUIPOS!A6:D154,3,FALSE)</f>
        <v>Vibrador de concreto, Motor de 3 hp a 18.000 rpm Mangueras de 4 mt</v>
      </c>
      <c r="C36" s="865"/>
      <c r="D36" s="865"/>
      <c r="E36" s="865"/>
      <c r="F36" s="865"/>
      <c r="G36" s="865"/>
      <c r="H36" s="866"/>
      <c r="I36" s="275"/>
      <c r="J36" s="276"/>
      <c r="K36" s="277">
        <f>VLOOKUP(A36,EQUIPOS!A6:D163,4,FALSE)</f>
        <v>5260.1834496301935</v>
      </c>
      <c r="L36" s="278"/>
      <c r="M36" s="344">
        <v>1</v>
      </c>
      <c r="N36" s="280">
        <f>K36/M36</f>
        <v>5260.1834496301935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1501.9766237088236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6762.1600733390169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2750</v>
      </c>
      <c r="N48" s="280">
        <f>K48*M48</f>
        <v>93808</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34900</v>
      </c>
      <c r="N49" s="280">
        <f>K49*M49</f>
        <v>5235</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356904.8</v>
      </c>
      <c r="N50" s="280">
        <f>K50*M50</f>
        <v>44970.004800000002</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18708.669817479305</v>
      </c>
      <c r="N51" s="280">
        <f>K51*M51</f>
        <v>18708.669817479305</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162721.67461747929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902">
        <f>VLOOKUP(A61,TRANSPORTE!A3:D117,4,FALSE)</f>
        <v>1556.3872561429632</v>
      </c>
      <c r="M61" s="903"/>
      <c r="N61" s="295">
        <f>K61*L61</f>
        <v>196.10479427401336</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196.10479427401336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969"/>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133"/>
    </row>
    <row r="78" spans="1:15" ht="15.75" thickBot="1">
      <c r="B78" s="904" t="s">
        <v>1037</v>
      </c>
      <c r="C78" s="858"/>
      <c r="D78" s="858"/>
      <c r="E78" s="858"/>
      <c r="F78" s="858"/>
      <c r="G78" s="858"/>
      <c r="H78" s="858"/>
      <c r="I78" s="858"/>
      <c r="J78" s="858"/>
      <c r="K78" s="858"/>
      <c r="L78" s="858"/>
      <c r="M78" s="859"/>
      <c r="N78" s="468">
        <f>SUM(N72:N77)</f>
        <v>75098.831185441173</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244778.7706705335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48955.754134106704</v>
      </c>
      <c r="M85" s="851"/>
      <c r="N85" s="57"/>
    </row>
    <row r="86" spans="1:14">
      <c r="B86" s="95" t="s">
        <v>1057</v>
      </c>
      <c r="C86" s="96"/>
      <c r="D86" s="96"/>
      <c r="E86" s="96"/>
      <c r="F86" s="96"/>
      <c r="G86" s="96"/>
      <c r="H86" s="96"/>
      <c r="I86" s="93"/>
      <c r="J86" s="94"/>
      <c r="K86" s="312">
        <v>0.05</v>
      </c>
      <c r="L86" s="850">
        <f>N80*K86</f>
        <v>12238.938533526676</v>
      </c>
      <c r="M86" s="851"/>
      <c r="N86" s="57"/>
    </row>
    <row r="87" spans="1:14" ht="15.75" thickBot="1">
      <c r="B87" s="97" t="s">
        <v>1058</v>
      </c>
      <c r="C87" s="98"/>
      <c r="D87" s="98"/>
      <c r="E87" s="98"/>
      <c r="F87" s="98"/>
      <c r="G87" s="98"/>
      <c r="H87" s="98"/>
      <c r="I87" s="99"/>
      <c r="J87" s="100"/>
      <c r="K87" s="313">
        <v>0.05</v>
      </c>
      <c r="L87" s="852">
        <f>N80*K87</f>
        <v>12238.938533526676</v>
      </c>
      <c r="M87" s="853"/>
      <c r="N87" s="57"/>
    </row>
    <row r="88" spans="1:14" ht="15.75" thickBot="1">
      <c r="B88" s="815" t="s">
        <v>1037</v>
      </c>
      <c r="C88" s="816"/>
      <c r="D88" s="816"/>
      <c r="E88" s="816"/>
      <c r="F88" s="816"/>
      <c r="G88" s="816"/>
      <c r="H88" s="816"/>
      <c r="I88" s="816"/>
      <c r="J88" s="816"/>
      <c r="K88" s="816"/>
      <c r="L88" s="816"/>
      <c r="M88" s="817"/>
      <c r="N88" s="58">
        <f>L85+L86+L87</f>
        <v>73433.631201160053</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5">
        <f>N80+N88</f>
        <v>318212.40187169355</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156</v>
      </c>
      <c r="B36" s="864" t="str">
        <f>VLOOKUP(A36,EQUIPOS!A6:D154,3,FALSE)</f>
        <v>Cizalla manual de 90 cm.</v>
      </c>
      <c r="C36" s="865"/>
      <c r="D36" s="865"/>
      <c r="E36" s="865"/>
      <c r="F36" s="865"/>
      <c r="G36" s="865"/>
      <c r="H36" s="866"/>
      <c r="I36" s="275"/>
      <c r="J36" s="276"/>
      <c r="K36" s="277">
        <f>VLOOKUP(A36,EQUIPOS!A6:D163,4,FALSE)</f>
        <v>1011.3625994564138</v>
      </c>
      <c r="L36" s="278"/>
      <c r="M36" s="344">
        <v>37.5</v>
      </c>
      <c r="N36" s="280">
        <f>K36/M36</f>
        <v>26.969669318837703</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15.32016156183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42.289830880667701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2750</v>
      </c>
      <c r="N48" s="280">
        <f>K48*M48</f>
        <v>2887.5</v>
      </c>
    </row>
    <row r="49" spans="1:14">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4800</v>
      </c>
      <c r="N49" s="280">
        <f>K49*M49</f>
        <v>144</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3031.5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2">
        <f>VLOOKUP(A61,TRANSPORTE!A3:D117,4,FALSE)</f>
        <v>0.44618448731573401</v>
      </c>
      <c r="M61" s="903"/>
      <c r="N61" s="295">
        <f>K61*L61</f>
        <v>0.46849371168152071</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0.46849371168152071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766.00807809150001</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3840.2664026838493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768.05328053676988</v>
      </c>
      <c r="M85" s="851"/>
      <c r="N85" s="57"/>
    </row>
    <row r="86" spans="1:14">
      <c r="B86" s="95" t="s">
        <v>1057</v>
      </c>
      <c r="C86" s="96"/>
      <c r="D86" s="96"/>
      <c r="E86" s="96"/>
      <c r="F86" s="96"/>
      <c r="G86" s="96"/>
      <c r="H86" s="96"/>
      <c r="I86" s="93"/>
      <c r="J86" s="94"/>
      <c r="K86" s="312">
        <v>0.05</v>
      </c>
      <c r="L86" s="850">
        <f>N80*K86</f>
        <v>192.01332013419247</v>
      </c>
      <c r="M86" s="851"/>
      <c r="N86" s="57"/>
    </row>
    <row r="87" spans="1:14" ht="15.75" thickBot="1">
      <c r="B87" s="97" t="s">
        <v>1058</v>
      </c>
      <c r="C87" s="98"/>
      <c r="D87" s="98"/>
      <c r="E87" s="98"/>
      <c r="F87" s="98"/>
      <c r="G87" s="98"/>
      <c r="H87" s="98"/>
      <c r="I87" s="99"/>
      <c r="J87" s="100"/>
      <c r="K87" s="313">
        <v>0.05</v>
      </c>
      <c r="L87" s="852">
        <f>N80*K87</f>
        <v>192.01332013419247</v>
      </c>
      <c r="M87" s="853"/>
      <c r="N87" s="57"/>
    </row>
    <row r="88" spans="1:14" ht="15.75" thickBot="1">
      <c r="B88" s="815" t="s">
        <v>1037</v>
      </c>
      <c r="C88" s="816"/>
      <c r="D88" s="816"/>
      <c r="E88" s="816"/>
      <c r="F88" s="816"/>
      <c r="G88" s="816"/>
      <c r="H88" s="816"/>
      <c r="I88" s="816"/>
      <c r="J88" s="816"/>
      <c r="K88" s="816"/>
      <c r="L88" s="816"/>
      <c r="M88" s="817"/>
      <c r="N88" s="58">
        <f>L85+L86+L87</f>
        <v>1152.0799208051549</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5">
        <f>N80+N88</f>
        <v>4992.3463234890041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156</v>
      </c>
      <c r="B36" s="864" t="str">
        <f>VLOOKUP(A36,EQUIPOS!A6:D154,3,FALSE)</f>
        <v>Cizalla manual de 90 cm.</v>
      </c>
      <c r="C36" s="865"/>
      <c r="D36" s="865"/>
      <c r="E36" s="865"/>
      <c r="F36" s="865"/>
      <c r="G36" s="865"/>
      <c r="H36" s="866"/>
      <c r="I36" s="275"/>
      <c r="J36" s="276"/>
      <c r="K36" s="277">
        <f>VLOOKUP(A36,EQUIPOS!A6:D163,4,FALSE)</f>
        <v>1011.3625994564138</v>
      </c>
      <c r="L36" s="278"/>
      <c r="M36" s="344">
        <v>37.5</v>
      </c>
      <c r="N36" s="280">
        <f>K36/M36</f>
        <v>26.969669318837703</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15.32016156183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42.289830880667701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2269.5608060225582</v>
      </c>
      <c r="N48" s="280">
        <f>K48*M48</f>
        <v>2383.0388463236864</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4800</v>
      </c>
      <c r="N49" s="280">
        <f>K49*M49</f>
        <v>144</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2527.0388463236864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2">
        <f>VLOOKUP(A61,TRANSPORTE!A3:D117,4,FALSE)</f>
        <v>0.44618448731573401</v>
      </c>
      <c r="M61" s="903"/>
      <c r="N61" s="295">
        <f>K61*L61</f>
        <v>0.46849371168152071</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0.46849371168152071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766.00807809150001</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3335.8052490075356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667.16104980150715</v>
      </c>
      <c r="M85" s="851"/>
      <c r="N85" s="57"/>
    </row>
    <row r="86" spans="1:14">
      <c r="B86" s="95" t="s">
        <v>1057</v>
      </c>
      <c r="C86" s="96"/>
      <c r="D86" s="96"/>
      <c r="E86" s="96"/>
      <c r="F86" s="96"/>
      <c r="G86" s="96"/>
      <c r="H86" s="96"/>
      <c r="I86" s="93"/>
      <c r="J86" s="94"/>
      <c r="K86" s="312">
        <v>0.05</v>
      </c>
      <c r="L86" s="850">
        <f>N80*K86</f>
        <v>166.79026245037679</v>
      </c>
      <c r="M86" s="851"/>
      <c r="N86" s="57"/>
    </row>
    <row r="87" spans="1:14" ht="15.75" thickBot="1">
      <c r="B87" s="97" t="s">
        <v>1058</v>
      </c>
      <c r="C87" s="98"/>
      <c r="D87" s="98"/>
      <c r="E87" s="98"/>
      <c r="F87" s="98"/>
      <c r="G87" s="98"/>
      <c r="H87" s="98"/>
      <c r="I87" s="99"/>
      <c r="J87" s="100"/>
      <c r="K87" s="313">
        <v>0.05</v>
      </c>
      <c r="L87" s="852">
        <f>N80*K87</f>
        <v>166.79026245037679</v>
      </c>
      <c r="M87" s="853"/>
      <c r="N87" s="57"/>
    </row>
    <row r="88" spans="1:14" ht="15.75" thickBot="1">
      <c r="B88" s="815" t="s">
        <v>1037</v>
      </c>
      <c r="C88" s="816"/>
      <c r="D88" s="816"/>
      <c r="E88" s="816"/>
      <c r="F88" s="816"/>
      <c r="G88" s="816"/>
      <c r="H88" s="816"/>
      <c r="I88" s="816"/>
      <c r="J88" s="816"/>
      <c r="K88" s="816"/>
      <c r="L88" s="816"/>
      <c r="M88" s="817"/>
      <c r="N88" s="58">
        <f>L85+L86+L87</f>
        <v>1000.7415747022607</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5">
        <f>N80+N88</f>
        <v>4336.5468237097966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123</v>
      </c>
      <c r="B36" s="864" t="str">
        <f>VLOOKUP(A36,EQUIPOS!A6:D154,3,FALSE)</f>
        <v>Bomba de inyección de lechada</v>
      </c>
      <c r="C36" s="865"/>
      <c r="D36" s="865"/>
      <c r="E36" s="865"/>
      <c r="F36" s="865"/>
      <c r="G36" s="865"/>
      <c r="H36" s="866"/>
      <c r="I36" s="275"/>
      <c r="J36" s="276"/>
      <c r="K36" s="277">
        <f>VLOOKUP(A36,EQUIPOS!A6:D163,4,FALSE)</f>
        <v>20572.207011289185</v>
      </c>
      <c r="L36" s="278"/>
      <c r="M36" s="344">
        <v>670</v>
      </c>
      <c r="N36" s="280">
        <f>K36/M36</f>
        <v>30.704786584013711</v>
      </c>
    </row>
    <row r="37" spans="1:14">
      <c r="A37" s="119" t="s">
        <v>125</v>
      </c>
      <c r="B37" s="864" t="str">
        <f>VLOOKUP(A37,EQUIPOS!A7:D154,3,FALSE)</f>
        <v>Bomba para gato de tensionamiento</v>
      </c>
      <c r="C37" s="865"/>
      <c r="D37" s="865"/>
      <c r="E37" s="865"/>
      <c r="F37" s="865"/>
      <c r="G37" s="865"/>
      <c r="H37" s="866"/>
      <c r="I37" s="429"/>
      <c r="J37" s="430"/>
      <c r="K37" s="277">
        <f>VLOOKUP(A37,EQUIPOS!A7:D164,4,FALSE)</f>
        <v>34991.088201597238</v>
      </c>
      <c r="L37" s="343"/>
      <c r="M37" s="344">
        <v>670</v>
      </c>
      <c r="N37" s="280">
        <f>K37/M37</f>
        <v>52.225504778503343</v>
      </c>
    </row>
    <row r="38" spans="1:14">
      <c r="A38" s="119" t="s">
        <v>240</v>
      </c>
      <c r="B38" s="864" t="str">
        <f>VLOOKUP(A38,EQUIPOS!A8:D154,3,FALSE)</f>
        <v>Gato para tensionamiento, fuerza Max 200 ton, área de tensión 314 cm2.</v>
      </c>
      <c r="C38" s="865"/>
      <c r="D38" s="865"/>
      <c r="E38" s="865"/>
      <c r="F38" s="865"/>
      <c r="G38" s="865"/>
      <c r="H38" s="866"/>
      <c r="I38" s="336"/>
      <c r="J38" s="338"/>
      <c r="K38" s="277">
        <f>VLOOKUP(A38,EQUIPOS!A8:D165,4,FALSE)</f>
        <v>106615.04074247945</v>
      </c>
      <c r="L38" s="431"/>
      <c r="M38" s="432">
        <v>670</v>
      </c>
      <c r="N38" s="280">
        <f>K38/M38</f>
        <v>159.12692648131261</v>
      </c>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6.0975767410268658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248.15479458485655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10819.473107487427</v>
      </c>
      <c r="N48" s="280">
        <f t="shared" ref="N48:N53" si="0">K48*M48</f>
        <v>43.277892429949709</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10901.829089459095</v>
      </c>
      <c r="N49" s="280">
        <f t="shared" si="0"/>
        <v>43.607316357836382</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777.32327560735212</v>
      </c>
      <c r="N50" s="280">
        <f t="shared" si="0"/>
        <v>15.546465512147043</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4223.7429717470332</v>
      </c>
      <c r="N51" s="280">
        <f t="shared" si="0"/>
        <v>359.01815259849786</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48435.518303796831</v>
      </c>
      <c r="N52" s="280">
        <f t="shared" si="0"/>
        <v>48.435518303796833</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4800</v>
      </c>
      <c r="N53" s="280">
        <f t="shared" si="0"/>
        <v>96</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605.88534520222788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B61" s="52"/>
      <c r="C61" s="325"/>
      <c r="D61" s="325"/>
      <c r="E61" s="325"/>
      <c r="F61" s="325"/>
      <c r="G61" s="325"/>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133"/>
    </row>
    <row r="78" spans="1:15" ht="15.75" thickBot="1">
      <c r="B78" s="904" t="s">
        <v>1037</v>
      </c>
      <c r="C78" s="858"/>
      <c r="D78" s="858"/>
      <c r="E78" s="858"/>
      <c r="F78" s="858"/>
      <c r="G78" s="858"/>
      <c r="H78" s="858"/>
      <c r="I78" s="858"/>
      <c r="J78" s="858"/>
      <c r="K78" s="858"/>
      <c r="L78" s="858"/>
      <c r="M78" s="859"/>
      <c r="N78" s="468">
        <f>SUM(N72:N77)</f>
        <v>304.87883705134328</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1158.9189768384276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231.78379536768554</v>
      </c>
      <c r="M85" s="851"/>
      <c r="N85" s="57"/>
    </row>
    <row r="86" spans="1:14">
      <c r="B86" s="95" t="s">
        <v>1057</v>
      </c>
      <c r="C86" s="96"/>
      <c r="D86" s="96"/>
      <c r="E86" s="96"/>
      <c r="F86" s="96"/>
      <c r="G86" s="96"/>
      <c r="H86" s="96"/>
      <c r="I86" s="93"/>
      <c r="J86" s="94"/>
      <c r="K86" s="312">
        <v>0.05</v>
      </c>
      <c r="L86" s="850">
        <f>N80*K86</f>
        <v>57.945948841921386</v>
      </c>
      <c r="M86" s="851"/>
      <c r="N86" s="57"/>
    </row>
    <row r="87" spans="1:14" ht="15.75" thickBot="1">
      <c r="B87" s="97" t="s">
        <v>1058</v>
      </c>
      <c r="C87" s="98"/>
      <c r="D87" s="98"/>
      <c r="E87" s="98"/>
      <c r="F87" s="98"/>
      <c r="G87" s="98"/>
      <c r="H87" s="98"/>
      <c r="I87" s="99"/>
      <c r="J87" s="100"/>
      <c r="K87" s="313">
        <v>0.05</v>
      </c>
      <c r="L87" s="852">
        <f>N80*K87</f>
        <v>57.945948841921386</v>
      </c>
      <c r="M87" s="853"/>
      <c r="N87" s="57"/>
    </row>
    <row r="88" spans="1:14" ht="15.75" thickBot="1">
      <c r="B88" s="815" t="s">
        <v>1037</v>
      </c>
      <c r="C88" s="816"/>
      <c r="D88" s="816"/>
      <c r="E88" s="816"/>
      <c r="F88" s="816"/>
      <c r="G88" s="816"/>
      <c r="H88" s="816"/>
      <c r="I88" s="816"/>
      <c r="J88" s="816"/>
      <c r="K88" s="816"/>
      <c r="L88" s="816"/>
      <c r="M88" s="817"/>
      <c r="N88" s="58">
        <f>L85+L86+L87</f>
        <v>347.6756930515283</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5">
        <f>N80+N88</f>
        <v>1506.5946698899559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123</v>
      </c>
      <c r="B36" s="864" t="str">
        <f>VLOOKUP(A36,EQUIPOS!A6:D154,3,FALSE)</f>
        <v>Bomba de inyección de lechada</v>
      </c>
      <c r="C36" s="865"/>
      <c r="D36" s="865"/>
      <c r="E36" s="865"/>
      <c r="F36" s="865"/>
      <c r="G36" s="865"/>
      <c r="H36" s="866"/>
      <c r="I36" s="275"/>
      <c r="J36" s="276"/>
      <c r="K36" s="277">
        <f>VLOOKUP(A36,EQUIPOS!A6:D163,4,FALSE)</f>
        <v>20572.207011289185</v>
      </c>
      <c r="L36" s="278"/>
      <c r="M36" s="344">
        <v>670</v>
      </c>
      <c r="N36" s="280">
        <f>K36/M36</f>
        <v>30.704786584013711</v>
      </c>
    </row>
    <row r="37" spans="1:14">
      <c r="A37" s="119" t="s">
        <v>125</v>
      </c>
      <c r="B37" s="864" t="str">
        <f>VLOOKUP(A37,EQUIPOS!A7:D154,3,FALSE)</f>
        <v>Bomba para gato de tensionamiento</v>
      </c>
      <c r="C37" s="865"/>
      <c r="D37" s="865"/>
      <c r="E37" s="865"/>
      <c r="F37" s="865"/>
      <c r="G37" s="865"/>
      <c r="H37" s="866"/>
      <c r="I37" s="429"/>
      <c r="J37" s="430"/>
      <c r="K37" s="277">
        <f>VLOOKUP(A37,EQUIPOS!A7:D164,4,FALSE)</f>
        <v>34991.088201597238</v>
      </c>
      <c r="L37" s="343"/>
      <c r="M37" s="344">
        <v>670</v>
      </c>
      <c r="N37" s="280">
        <f>K37/M37</f>
        <v>52.225504778503343</v>
      </c>
    </row>
    <row r="38" spans="1:14">
      <c r="A38" s="119" t="s">
        <v>240</v>
      </c>
      <c r="B38" s="864" t="str">
        <f>VLOOKUP(A38,EQUIPOS!A8:D154,3,FALSE)</f>
        <v>Gato para tensionamiento, fuerza Max 200 ton, área de tensión 314 cm2.</v>
      </c>
      <c r="C38" s="865"/>
      <c r="D38" s="865"/>
      <c r="E38" s="865"/>
      <c r="F38" s="865"/>
      <c r="G38" s="865"/>
      <c r="H38" s="866"/>
      <c r="I38" s="336"/>
      <c r="J38" s="338"/>
      <c r="K38" s="277">
        <f>VLOOKUP(A38,EQUIPOS!A8:D165,4,FALSE)</f>
        <v>106615.04074247945</v>
      </c>
      <c r="L38" s="431"/>
      <c r="M38" s="432">
        <v>670</v>
      </c>
      <c r="N38" s="280">
        <f>K38/M38</f>
        <v>159.12692648131261</v>
      </c>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N78*M41</f>
        <v>6.0975767410268658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248.15479458485655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10819.473107487427</v>
      </c>
      <c r="N48" s="280">
        <f t="shared" ref="N48:N53" si="0">K48*M48</f>
        <v>43.277892429949709</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10901.829089459095</v>
      </c>
      <c r="N49" s="280">
        <f t="shared" si="0"/>
        <v>43.607316357836382</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777.32327560735212</v>
      </c>
      <c r="N50" s="280">
        <f t="shared" si="0"/>
        <v>15.546465512147043</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4223.7429717470332</v>
      </c>
      <c r="N51" s="280">
        <f t="shared" si="0"/>
        <v>23357.298633761093</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48435.518303796831</v>
      </c>
      <c r="N52" s="280">
        <f t="shared" si="0"/>
        <v>48.435518303796833</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4800</v>
      </c>
      <c r="N53" s="280">
        <f t="shared" si="0"/>
        <v>96</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23604.165826364821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B61" s="52"/>
      <c r="C61" s="325"/>
      <c r="D61" s="325"/>
      <c r="E61" s="325"/>
      <c r="F61" s="325"/>
      <c r="G61" s="325"/>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304.87883705134328</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24157.199458001021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4831.4398916002046</v>
      </c>
      <c r="M85" s="851"/>
      <c r="N85" s="57"/>
    </row>
    <row r="86" spans="1:14">
      <c r="B86" s="95" t="s">
        <v>1057</v>
      </c>
      <c r="C86" s="96"/>
      <c r="D86" s="96"/>
      <c r="E86" s="96"/>
      <c r="F86" s="96"/>
      <c r="G86" s="96"/>
      <c r="H86" s="96"/>
      <c r="I86" s="93"/>
      <c r="J86" s="94"/>
      <c r="K86" s="312">
        <v>0.05</v>
      </c>
      <c r="L86" s="850">
        <f>N80*K86</f>
        <v>1207.8599729000512</v>
      </c>
      <c r="M86" s="851"/>
      <c r="N86" s="57"/>
    </row>
    <row r="87" spans="1:14" ht="15.75" thickBot="1">
      <c r="B87" s="97" t="s">
        <v>1058</v>
      </c>
      <c r="C87" s="98"/>
      <c r="D87" s="98"/>
      <c r="E87" s="98"/>
      <c r="F87" s="98"/>
      <c r="G87" s="98"/>
      <c r="H87" s="98"/>
      <c r="I87" s="99"/>
      <c r="J87" s="100"/>
      <c r="K87" s="313">
        <v>0.05</v>
      </c>
      <c r="L87" s="852">
        <f>N80*K87</f>
        <v>1207.8599729000512</v>
      </c>
      <c r="M87" s="853"/>
      <c r="N87" s="57"/>
    </row>
    <row r="88" spans="1:14" ht="15.75" thickBot="1">
      <c r="B88" s="815" t="s">
        <v>1037</v>
      </c>
      <c r="C88" s="816"/>
      <c r="D88" s="816"/>
      <c r="E88" s="816"/>
      <c r="F88" s="816"/>
      <c r="G88" s="816"/>
      <c r="H88" s="816"/>
      <c r="I88" s="816"/>
      <c r="J88" s="816"/>
      <c r="K88" s="816"/>
      <c r="L88" s="816"/>
      <c r="M88" s="817"/>
      <c r="N88" s="58">
        <f>L85+L86+L87</f>
        <v>7247.1598374003061</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5">
        <f>N80+N88</f>
        <v>31404.359295401329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9"/>
      <c r="C1" s="921"/>
      <c r="D1" s="922"/>
      <c r="E1" s="922"/>
      <c r="F1" s="922"/>
      <c r="G1" s="922"/>
      <c r="H1" s="922"/>
      <c r="I1" s="922"/>
      <c r="J1" s="923"/>
      <c r="K1" s="974" t="s">
        <v>1017</v>
      </c>
      <c r="L1" s="926" t="s">
        <v>2304</v>
      </c>
      <c r="M1" s="927"/>
      <c r="N1" s="928"/>
    </row>
    <row r="2" spans="2:14">
      <c r="B2" s="910"/>
      <c r="C2" s="932" t="s">
        <v>1018</v>
      </c>
      <c r="D2" s="933"/>
      <c r="E2" s="933"/>
      <c r="F2" s="933"/>
      <c r="G2" s="933"/>
      <c r="H2" s="933"/>
      <c r="I2" s="933"/>
      <c r="J2" s="934"/>
      <c r="K2" s="973"/>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73"/>
      <c r="L4" s="929"/>
      <c r="M4" s="930"/>
      <c r="N4" s="93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975" t="s">
        <v>1029</v>
      </c>
      <c r="M30" s="792"/>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90" t="s">
        <v>1032</v>
      </c>
      <c r="J35" s="887"/>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950"/>
      <c r="D41" s="950"/>
      <c r="E41" s="44"/>
      <c r="F41" s="45"/>
      <c r="G41" s="45"/>
      <c r="H41" s="46"/>
      <c r="I41" s="42"/>
      <c r="J41" s="43"/>
      <c r="K41" s="287"/>
      <c r="L41" s="284"/>
      <c r="M41" s="409">
        <v>0.01</v>
      </c>
      <c r="N41" s="352">
        <f>N78*M41</f>
        <v>15.95850162690625</v>
      </c>
    </row>
    <row r="42" spans="1:14" ht="15.75" thickBot="1">
      <c r="B42" s="951"/>
      <c r="C42" s="952"/>
      <c r="D42" s="952"/>
      <c r="E42" s="952"/>
      <c r="F42" s="952"/>
      <c r="G42" s="952"/>
      <c r="H42" s="953"/>
      <c r="I42" s="874"/>
      <c r="J42" s="875"/>
      <c r="K42" s="47"/>
      <c r="L42" s="876"/>
      <c r="M42" s="954"/>
      <c r="N42" s="111"/>
    </row>
    <row r="43" spans="1:14" ht="15.75" thickBot="1">
      <c r="B43" s="815" t="s">
        <v>1037</v>
      </c>
      <c r="C43" s="816"/>
      <c r="D43" s="816"/>
      <c r="E43" s="816"/>
      <c r="F43" s="816"/>
      <c r="G43" s="816"/>
      <c r="H43" s="816"/>
      <c r="I43" s="816"/>
      <c r="J43" s="816"/>
      <c r="K43" s="816"/>
      <c r="L43" s="816"/>
      <c r="M43" s="817"/>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351050</v>
      </c>
      <c r="N48" s="280">
        <f>K48*M48</f>
        <v>351050</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351050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B61" s="52"/>
      <c r="C61" s="325"/>
      <c r="D61" s="325"/>
      <c r="E61" s="325"/>
      <c r="F61" s="325"/>
      <c r="G61" s="325"/>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976"/>
      <c r="I71" s="79" t="s">
        <v>1048</v>
      </c>
      <c r="J71" s="81" t="s">
        <v>1494</v>
      </c>
      <c r="K71" s="80" t="s">
        <v>1050</v>
      </c>
      <c r="L71" s="856" t="s">
        <v>1034</v>
      </c>
      <c r="M71" s="969"/>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75"/>
      <c r="I77" s="132"/>
      <c r="J77" s="132"/>
      <c r="K77" s="132"/>
      <c r="L77" s="977"/>
      <c r="M77" s="877"/>
      <c r="N77" s="133"/>
    </row>
    <row r="78" spans="1:15" ht="15.75" thickBot="1">
      <c r="B78" s="904" t="s">
        <v>1037</v>
      </c>
      <c r="C78" s="858"/>
      <c r="D78" s="858"/>
      <c r="E78" s="858"/>
      <c r="F78" s="858"/>
      <c r="G78" s="858"/>
      <c r="H78" s="858"/>
      <c r="I78" s="858"/>
      <c r="J78" s="858"/>
      <c r="K78" s="858"/>
      <c r="L78" s="858"/>
      <c r="M78" s="859"/>
      <c r="N78" s="468">
        <f>SUM(N72:N77)</f>
        <v>1595.850162690625</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352661.80866431753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70532.361732863515</v>
      </c>
      <c r="M85" s="851"/>
      <c r="N85" s="57"/>
    </row>
    <row r="86" spans="1:14">
      <c r="B86" s="95" t="s">
        <v>1057</v>
      </c>
      <c r="C86" s="96"/>
      <c r="D86" s="96"/>
      <c r="E86" s="96"/>
      <c r="F86" s="96"/>
      <c r="G86" s="96"/>
      <c r="H86" s="96"/>
      <c r="I86" s="93"/>
      <c r="J86" s="94"/>
      <c r="K86" s="312">
        <v>0.05</v>
      </c>
      <c r="L86" s="850">
        <f>N80*K86</f>
        <v>17633.090433215879</v>
      </c>
      <c r="M86" s="851"/>
      <c r="N86" s="57"/>
    </row>
    <row r="87" spans="1:14" ht="15.75" thickBot="1">
      <c r="B87" s="97" t="s">
        <v>1058</v>
      </c>
      <c r="C87" s="98"/>
      <c r="D87" s="98"/>
      <c r="E87" s="98"/>
      <c r="F87" s="98"/>
      <c r="G87" s="98"/>
      <c r="H87" s="98"/>
      <c r="I87" s="99"/>
      <c r="J87" s="100"/>
      <c r="K87" s="313">
        <v>0.05</v>
      </c>
      <c r="L87" s="852">
        <f>N80*K87</f>
        <v>17633.090433215879</v>
      </c>
      <c r="M87" s="853"/>
      <c r="N87" s="57"/>
    </row>
    <row r="88" spans="1:14" ht="15.75" thickBot="1">
      <c r="B88" s="815" t="s">
        <v>1037</v>
      </c>
      <c r="C88" s="816"/>
      <c r="D88" s="816"/>
      <c r="E88" s="816"/>
      <c r="F88" s="816"/>
      <c r="G88" s="816"/>
      <c r="H88" s="816"/>
      <c r="I88" s="816"/>
      <c r="J88" s="816"/>
      <c r="K88" s="816"/>
      <c r="L88" s="816"/>
      <c r="M88" s="817"/>
      <c r="N88" s="58">
        <f>L85+L86+L87</f>
        <v>105798.54259929528</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5">
        <f>N80+N88</f>
        <v>458460.3512636128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N78*M41</f>
        <v>51.067205206099999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33938.800000000003</v>
      </c>
      <c r="N48" s="280">
        <f>K48*M48</f>
        <v>35635.740000000005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f>SUM(N48:N55)</f>
        <v>35635.740000000005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B61" s="52"/>
      <c r="C61" s="325"/>
      <c r="D61" s="325"/>
      <c r="E61" s="325"/>
      <c r="F61" s="325"/>
      <c r="G61" s="325"/>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969"/>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51"/>
    </row>
    <row r="78" spans="1:15" ht="15.75" thickBot="1">
      <c r="B78" s="904" t="s">
        <v>1037</v>
      </c>
      <c r="C78" s="858"/>
      <c r="D78" s="858"/>
      <c r="E78" s="858"/>
      <c r="F78" s="858"/>
      <c r="G78" s="858"/>
      <c r="H78" s="858"/>
      <c r="I78" s="858"/>
      <c r="J78" s="858"/>
      <c r="K78" s="858"/>
      <c r="L78" s="858"/>
      <c r="M78" s="859"/>
      <c r="N78" s="309">
        <f>SUM(N72:N77)</f>
        <v>1021.344104122</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36708.151309328103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7341.6302618656209</v>
      </c>
      <c r="M85" s="851"/>
      <c r="N85" s="57"/>
    </row>
    <row r="86" spans="1:14">
      <c r="B86" s="95" t="s">
        <v>1057</v>
      </c>
      <c r="C86" s="96"/>
      <c r="D86" s="96"/>
      <c r="E86" s="96"/>
      <c r="F86" s="96"/>
      <c r="G86" s="96"/>
      <c r="H86" s="96"/>
      <c r="I86" s="93"/>
      <c r="J86" s="94"/>
      <c r="K86" s="312">
        <v>0.05</v>
      </c>
      <c r="L86" s="850">
        <f>N80*K86</f>
        <v>1835.4075654664052</v>
      </c>
      <c r="M86" s="851"/>
      <c r="N86" s="57"/>
    </row>
    <row r="87" spans="1:14" ht="15.75" thickBot="1">
      <c r="B87" s="97" t="s">
        <v>1058</v>
      </c>
      <c r="C87" s="98"/>
      <c r="D87" s="98"/>
      <c r="E87" s="98"/>
      <c r="F87" s="98"/>
      <c r="G87" s="98"/>
      <c r="H87" s="98"/>
      <c r="I87" s="99"/>
      <c r="J87" s="100"/>
      <c r="K87" s="313">
        <v>0.05</v>
      </c>
      <c r="L87" s="852">
        <f>N80*K87</f>
        <v>1835.4075654664052</v>
      </c>
      <c r="M87" s="853"/>
      <c r="N87" s="57"/>
    </row>
    <row r="88" spans="1:14" ht="15.75" thickBot="1">
      <c r="B88" s="815" t="s">
        <v>1037</v>
      </c>
      <c r="C88" s="816"/>
      <c r="D88" s="816"/>
      <c r="E88" s="816"/>
      <c r="F88" s="816"/>
      <c r="G88" s="816"/>
      <c r="H88" s="816"/>
      <c r="I88" s="816"/>
      <c r="J88" s="816"/>
      <c r="K88" s="816"/>
      <c r="L88" s="816"/>
      <c r="M88" s="817"/>
      <c r="N88" s="58">
        <f>L85+L86+L87</f>
        <v>11012.44539279843</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5">
        <f>N80+N88</f>
        <v>47720.596702126531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190</v>
      </c>
      <c r="B36" s="864" t="str">
        <f>VLOOKUP(A36,EQUIPOS!A6:D154,3,FALSE)</f>
        <v>Diferencial de 3 ton</v>
      </c>
      <c r="C36" s="865"/>
      <c r="D36" s="865"/>
      <c r="E36" s="865"/>
      <c r="F36" s="865"/>
      <c r="G36" s="865"/>
      <c r="H36" s="866"/>
      <c r="I36" s="275"/>
      <c r="J36" s="276"/>
      <c r="K36" s="277">
        <f>VLOOKUP(A36,EQUIPOS!A6:D163,4,FALSE)</f>
        <v>4506.2840331596717</v>
      </c>
      <c r="L36" s="278"/>
      <c r="M36" s="344">
        <v>40</v>
      </c>
      <c r="N36" s="280">
        <f>K36/M36</f>
        <v>112.65710082899179</v>
      </c>
    </row>
    <row r="37" spans="1:14">
      <c r="A37" s="119" t="s">
        <v>195</v>
      </c>
      <c r="B37" s="864" t="str">
        <f>VLOOKUP(A37,EQUIPOS!A7:D154,3,FALSE)</f>
        <v xml:space="preserve">Equipo de oxicorte, Capacidad de corte: hasta 6´´ (152mm) </v>
      </c>
      <c r="C37" s="865"/>
      <c r="D37" s="865"/>
      <c r="E37" s="865"/>
      <c r="F37" s="865"/>
      <c r="G37" s="865"/>
      <c r="H37" s="866"/>
      <c r="I37" s="429"/>
      <c r="J37" s="430"/>
      <c r="K37" s="277">
        <f>VLOOKUP(A37,EQUIPOS!A7:D164,4,FALSE)</f>
        <v>15537.567916045491</v>
      </c>
      <c r="L37" s="343"/>
      <c r="M37" s="344">
        <v>40</v>
      </c>
      <c r="N37" s="280">
        <f t="shared" ref="N37:N43" si="0">K37/M37</f>
        <v>388.43919790113728</v>
      </c>
    </row>
    <row r="38" spans="1:14">
      <c r="A38" s="119" t="s">
        <v>204</v>
      </c>
      <c r="B38" s="864" t="str">
        <f>VLOOKUP(A38,EQUIPOS!A8:D154,3,FALSE)</f>
        <v xml:space="preserve">Equipo de soldadura 250 AMP
</v>
      </c>
      <c r="C38" s="865"/>
      <c r="D38" s="865"/>
      <c r="E38" s="865"/>
      <c r="F38" s="865"/>
      <c r="G38" s="865"/>
      <c r="H38" s="866"/>
      <c r="I38" s="429"/>
      <c r="J38" s="430"/>
      <c r="K38" s="277">
        <f>VLOOKUP(A38,EQUIPOS!A8:D165,4,FALSE)</f>
        <v>10226.046057666963</v>
      </c>
      <c r="L38" s="343"/>
      <c r="M38" s="344">
        <v>40</v>
      </c>
      <c r="N38" s="280">
        <f t="shared" si="0"/>
        <v>255.65115144167407</v>
      </c>
    </row>
    <row r="39" spans="1:14">
      <c r="A39" s="119" t="s">
        <v>208</v>
      </c>
      <c r="B39" s="864" t="str">
        <f>VLOOKUP(A39,EQUIPOS!A9:D154,3,FALSE)</f>
        <v>Equipo de soldadura 400</v>
      </c>
      <c r="C39" s="865"/>
      <c r="D39" s="865"/>
      <c r="E39" s="865"/>
      <c r="F39" s="865"/>
      <c r="G39" s="865"/>
      <c r="H39" s="866"/>
      <c r="I39" s="429"/>
      <c r="J39" s="430"/>
      <c r="K39" s="277">
        <f>VLOOKUP(A39,EQUIPOS!A9:D166,4,FALSE)</f>
        <v>10876.470227529941</v>
      </c>
      <c r="L39" s="343"/>
      <c r="M39" s="344">
        <v>40</v>
      </c>
      <c r="N39" s="280">
        <f t="shared" si="0"/>
        <v>271.91175568824849</v>
      </c>
    </row>
    <row r="40" spans="1:14">
      <c r="A40" s="119" t="s">
        <v>210</v>
      </c>
      <c r="B40" s="864" t="str">
        <f>VLOOKUP(A40,EQUIPOS!A10:D154,3,FALSE)</f>
        <v>Equipo de soldadura 600</v>
      </c>
      <c r="C40" s="865"/>
      <c r="D40" s="865"/>
      <c r="E40" s="865"/>
      <c r="F40" s="865"/>
      <c r="G40" s="865"/>
      <c r="H40" s="866"/>
      <c r="I40" s="429"/>
      <c r="J40" s="430"/>
      <c r="K40" s="277">
        <f>VLOOKUP(A40,EQUIPOS!A10:D167,4,FALSE)</f>
        <v>12585.061238485103</v>
      </c>
      <c r="L40" s="343"/>
      <c r="M40" s="344">
        <v>40</v>
      </c>
      <c r="N40" s="280">
        <f t="shared" si="0"/>
        <v>314.62653096212756</v>
      </c>
    </row>
    <row r="41" spans="1:14">
      <c r="A41" s="119" t="s">
        <v>202</v>
      </c>
      <c r="B41" s="864" t="str">
        <f>VLOOKUP(A41,EQUIPOS!A11:D155,3,FALSE)</f>
        <v xml:space="preserve">Equipo de rayos X y/o ultrasonido
</v>
      </c>
      <c r="C41" s="865"/>
      <c r="D41" s="865"/>
      <c r="E41" s="865"/>
      <c r="F41" s="865"/>
      <c r="G41" s="865"/>
      <c r="H41" s="866"/>
      <c r="I41" s="429"/>
      <c r="J41" s="430"/>
      <c r="K41" s="277">
        <f>VLOOKUP(A41,EQUIPOS!A11:D168,4,FALSE)</f>
        <v>65746.581582799132</v>
      </c>
      <c r="L41" s="343"/>
      <c r="M41" s="344">
        <v>4000</v>
      </c>
      <c r="N41" s="280">
        <f t="shared" si="0"/>
        <v>16.436645395699784</v>
      </c>
    </row>
    <row r="42" spans="1:14">
      <c r="A42" s="119" t="s">
        <v>294</v>
      </c>
      <c r="B42" s="864" t="str">
        <f>VLOOKUP(A42,EQUIPOS!A12:D156,3,FALSE)</f>
        <v>Puente grúa</v>
      </c>
      <c r="C42" s="865"/>
      <c r="D42" s="865"/>
      <c r="E42" s="865"/>
      <c r="F42" s="865"/>
      <c r="G42" s="865"/>
      <c r="H42" s="866"/>
      <c r="I42" s="429"/>
      <c r="J42" s="430"/>
      <c r="K42" s="277">
        <f>VLOOKUP(A42,EQUIPOS!A12:D169,4,FALSE)</f>
        <v>598433.89287372085</v>
      </c>
      <c r="L42" s="343"/>
      <c r="M42" s="344">
        <v>40000</v>
      </c>
      <c r="N42" s="280">
        <f t="shared" si="0"/>
        <v>14.960847321843021</v>
      </c>
    </row>
    <row r="43" spans="1:14">
      <c r="A43" s="119" t="s">
        <v>334</v>
      </c>
      <c r="B43" s="864" t="str">
        <f>VLOOKUP(A43,EQUIPOS!A13:D157,3,FALSE)</f>
        <v>Taladro industrial</v>
      </c>
      <c r="C43" s="865"/>
      <c r="D43" s="865"/>
      <c r="E43" s="865"/>
      <c r="F43" s="865"/>
      <c r="G43" s="865"/>
      <c r="H43" s="866"/>
      <c r="I43" s="429"/>
      <c r="J43" s="430"/>
      <c r="K43" s="277">
        <f>VLOOKUP(A43,EQUIPOS!A13:D170,4,FALSE)</f>
        <v>4022.4763934244825</v>
      </c>
      <c r="L43" s="343"/>
      <c r="M43" s="344">
        <v>40</v>
      </c>
      <c r="N43" s="280">
        <f t="shared" si="0"/>
        <v>100.56190983561206</v>
      </c>
    </row>
    <row r="44" spans="1:14">
      <c r="B44" s="864"/>
      <c r="C44" s="865"/>
      <c r="D44" s="865"/>
      <c r="E44" s="865"/>
      <c r="F44" s="865"/>
      <c r="G44" s="865"/>
      <c r="H44" s="866"/>
      <c r="I44" s="42"/>
      <c r="J44" s="43"/>
      <c r="K44" s="277"/>
      <c r="L44" s="284"/>
      <c r="M44" s="344"/>
      <c r="N44" s="280"/>
    </row>
    <row r="45" spans="1:14">
      <c r="B45" s="328"/>
      <c r="C45" s="329"/>
      <c r="D45" s="329"/>
      <c r="E45" s="329"/>
      <c r="F45" s="331"/>
      <c r="G45" s="331"/>
      <c r="H45" s="131"/>
      <c r="I45" s="42"/>
      <c r="J45" s="43"/>
      <c r="K45" s="277"/>
      <c r="L45" s="284"/>
      <c r="M45" s="285"/>
      <c r="N45" s="281"/>
    </row>
    <row r="46" spans="1:14">
      <c r="B46" s="872" t="s">
        <v>1036</v>
      </c>
      <c r="C46" s="873"/>
      <c r="D46" s="873"/>
      <c r="E46" s="44"/>
      <c r="F46" s="45"/>
      <c r="G46" s="45"/>
      <c r="H46" s="46"/>
      <c r="I46" s="42"/>
      <c r="J46" s="43"/>
      <c r="K46" s="287"/>
      <c r="L46" s="284"/>
      <c r="M46" s="409">
        <v>0.1</v>
      </c>
      <c r="N46" s="352">
        <f>N83*M46</f>
        <v>316.77546014452503</v>
      </c>
    </row>
    <row r="47" spans="1:14" ht="15.75" thickBot="1">
      <c r="B47" s="864"/>
      <c r="C47" s="865"/>
      <c r="D47" s="865"/>
      <c r="E47" s="865"/>
      <c r="F47" s="865"/>
      <c r="G47" s="865"/>
      <c r="H47" s="866"/>
      <c r="I47" s="874"/>
      <c r="J47" s="875"/>
      <c r="K47" s="47"/>
      <c r="L47" s="876"/>
      <c r="M47" s="877"/>
      <c r="N47" s="111"/>
    </row>
    <row r="48" spans="1:14" ht="15.75" thickBot="1">
      <c r="B48" s="815" t="s">
        <v>1037</v>
      </c>
      <c r="C48" s="816"/>
      <c r="D48" s="816"/>
      <c r="E48" s="816"/>
      <c r="F48" s="816"/>
      <c r="G48" s="816"/>
      <c r="H48" s="816"/>
      <c r="I48" s="816"/>
      <c r="J48" s="816"/>
      <c r="K48" s="816"/>
      <c r="L48" s="816"/>
      <c r="M48" s="817"/>
      <c r="N48" s="402">
        <f>SUM(N36:N46)</f>
        <v>1792.0205995198594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0" t="s">
        <v>1028</v>
      </c>
      <c r="C52" s="861"/>
      <c r="D52" s="861"/>
      <c r="E52" s="861"/>
      <c r="F52" s="861"/>
      <c r="G52" s="861"/>
      <c r="H52" s="861"/>
      <c r="I52" s="895"/>
      <c r="J52" s="323" t="s">
        <v>1029</v>
      </c>
      <c r="K52" s="91" t="s">
        <v>1030</v>
      </c>
      <c r="L52" s="896" t="s">
        <v>1039</v>
      </c>
      <c r="M52" s="895"/>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22687.694709618128</v>
      </c>
      <c r="N53" s="280">
        <f t="shared" ref="N53:N58" si="1">K53*M53</f>
        <v>113.43847354809064</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4066</v>
      </c>
      <c r="N54" s="280">
        <f t="shared" si="1"/>
        <v>20.330000000000002</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10097.897473076822</v>
      </c>
      <c r="N55" s="280">
        <f t="shared" si="1"/>
        <v>50.489487365384115</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7886.3436991502431</v>
      </c>
      <c r="N56" s="280">
        <f t="shared" si="1"/>
        <v>78.863436991502439</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0</v>
      </c>
      <c r="N57" s="280">
        <f t="shared" si="1"/>
        <v>0</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2492.8695254900254</v>
      </c>
      <c r="N58" s="280">
        <f t="shared" si="1"/>
        <v>2492.8695254900254</v>
      </c>
    </row>
    <row r="59" spans="1:14">
      <c r="A59" s="167"/>
      <c r="B59" s="49"/>
      <c r="C59" s="433"/>
      <c r="D59" s="433"/>
      <c r="E59" s="433"/>
      <c r="F59" s="433"/>
      <c r="G59" s="433"/>
      <c r="H59" s="433"/>
      <c r="I59" s="433"/>
      <c r="J59" s="319"/>
      <c r="K59" s="405"/>
      <c r="L59" s="429"/>
      <c r="M59" s="410"/>
      <c r="N59" s="280"/>
    </row>
    <row r="60" spans="1:14" ht="15.75" thickBot="1">
      <c r="B60" s="49"/>
      <c r="C60" s="318"/>
      <c r="D60" s="318"/>
      <c r="E60" s="318"/>
      <c r="F60" s="318"/>
      <c r="G60" s="318"/>
      <c r="H60" s="318"/>
      <c r="I60" s="318"/>
      <c r="J60" s="443"/>
      <c r="K60" s="132"/>
      <c r="L60" s="333"/>
      <c r="M60" s="410"/>
      <c r="N60" s="280"/>
    </row>
    <row r="61" spans="1:14" ht="15.75" thickBot="1">
      <c r="B61" s="815" t="s">
        <v>1037</v>
      </c>
      <c r="C61" s="816"/>
      <c r="D61" s="816"/>
      <c r="E61" s="816"/>
      <c r="F61" s="816"/>
      <c r="G61" s="816"/>
      <c r="H61" s="816"/>
      <c r="I61" s="816"/>
      <c r="J61" s="816"/>
      <c r="K61" s="816"/>
      <c r="L61" s="816"/>
      <c r="M61" s="817"/>
      <c r="N61" s="402">
        <f>SUM(N53:N60)</f>
        <v>2755.9909233950025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1" t="s">
        <v>1045</v>
      </c>
      <c r="M65" s="880"/>
      <c r="N65" s="82" t="s">
        <v>1035</v>
      </c>
    </row>
    <row r="66" spans="1:15">
      <c r="B66" s="52"/>
      <c r="C66" s="325"/>
      <c r="D66" s="325"/>
      <c r="E66" s="325"/>
      <c r="F66" s="325"/>
      <c r="G66" s="325"/>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319"/>
      <c r="I68" s="287"/>
      <c r="J68" s="294"/>
      <c r="K68" s="287"/>
      <c r="L68" s="902"/>
      <c r="M68" s="903"/>
      <c r="N68" s="295"/>
    </row>
    <row r="69" spans="1:15">
      <c r="B69" s="52"/>
      <c r="C69" s="53"/>
      <c r="D69" s="53"/>
      <c r="E69" s="53"/>
      <c r="F69" s="53"/>
      <c r="G69" s="53"/>
      <c r="H69" s="319"/>
      <c r="I69" s="287"/>
      <c r="J69" s="294"/>
      <c r="K69" s="287"/>
      <c r="L69" s="902"/>
      <c r="M69" s="903"/>
      <c r="N69" s="295"/>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3"/>
      <c r="M71" s="894"/>
      <c r="N71" s="133"/>
    </row>
    <row r="72" spans="1:15" ht="15.75" thickBot="1">
      <c r="B72" s="904" t="s">
        <v>1037</v>
      </c>
      <c r="C72" s="858"/>
      <c r="D72" s="858"/>
      <c r="E72" s="858"/>
      <c r="F72" s="858"/>
      <c r="G72" s="858"/>
      <c r="H72" s="858"/>
      <c r="I72" s="858"/>
      <c r="J72" s="858"/>
      <c r="K72" s="858"/>
      <c r="L72" s="858"/>
      <c r="M72" s="859"/>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84190.500000000015</v>
      </c>
      <c r="J78" s="301">
        <v>185</v>
      </c>
      <c r="K78" s="302">
        <f>VLOOKUP(A78,'MANO DE OBRA'!A8:D100,4,FALSE)</f>
        <v>155752.42500000002</v>
      </c>
      <c r="L78" s="56"/>
      <c r="M78" s="442">
        <v>320</v>
      </c>
      <c r="N78" s="403">
        <f t="shared" si="3"/>
        <v>486.72632812500007</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75" thickBot="1">
      <c r="A82" t="s">
        <v>1759</v>
      </c>
      <c r="B82" s="891" t="str">
        <f>VLOOKUP(A82,'MANO DE OBRA'!A12:D73,3,FALSE)</f>
        <v>Dibujante 2</v>
      </c>
      <c r="C82" s="892" t="e">
        <f>VLOOKUP(B82,'MANO DE OBRA'!B12:E73,3,FALSE)</f>
        <v>#N/A</v>
      </c>
      <c r="D82" s="892" t="e">
        <f>VLOOKUP(C82,'MANO DE OBRA'!C12:F73,3,FALSE)</f>
        <v>#N/A</v>
      </c>
      <c r="E82" s="892" t="e">
        <f>VLOOKUP(D82,'MANO DE OBRA'!D12:G73,3,FALSE)</f>
        <v>#N/A</v>
      </c>
      <c r="F82" s="892" t="e">
        <f>VLOOKUP(E82,'MANO DE OBRA'!E12:H73,3,FALSE)</f>
        <v>#N/A</v>
      </c>
      <c r="G82" s="892" t="e">
        <f>VLOOKUP(F82,'MANO DE OBRA'!F12:I73,3,FALSE)</f>
        <v>#N/A</v>
      </c>
      <c r="H82" s="892" t="e">
        <f>VLOOKUP(G82,'MANO DE OBRA'!G12:J73,3,FALSE)</f>
        <v>#N/A</v>
      </c>
      <c r="I82" s="478">
        <f t="shared" si="2"/>
        <v>49687.010470799993</v>
      </c>
      <c r="J82" s="479">
        <v>185</v>
      </c>
      <c r="K82" s="482">
        <f>VLOOKUP(A82,'MANO DE OBRA'!A12:D104,4,FALSE)</f>
        <v>91920.96937097999</v>
      </c>
      <c r="L82" s="483"/>
      <c r="M82" s="484">
        <v>320</v>
      </c>
      <c r="N82" s="448">
        <f t="shared" si="3"/>
        <v>287.25302928431245</v>
      </c>
    </row>
    <row r="83" spans="1:14" ht="15.75" thickBot="1">
      <c r="B83" s="904" t="s">
        <v>1037</v>
      </c>
      <c r="C83" s="858"/>
      <c r="D83" s="858"/>
      <c r="E83" s="858"/>
      <c r="F83" s="858"/>
      <c r="G83" s="858"/>
      <c r="H83" s="858"/>
      <c r="I83" s="858"/>
      <c r="J83" s="858"/>
      <c r="K83" s="858"/>
      <c r="L83" s="858"/>
      <c r="M83" s="859"/>
      <c r="N83" s="468">
        <f>SUM(N77:N82)</f>
        <v>3167.75460144525</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7715.7661243601115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0" t="s">
        <v>1053</v>
      </c>
      <c r="C89" s="861"/>
      <c r="D89" s="861"/>
      <c r="E89" s="861"/>
      <c r="F89" s="861"/>
      <c r="G89" s="861"/>
      <c r="H89" s="861"/>
      <c r="I89" s="322"/>
      <c r="J89" s="342"/>
      <c r="K89" s="310" t="s">
        <v>1054</v>
      </c>
      <c r="L89" s="862" t="s">
        <v>1055</v>
      </c>
      <c r="M89" s="863"/>
      <c r="N89" s="311"/>
    </row>
    <row r="90" spans="1:14">
      <c r="B90" s="848" t="s">
        <v>1056</v>
      </c>
      <c r="C90" s="849"/>
      <c r="D90" s="849"/>
      <c r="E90" s="849"/>
      <c r="F90" s="849"/>
      <c r="G90" s="849"/>
      <c r="H90" s="849"/>
      <c r="I90" s="93"/>
      <c r="J90" s="94"/>
      <c r="K90" s="312">
        <v>0.2</v>
      </c>
      <c r="L90" s="850">
        <f>N85*K90</f>
        <v>1543.1532248720223</v>
      </c>
      <c r="M90" s="851"/>
      <c r="N90" s="57"/>
    </row>
    <row r="91" spans="1:14">
      <c r="B91" s="95" t="s">
        <v>1057</v>
      </c>
      <c r="C91" s="96"/>
      <c r="D91" s="96"/>
      <c r="E91" s="96"/>
      <c r="F91" s="96"/>
      <c r="G91" s="96"/>
      <c r="H91" s="96"/>
      <c r="I91" s="93"/>
      <c r="J91" s="94"/>
      <c r="K91" s="312">
        <v>0.05</v>
      </c>
      <c r="L91" s="850">
        <f>N85*K91</f>
        <v>385.78830621800557</v>
      </c>
      <c r="M91" s="851"/>
      <c r="N91" s="57"/>
    </row>
    <row r="92" spans="1:14" ht="15.75" thickBot="1">
      <c r="B92" s="97" t="s">
        <v>1058</v>
      </c>
      <c r="C92" s="98"/>
      <c r="D92" s="98"/>
      <c r="E92" s="98"/>
      <c r="F92" s="98"/>
      <c r="G92" s="98"/>
      <c r="H92" s="98"/>
      <c r="I92" s="99"/>
      <c r="J92" s="100"/>
      <c r="K92" s="313">
        <v>0.05</v>
      </c>
      <c r="L92" s="852">
        <f>N85*K92</f>
        <v>385.78830621800557</v>
      </c>
      <c r="M92" s="853"/>
      <c r="N92" s="57"/>
    </row>
    <row r="93" spans="1:14" ht="15.75" thickBot="1">
      <c r="B93" s="815" t="s">
        <v>1037</v>
      </c>
      <c r="C93" s="816"/>
      <c r="D93" s="816"/>
      <c r="E93" s="816"/>
      <c r="F93" s="816"/>
      <c r="G93" s="816"/>
      <c r="H93" s="816"/>
      <c r="I93" s="816"/>
      <c r="J93" s="816"/>
      <c r="K93" s="816"/>
      <c r="L93" s="816"/>
      <c r="M93" s="817"/>
      <c r="N93" s="58">
        <f>L90+L91+L92</f>
        <v>2314.7298373080334</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5">
        <f>N85+N93</f>
        <v>10030.495961668144</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5"/>
      <c r="K125" s="965"/>
      <c r="L125" s="965"/>
      <c r="M125" s="965"/>
      <c r="N125" s="966"/>
    </row>
    <row r="126" spans="2:14" ht="15.75" thickBot="1">
      <c r="B126" s="427" t="s">
        <v>2327</v>
      </c>
      <c r="C126" s="428"/>
      <c r="D126" s="428"/>
      <c r="E126" s="267"/>
      <c r="F126" s="267"/>
      <c r="G126" s="267"/>
      <c r="H126" s="267"/>
      <c r="I126" s="267"/>
      <c r="J126" s="967"/>
      <c r="K126" s="967"/>
      <c r="L126" s="967"/>
      <c r="M126" s="967"/>
      <c r="N126" s="968"/>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190</v>
      </c>
      <c r="B36" s="864" t="str">
        <f>VLOOKUP(A36,EQUIPOS!A6:D154,3,FALSE)</f>
        <v>Diferencial de 3 ton</v>
      </c>
      <c r="C36" s="865"/>
      <c r="D36" s="865"/>
      <c r="E36" s="865"/>
      <c r="F36" s="865"/>
      <c r="G36" s="865"/>
      <c r="H36" s="866"/>
      <c r="I36" s="275"/>
      <c r="J36" s="276"/>
      <c r="K36" s="277">
        <f>VLOOKUP(A36,EQUIPOS!A6:D163,4,FALSE)</f>
        <v>4506.2840331596717</v>
      </c>
      <c r="L36" s="278"/>
      <c r="M36" s="344">
        <v>40</v>
      </c>
      <c r="N36" s="280">
        <f t="shared" ref="N36:N41" si="0">K36/M36</f>
        <v>112.65710082899179</v>
      </c>
    </row>
    <row r="37" spans="1:14">
      <c r="A37" s="119" t="s">
        <v>334</v>
      </c>
      <c r="B37" s="864" t="str">
        <f>VLOOKUP(A37,EQUIPOS!A7:D154,3,FALSE)</f>
        <v>Taladro industrial</v>
      </c>
      <c r="C37" s="865"/>
      <c r="D37" s="865"/>
      <c r="E37" s="865"/>
      <c r="F37" s="865"/>
      <c r="G37" s="865"/>
      <c r="H37" s="866"/>
      <c r="I37" s="429"/>
      <c r="J37" s="430"/>
      <c r="K37" s="277">
        <f>VLOOKUP(A37,EQUIPOS!A7:D164,4,FALSE)</f>
        <v>4022.4763934244825</v>
      </c>
      <c r="L37" s="343"/>
      <c r="M37" s="344">
        <v>40</v>
      </c>
      <c r="N37" s="280">
        <f t="shared" si="0"/>
        <v>100.56190983561206</v>
      </c>
    </row>
    <row r="38" spans="1:14">
      <c r="A38" s="119" t="s">
        <v>195</v>
      </c>
      <c r="B38" s="864" t="str">
        <f>VLOOKUP(A38,EQUIPOS!A8:D154,3,FALSE)</f>
        <v xml:space="preserve">Equipo de oxicorte, Capacidad de corte: hasta 6´´ (152mm) </v>
      </c>
      <c r="C38" s="865"/>
      <c r="D38" s="865"/>
      <c r="E38" s="865"/>
      <c r="F38" s="865"/>
      <c r="G38" s="865"/>
      <c r="H38" s="866"/>
      <c r="I38" s="429"/>
      <c r="J38" s="430"/>
      <c r="K38" s="277">
        <f>VLOOKUP(A38,EQUIPOS!A8:D165,4,FALSE)</f>
        <v>15537.567916045491</v>
      </c>
      <c r="L38" s="343"/>
      <c r="M38" s="344">
        <v>40</v>
      </c>
      <c r="N38" s="280">
        <f t="shared" si="0"/>
        <v>388.43919790113728</v>
      </c>
    </row>
    <row r="39" spans="1:14">
      <c r="A39" s="119" t="s">
        <v>204</v>
      </c>
      <c r="B39" s="864" t="str">
        <f>VLOOKUP(A39,EQUIPOS!A9:D154,3,FALSE)</f>
        <v xml:space="preserve">Equipo de soldadura 250 AMP
</v>
      </c>
      <c r="C39" s="865"/>
      <c r="D39" s="865"/>
      <c r="E39" s="865"/>
      <c r="F39" s="865"/>
      <c r="G39" s="865"/>
      <c r="H39" s="866"/>
      <c r="I39" s="429"/>
      <c r="J39" s="430"/>
      <c r="K39" s="277">
        <f>VLOOKUP(A39,EQUIPOS!A9:D166,4,FALSE)</f>
        <v>10226.046057666963</v>
      </c>
      <c r="L39" s="343"/>
      <c r="M39" s="344">
        <v>40</v>
      </c>
      <c r="N39" s="280">
        <f t="shared" si="0"/>
        <v>255.65115144167407</v>
      </c>
    </row>
    <row r="40" spans="1:14">
      <c r="A40" s="119" t="s">
        <v>208</v>
      </c>
      <c r="B40" s="864" t="str">
        <f>VLOOKUP(A40,EQUIPOS!A10:D154,3,FALSE)</f>
        <v>Equipo de soldadura 400</v>
      </c>
      <c r="C40" s="865"/>
      <c r="D40" s="865"/>
      <c r="E40" s="865"/>
      <c r="F40" s="865"/>
      <c r="G40" s="865"/>
      <c r="H40" s="866"/>
      <c r="I40" s="429"/>
      <c r="J40" s="430"/>
      <c r="K40" s="277">
        <f>VLOOKUP(A40,EQUIPOS!A10:D167,4,FALSE)</f>
        <v>10876.470227529941</v>
      </c>
      <c r="L40" s="343"/>
      <c r="M40" s="344">
        <v>40</v>
      </c>
      <c r="N40" s="280">
        <f t="shared" si="0"/>
        <v>271.91175568824849</v>
      </c>
    </row>
    <row r="41" spans="1:14">
      <c r="A41" s="119" t="s">
        <v>210</v>
      </c>
      <c r="B41" s="864" t="str">
        <f>VLOOKUP(A41,EQUIPOS!A11:D155,3,FALSE)</f>
        <v>Equipo de soldadura 600</v>
      </c>
      <c r="C41" s="865"/>
      <c r="D41" s="865"/>
      <c r="E41" s="865"/>
      <c r="F41" s="865"/>
      <c r="G41" s="865"/>
      <c r="H41" s="866"/>
      <c r="I41" s="429"/>
      <c r="J41" s="430"/>
      <c r="K41" s="277">
        <f>VLOOKUP(A41,EQUIPOS!A11:D168,4,FALSE)</f>
        <v>12585.061238485103</v>
      </c>
      <c r="L41" s="343"/>
      <c r="M41" s="344">
        <v>40</v>
      </c>
      <c r="N41" s="280">
        <f t="shared" si="0"/>
        <v>314.62653096212756</v>
      </c>
    </row>
    <row r="42" spans="1:14">
      <c r="B42" s="864"/>
      <c r="C42" s="865"/>
      <c r="D42" s="865"/>
      <c r="E42" s="865"/>
      <c r="F42" s="865"/>
      <c r="G42" s="865"/>
      <c r="H42" s="866"/>
      <c r="I42" s="42"/>
      <c r="J42" s="43"/>
      <c r="K42" s="277"/>
      <c r="L42" s="284"/>
      <c r="M42" s="344"/>
      <c r="N42" s="280"/>
    </row>
    <row r="43" spans="1:14">
      <c r="B43" s="328"/>
      <c r="C43" s="329"/>
      <c r="D43" s="329"/>
      <c r="E43" s="329"/>
      <c r="F43" s="331"/>
      <c r="G43" s="331"/>
      <c r="H43" s="131"/>
      <c r="I43" s="42"/>
      <c r="J43" s="43"/>
      <c r="K43" s="277"/>
      <c r="L43" s="284"/>
      <c r="M43" s="285"/>
      <c r="N43" s="281"/>
    </row>
    <row r="44" spans="1:14">
      <c r="B44" s="872" t="s">
        <v>1036</v>
      </c>
      <c r="C44" s="873"/>
      <c r="D44" s="873"/>
      <c r="E44" s="44"/>
      <c r="F44" s="45"/>
      <c r="G44" s="45"/>
      <c r="H44" s="46"/>
      <c r="I44" s="42"/>
      <c r="J44" s="43"/>
      <c r="K44" s="287"/>
      <c r="L44" s="284"/>
      <c r="M44" s="409">
        <v>0.05</v>
      </c>
      <c r="N44" s="352">
        <f>N81*M44</f>
        <v>96.149573727328132</v>
      </c>
    </row>
    <row r="45" spans="1:14" ht="15.75" thickBot="1">
      <c r="B45" s="864"/>
      <c r="C45" s="865"/>
      <c r="D45" s="865"/>
      <c r="E45" s="865"/>
      <c r="F45" s="865"/>
      <c r="G45" s="865"/>
      <c r="H45" s="866"/>
      <c r="I45" s="874"/>
      <c r="J45" s="875"/>
      <c r="K45" s="47"/>
      <c r="L45" s="876"/>
      <c r="M45" s="877"/>
      <c r="N45" s="111"/>
    </row>
    <row r="46" spans="1:14" ht="15.75" thickBot="1">
      <c r="B46" s="815" t="s">
        <v>1037</v>
      </c>
      <c r="C46" s="816"/>
      <c r="D46" s="816"/>
      <c r="E46" s="816"/>
      <c r="F46" s="816"/>
      <c r="G46" s="816"/>
      <c r="H46" s="816"/>
      <c r="I46" s="816"/>
      <c r="J46" s="816"/>
      <c r="K46" s="816"/>
      <c r="L46" s="816"/>
      <c r="M46" s="817"/>
      <c r="N46" s="402">
        <f>SUM(N36:N44)</f>
        <v>1539.9972203851194</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0" t="s">
        <v>1028</v>
      </c>
      <c r="C50" s="861"/>
      <c r="D50" s="861"/>
      <c r="E50" s="861"/>
      <c r="F50" s="861"/>
      <c r="G50" s="861"/>
      <c r="H50" s="861"/>
      <c r="I50" s="895"/>
      <c r="J50" s="323" t="s">
        <v>1029</v>
      </c>
      <c r="K50" s="91" t="s">
        <v>1030</v>
      </c>
      <c r="L50" s="896" t="s">
        <v>1039</v>
      </c>
      <c r="M50" s="895"/>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22687.694709618128</v>
      </c>
      <c r="N51" s="280">
        <f t="shared" ref="N51:N56" si="1">K51*M51</f>
        <v>113.43847354809064</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4066</v>
      </c>
      <c r="N52" s="280">
        <f t="shared" si="1"/>
        <v>20.330000000000002</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10097.897473076822</v>
      </c>
      <c r="N53" s="280">
        <f t="shared" si="1"/>
        <v>50.489487365384115</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7886.3436991502431</v>
      </c>
      <c r="N54" s="280">
        <f t="shared" si="1"/>
        <v>78.863436991502439</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0</v>
      </c>
      <c r="N55" s="280">
        <f t="shared" si="1"/>
        <v>0</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2492.8695254900254</v>
      </c>
      <c r="N56" s="280">
        <f t="shared" si="1"/>
        <v>2492.8695254900254</v>
      </c>
    </row>
    <row r="57" spans="1:14">
      <c r="A57" s="169"/>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5" t="s">
        <v>1037</v>
      </c>
      <c r="C59" s="816"/>
      <c r="D59" s="816"/>
      <c r="E59" s="816"/>
      <c r="F59" s="816"/>
      <c r="G59" s="816"/>
      <c r="H59" s="816"/>
      <c r="I59" s="816"/>
      <c r="J59" s="816"/>
      <c r="K59" s="816"/>
      <c r="L59" s="816"/>
      <c r="M59" s="817"/>
      <c r="N59" s="402">
        <f>SUM(N51:N58)</f>
        <v>2755.9909233950025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B64" s="52"/>
      <c r="C64" s="325"/>
      <c r="D64" s="325"/>
      <c r="E64" s="325"/>
      <c r="F64" s="325"/>
      <c r="G64" s="325"/>
      <c r="H64" s="319"/>
      <c r="I64" s="287"/>
      <c r="J64" s="294"/>
      <c r="K64" s="287"/>
      <c r="L64" s="902"/>
      <c r="M64" s="903"/>
      <c r="N64" s="295"/>
    </row>
    <row r="65" spans="1:15">
      <c r="B65" s="52"/>
      <c r="C65" s="53"/>
      <c r="D65" s="53"/>
      <c r="E65" s="53"/>
      <c r="F65" s="53"/>
      <c r="G65" s="53"/>
      <c r="H65" s="319"/>
      <c r="I65" s="287"/>
      <c r="J65" s="294"/>
      <c r="K65" s="287"/>
      <c r="L65" s="902"/>
      <c r="M65" s="903"/>
      <c r="N65" s="295"/>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75" thickBot="1">
      <c r="B80" s="891"/>
      <c r="C80" s="892"/>
      <c r="D80" s="892"/>
      <c r="E80" s="892"/>
      <c r="F80" s="892"/>
      <c r="G80" s="892"/>
      <c r="H80" s="892"/>
      <c r="I80" s="478"/>
      <c r="J80" s="479"/>
      <c r="K80" s="480"/>
      <c r="L80" s="483"/>
      <c r="M80" s="484"/>
      <c r="N80" s="448"/>
    </row>
    <row r="81" spans="1:14" ht="15.75" thickBot="1">
      <c r="B81" s="904" t="s">
        <v>1037</v>
      </c>
      <c r="C81" s="858"/>
      <c r="D81" s="858"/>
      <c r="E81" s="858"/>
      <c r="F81" s="858"/>
      <c r="G81" s="858"/>
      <c r="H81" s="858"/>
      <c r="I81" s="858"/>
      <c r="J81" s="858"/>
      <c r="K81" s="858"/>
      <c r="L81" s="858"/>
      <c r="M81" s="859"/>
      <c r="N81" s="309">
        <f>SUM(N75:N80)</f>
        <v>1922.9914745465626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N46+N59+N70+N81</f>
        <v>6218.9796183266844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1243.7959236653369</v>
      </c>
      <c r="M88" s="851"/>
      <c r="N88" s="57"/>
    </row>
    <row r="89" spans="1:14">
      <c r="B89" s="95" t="s">
        <v>1057</v>
      </c>
      <c r="C89" s="96"/>
      <c r="D89" s="96"/>
      <c r="E89" s="96"/>
      <c r="F89" s="96"/>
      <c r="G89" s="96"/>
      <c r="H89" s="96"/>
      <c r="I89" s="93"/>
      <c r="J89" s="94"/>
      <c r="K89" s="312">
        <v>0.05</v>
      </c>
      <c r="L89" s="850">
        <f>N83*K89</f>
        <v>310.94898091633422</v>
      </c>
      <c r="M89" s="851"/>
      <c r="N89" s="57"/>
    </row>
    <row r="90" spans="1:14" ht="15.75" thickBot="1">
      <c r="B90" s="97" t="s">
        <v>1058</v>
      </c>
      <c r="C90" s="98"/>
      <c r="D90" s="98"/>
      <c r="E90" s="98"/>
      <c r="F90" s="98"/>
      <c r="G90" s="98"/>
      <c r="H90" s="98"/>
      <c r="I90" s="99"/>
      <c r="J90" s="100"/>
      <c r="K90" s="313">
        <v>0.05</v>
      </c>
      <c r="L90" s="852">
        <f>N83*K90</f>
        <v>310.94898091633422</v>
      </c>
      <c r="M90" s="853"/>
      <c r="N90" s="57"/>
    </row>
    <row r="91" spans="1:14" ht="15.75" thickBot="1">
      <c r="B91" s="815" t="s">
        <v>1037</v>
      </c>
      <c r="C91" s="816"/>
      <c r="D91" s="816"/>
      <c r="E91" s="816"/>
      <c r="F91" s="816"/>
      <c r="G91" s="816"/>
      <c r="H91" s="816"/>
      <c r="I91" s="816"/>
      <c r="J91" s="816"/>
      <c r="K91" s="816"/>
      <c r="L91" s="816"/>
      <c r="M91" s="817"/>
      <c r="N91" s="58">
        <f>L88+L89+L90</f>
        <v>1865.6938854980053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8084.6735038246898</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5" t="s">
        <v>1037</v>
      </c>
      <c r="C56" s="816"/>
      <c r="D56" s="816"/>
      <c r="E56" s="816"/>
      <c r="F56" s="816"/>
      <c r="G56" s="816"/>
      <c r="H56" s="816"/>
      <c r="I56" s="816"/>
      <c r="J56" s="816"/>
      <c r="K56" s="816"/>
      <c r="L56" s="816"/>
      <c r="M56" s="817"/>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1" t="s">
        <v>1045</v>
      </c>
      <c r="M60" s="880"/>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902">
        <f>VLOOKUP(A61,TRANSPORTE!A3:D117,4,FALSE)</f>
        <v>0.44618448731573401</v>
      </c>
      <c r="M61" s="903"/>
      <c r="N61" s="295">
        <f>K61*L61</f>
        <v>0.44618448731573401</v>
      </c>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319"/>
      <c r="I64" s="287"/>
      <c r="J64" s="294"/>
      <c r="K64" s="287"/>
      <c r="L64" s="902"/>
      <c r="M64" s="903"/>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3"/>
      <c r="M66" s="894"/>
      <c r="N66" s="133"/>
    </row>
    <row r="67" spans="1:15" ht="15.75" thickBot="1">
      <c r="B67" s="904" t="s">
        <v>1037</v>
      </c>
      <c r="C67" s="858"/>
      <c r="D67" s="858"/>
      <c r="E67" s="858"/>
      <c r="F67" s="858"/>
      <c r="G67" s="858"/>
      <c r="H67" s="858"/>
      <c r="I67" s="858"/>
      <c r="J67" s="858"/>
      <c r="K67" s="858"/>
      <c r="L67" s="858"/>
      <c r="M67" s="859"/>
      <c r="N67" s="110">
        <f>N61+N62+N63+N64+N65</f>
        <v>0.44618448731573401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1"/>
      <c r="C77" s="892"/>
      <c r="D77" s="892"/>
      <c r="E77" s="892"/>
      <c r="F77" s="892"/>
      <c r="G77" s="892"/>
      <c r="H77" s="892"/>
      <c r="I77" s="132"/>
      <c r="J77" s="132"/>
      <c r="K77" s="132"/>
      <c r="L77" s="905"/>
      <c r="M77" s="905"/>
      <c r="N77" s="133"/>
    </row>
    <row r="78" spans="1:15" ht="15.75" thickBot="1">
      <c r="B78" s="904" t="s">
        <v>1037</v>
      </c>
      <c r="C78" s="858"/>
      <c r="D78" s="858"/>
      <c r="E78" s="858"/>
      <c r="F78" s="858"/>
      <c r="G78" s="858"/>
      <c r="H78" s="858"/>
      <c r="I78" s="858"/>
      <c r="J78" s="858"/>
      <c r="K78" s="858"/>
      <c r="L78" s="858"/>
      <c r="M78" s="859"/>
      <c r="N78" s="468"/>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0.44618448731573401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0" t="s">
        <v>1053</v>
      </c>
      <c r="C84" s="861"/>
      <c r="D84" s="861"/>
      <c r="E84" s="861"/>
      <c r="F84" s="861"/>
      <c r="G84" s="861"/>
      <c r="H84" s="861"/>
      <c r="I84" s="322"/>
      <c r="J84" s="342"/>
      <c r="K84" s="310" t="s">
        <v>1054</v>
      </c>
      <c r="L84" s="862" t="s">
        <v>1055</v>
      </c>
      <c r="M84" s="863"/>
      <c r="N84" s="311"/>
    </row>
    <row r="85" spans="1:14">
      <c r="B85" s="848" t="s">
        <v>1056</v>
      </c>
      <c r="C85" s="849"/>
      <c r="D85" s="849"/>
      <c r="E85" s="849"/>
      <c r="F85" s="849"/>
      <c r="G85" s="849"/>
      <c r="H85" s="849"/>
      <c r="I85" s="93"/>
      <c r="J85" s="94"/>
      <c r="K85" s="312">
        <v>0.2</v>
      </c>
      <c r="L85" s="850">
        <f>N80*K85</f>
        <v>8.9236897463146808E-2</v>
      </c>
      <c r="M85" s="851"/>
      <c r="N85" s="57"/>
    </row>
    <row r="86" spans="1:14">
      <c r="B86" s="95" t="s">
        <v>1057</v>
      </c>
      <c r="C86" s="96"/>
      <c r="D86" s="96"/>
      <c r="E86" s="96"/>
      <c r="F86" s="96"/>
      <c r="G86" s="96"/>
      <c r="H86" s="96"/>
      <c r="I86" s="93"/>
      <c r="J86" s="94"/>
      <c r="K86" s="312">
        <v>0.05</v>
      </c>
      <c r="L86" s="850">
        <f>N80*K86</f>
        <v>2.2309224365786702E-2</v>
      </c>
      <c r="M86" s="851"/>
      <c r="N86" s="57"/>
    </row>
    <row r="87" spans="1:14" ht="15.75" thickBot="1">
      <c r="B87" s="97" t="s">
        <v>1058</v>
      </c>
      <c r="C87" s="98"/>
      <c r="D87" s="98"/>
      <c r="E87" s="98"/>
      <c r="F87" s="98"/>
      <c r="G87" s="98"/>
      <c r="H87" s="98"/>
      <c r="I87" s="99"/>
      <c r="J87" s="100"/>
      <c r="K87" s="313">
        <v>0.05</v>
      </c>
      <c r="L87" s="852">
        <f>N80*K87</f>
        <v>2.2309224365786702E-2</v>
      </c>
      <c r="M87" s="853"/>
      <c r="N87" s="57"/>
    </row>
    <row r="88" spans="1:14" ht="15.75" thickBot="1">
      <c r="B88" s="815" t="s">
        <v>1037</v>
      </c>
      <c r="C88" s="816"/>
      <c r="D88" s="816"/>
      <c r="E88" s="816"/>
      <c r="F88" s="816"/>
      <c r="G88" s="816"/>
      <c r="H88" s="816"/>
      <c r="I88" s="816"/>
      <c r="J88" s="816"/>
      <c r="K88" s="816"/>
      <c r="L88" s="816"/>
      <c r="M88" s="817"/>
      <c r="N88" s="58">
        <f>L85+L86+L87</f>
        <v>0.1338553461947202</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58">
        <f>N80+N88</f>
        <v>0.58003983351045418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190</v>
      </c>
      <c r="B36" s="864" t="str">
        <f>VLOOKUP(A36,EQUIPOS!A6:D154,3,FALSE)</f>
        <v>Diferencial de 3 ton</v>
      </c>
      <c r="C36" s="865"/>
      <c r="D36" s="865"/>
      <c r="E36" s="865"/>
      <c r="F36" s="865"/>
      <c r="G36" s="865"/>
      <c r="H36" s="866"/>
      <c r="I36" s="275"/>
      <c r="J36" s="276"/>
      <c r="K36" s="277">
        <f>VLOOKUP(A36,EQUIPOS!A6:D163,4,FALSE)</f>
        <v>4506.2840331596717</v>
      </c>
      <c r="L36" s="278"/>
      <c r="M36" s="344">
        <v>40</v>
      </c>
      <c r="N36" s="280">
        <f t="shared" ref="N36:N41" si="0">K36/M36</f>
        <v>112.65710082899179</v>
      </c>
    </row>
    <row r="37" spans="1:14">
      <c r="A37" s="119" t="s">
        <v>195</v>
      </c>
      <c r="B37" s="864" t="str">
        <f>VLOOKUP(A37,EQUIPOS!A7:D154,3,FALSE)</f>
        <v xml:space="preserve">Equipo de oxicorte, Capacidad de corte: hasta 6´´ (152mm) </v>
      </c>
      <c r="C37" s="865"/>
      <c r="D37" s="865"/>
      <c r="E37" s="865"/>
      <c r="F37" s="865"/>
      <c r="G37" s="865"/>
      <c r="H37" s="866"/>
      <c r="I37" s="429"/>
      <c r="J37" s="430"/>
      <c r="K37" s="277">
        <f>VLOOKUP(A37,EQUIPOS!A7:D164,4,FALSE)</f>
        <v>15537.567916045491</v>
      </c>
      <c r="L37" s="343"/>
      <c r="M37" s="344">
        <v>400</v>
      </c>
      <c r="N37" s="280">
        <f t="shared" si="0"/>
        <v>38.843919790113731</v>
      </c>
    </row>
    <row r="38" spans="1:14">
      <c r="A38" s="119" t="s">
        <v>204</v>
      </c>
      <c r="B38" s="864" t="str">
        <f>VLOOKUP(A38,EQUIPOS!A8:D154,3,FALSE)</f>
        <v xml:space="preserve">Equipo de soldadura 250 AMP
</v>
      </c>
      <c r="C38" s="865"/>
      <c r="D38" s="865"/>
      <c r="E38" s="865"/>
      <c r="F38" s="865"/>
      <c r="G38" s="865"/>
      <c r="H38" s="866"/>
      <c r="I38" s="429"/>
      <c r="J38" s="430"/>
      <c r="K38" s="277">
        <f>VLOOKUP(A38,EQUIPOS!A8:D165,4,FALSE)</f>
        <v>10226.046057666963</v>
      </c>
      <c r="L38" s="343"/>
      <c r="M38" s="344">
        <v>400</v>
      </c>
      <c r="N38" s="280">
        <f t="shared" si="0"/>
        <v>25.565115144167407</v>
      </c>
    </row>
    <row r="39" spans="1:14">
      <c r="A39" s="119" t="s">
        <v>208</v>
      </c>
      <c r="B39" s="864" t="str">
        <f>VLOOKUP(A39,EQUIPOS!A9:D154,3,FALSE)</f>
        <v>Equipo de soldadura 400</v>
      </c>
      <c r="C39" s="865"/>
      <c r="D39" s="865"/>
      <c r="E39" s="865"/>
      <c r="F39" s="865"/>
      <c r="G39" s="865"/>
      <c r="H39" s="866"/>
      <c r="I39" s="429"/>
      <c r="J39" s="430"/>
      <c r="K39" s="277">
        <f>VLOOKUP(A39,EQUIPOS!A9:D166,4,FALSE)</f>
        <v>10876.470227529941</v>
      </c>
      <c r="L39" s="343"/>
      <c r="M39" s="344">
        <v>400</v>
      </c>
      <c r="N39" s="280">
        <f t="shared" si="0"/>
        <v>27.19117556882485</v>
      </c>
    </row>
    <row r="40" spans="1:14">
      <c r="A40" s="119" t="s">
        <v>210</v>
      </c>
      <c r="B40" s="864" t="str">
        <f>VLOOKUP(A40,EQUIPOS!A10:D154,3,FALSE)</f>
        <v>Equipo de soldadura 600</v>
      </c>
      <c r="C40" s="865"/>
      <c r="D40" s="865"/>
      <c r="E40" s="865"/>
      <c r="F40" s="865"/>
      <c r="G40" s="865"/>
      <c r="H40" s="866"/>
      <c r="I40" s="429"/>
      <c r="J40" s="430"/>
      <c r="K40" s="277">
        <f>VLOOKUP(A40,EQUIPOS!A10:D167,4,FALSE)</f>
        <v>12585.061238485103</v>
      </c>
      <c r="L40" s="343"/>
      <c r="M40" s="344">
        <v>400</v>
      </c>
      <c r="N40" s="280">
        <f t="shared" si="0"/>
        <v>31.462653096212758</v>
      </c>
    </row>
    <row r="41" spans="1:14">
      <c r="A41" s="119" t="s">
        <v>243</v>
      </c>
      <c r="B41" s="864" t="str">
        <f>VLOOKUP(A41,EQUIPOS!A11:D155,3,FALSE)</f>
        <v>Grúa 10 ton</v>
      </c>
      <c r="C41" s="865"/>
      <c r="D41" s="865"/>
      <c r="E41" s="865"/>
      <c r="F41" s="865"/>
      <c r="G41" s="865"/>
      <c r="H41" s="866"/>
      <c r="I41" s="429"/>
      <c r="J41" s="430"/>
      <c r="K41" s="277">
        <f>VLOOKUP(A41,EQUIPOS!A11:D168,4,FALSE)</f>
        <v>122673.0711940725</v>
      </c>
      <c r="L41" s="343"/>
      <c r="M41" s="344">
        <v>400</v>
      </c>
      <c r="N41" s="280">
        <f t="shared" si="0"/>
        <v>306.68267798518127</v>
      </c>
    </row>
    <row r="42" spans="1:14">
      <c r="B42" s="864"/>
      <c r="C42" s="865"/>
      <c r="D42" s="865"/>
      <c r="E42" s="865"/>
      <c r="F42" s="865"/>
      <c r="G42" s="865"/>
      <c r="H42" s="866"/>
      <c r="I42" s="42"/>
      <c r="J42" s="43"/>
      <c r="K42" s="277"/>
      <c r="L42" s="284"/>
      <c r="M42" s="344"/>
      <c r="N42" s="280"/>
    </row>
    <row r="43" spans="1:14">
      <c r="B43" s="328"/>
      <c r="C43" s="329"/>
      <c r="D43" s="329"/>
      <c r="E43" s="329"/>
      <c r="F43" s="331"/>
      <c r="G43" s="331"/>
      <c r="H43" s="131"/>
      <c r="I43" s="42"/>
      <c r="J43" s="43"/>
      <c r="K43" s="277"/>
      <c r="L43" s="284"/>
      <c r="M43" s="285"/>
      <c r="N43" s="281"/>
    </row>
    <row r="44" spans="1:14">
      <c r="B44" s="872" t="s">
        <v>1036</v>
      </c>
      <c r="C44" s="873"/>
      <c r="D44" s="873"/>
      <c r="E44" s="44"/>
      <c r="F44" s="45"/>
      <c r="G44" s="45"/>
      <c r="H44" s="46"/>
      <c r="I44" s="42"/>
      <c r="J44" s="43"/>
      <c r="K44" s="287"/>
      <c r="L44" s="284"/>
      <c r="M44" s="409">
        <v>0.05</v>
      </c>
      <c r="N44" s="352">
        <f>N81*M44</f>
        <v>96.149573727328132</v>
      </c>
    </row>
    <row r="45" spans="1:14" ht="15.75" thickBot="1">
      <c r="B45" s="864"/>
      <c r="C45" s="865"/>
      <c r="D45" s="865"/>
      <c r="E45" s="865"/>
      <c r="F45" s="865"/>
      <c r="G45" s="865"/>
      <c r="H45" s="866"/>
      <c r="I45" s="874"/>
      <c r="J45" s="875"/>
      <c r="K45" s="47"/>
      <c r="L45" s="876"/>
      <c r="M45" s="877"/>
      <c r="N45" s="111"/>
    </row>
    <row r="46" spans="1:14" ht="15.75" thickBot="1">
      <c r="B46" s="815" t="s">
        <v>1037</v>
      </c>
      <c r="C46" s="816"/>
      <c r="D46" s="816"/>
      <c r="E46" s="816"/>
      <c r="F46" s="816"/>
      <c r="G46" s="816"/>
      <c r="H46" s="816"/>
      <c r="I46" s="816"/>
      <c r="J46" s="816"/>
      <c r="K46" s="816"/>
      <c r="L46" s="816"/>
      <c r="M46" s="817"/>
      <c r="N46" s="402">
        <f>SUM(N36:N44)</f>
        <v>638.55221614081995</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0" t="s">
        <v>1028</v>
      </c>
      <c r="C50" s="861"/>
      <c r="D50" s="861"/>
      <c r="E50" s="861"/>
      <c r="F50" s="861"/>
      <c r="G50" s="861"/>
      <c r="H50" s="861"/>
      <c r="I50" s="895"/>
      <c r="J50" s="323" t="s">
        <v>1029</v>
      </c>
      <c r="K50" s="91" t="s">
        <v>1030</v>
      </c>
      <c r="L50" s="896" t="s">
        <v>1039</v>
      </c>
      <c r="M50" s="895"/>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22687.694709618128</v>
      </c>
      <c r="N51" s="280">
        <f>K51*M51</f>
        <v>113.43847354809064</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4066</v>
      </c>
      <c r="N52" s="280">
        <f t="shared" ref="N52:N58" si="1">K52*M52</f>
        <v>20.330000000000002</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10097.897473076822</v>
      </c>
      <c r="N53" s="280">
        <f t="shared" si="1"/>
        <v>50.489487365384115</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7886.3436991502431</v>
      </c>
      <c r="N54" s="280">
        <f t="shared" si="1"/>
        <v>78.863436991502439</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0</v>
      </c>
      <c r="N55" s="280">
        <f t="shared" si="1"/>
        <v>0</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34900</v>
      </c>
      <c r="N56" s="280">
        <f t="shared" si="1"/>
        <v>17.45</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62500</v>
      </c>
      <c r="N57" s="280">
        <f t="shared" si="1"/>
        <v>62.5</v>
      </c>
    </row>
    <row r="58" spans="1:14" ht="15.7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17000</v>
      </c>
      <c r="N58" s="280">
        <f t="shared" si="1"/>
        <v>17</v>
      </c>
    </row>
    <row r="59" spans="1:14" ht="15.75" thickBot="1">
      <c r="B59" s="815" t="s">
        <v>1037</v>
      </c>
      <c r="C59" s="816"/>
      <c r="D59" s="816"/>
      <c r="E59" s="816"/>
      <c r="F59" s="816"/>
      <c r="G59" s="816"/>
      <c r="H59" s="816"/>
      <c r="I59" s="816"/>
      <c r="J59" s="816"/>
      <c r="K59" s="816"/>
      <c r="L59" s="816"/>
      <c r="M59" s="817"/>
      <c r="N59" s="402">
        <f>SUM(N51:N58)</f>
        <v>360.07139790497718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1" t="s">
        <v>1045</v>
      </c>
      <c r="M63" s="880"/>
      <c r="N63" s="82" t="s">
        <v>1035</v>
      </c>
    </row>
    <row r="64" spans="1:14">
      <c r="B64" s="52"/>
      <c r="C64" s="325"/>
      <c r="D64" s="325"/>
      <c r="E64" s="325"/>
      <c r="F64" s="325"/>
      <c r="G64" s="325"/>
      <c r="H64" s="319"/>
      <c r="I64" s="287"/>
      <c r="J64" s="294"/>
      <c r="K64" s="287"/>
      <c r="L64" s="902"/>
      <c r="M64" s="903"/>
      <c r="N64" s="295"/>
    </row>
    <row r="65" spans="1:15">
      <c r="B65" s="52"/>
      <c r="C65" s="53"/>
      <c r="D65" s="53"/>
      <c r="E65" s="53"/>
      <c r="F65" s="53"/>
      <c r="G65" s="53"/>
      <c r="H65" s="319"/>
      <c r="I65" s="287"/>
      <c r="J65" s="294"/>
      <c r="K65" s="287"/>
      <c r="L65" s="902"/>
      <c r="M65" s="903"/>
      <c r="N65" s="295"/>
    </row>
    <row r="66" spans="1:15">
      <c r="B66" s="52"/>
      <c r="C66" s="53"/>
      <c r="D66" s="53"/>
      <c r="E66" s="53"/>
      <c r="F66" s="53"/>
      <c r="G66" s="53"/>
      <c r="H66" s="319"/>
      <c r="I66" s="287"/>
      <c r="J66" s="294"/>
      <c r="K66" s="287"/>
      <c r="L66" s="902"/>
      <c r="M66" s="903"/>
      <c r="N66" s="295"/>
    </row>
    <row r="67" spans="1:15">
      <c r="B67" s="52"/>
      <c r="C67" s="53"/>
      <c r="D67" s="53"/>
      <c r="E67" s="53"/>
      <c r="F67" s="53"/>
      <c r="G67" s="53"/>
      <c r="H67" s="319"/>
      <c r="I67" s="287"/>
      <c r="J67" s="294"/>
      <c r="K67" s="287"/>
      <c r="L67" s="902"/>
      <c r="M67" s="903"/>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3"/>
      <c r="M69" s="894"/>
      <c r="N69" s="133"/>
    </row>
    <row r="70" spans="1:15" ht="15.75" thickBot="1">
      <c r="B70" s="904" t="s">
        <v>1037</v>
      </c>
      <c r="C70" s="858"/>
      <c r="D70" s="858"/>
      <c r="E70" s="858"/>
      <c r="F70" s="858"/>
      <c r="G70" s="858"/>
      <c r="H70" s="858"/>
      <c r="I70" s="858"/>
      <c r="J70" s="858"/>
      <c r="K70" s="858"/>
      <c r="L70" s="858"/>
      <c r="M70" s="85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75" thickBot="1">
      <c r="B80" s="891"/>
      <c r="C80" s="892"/>
      <c r="D80" s="892"/>
      <c r="E80" s="892"/>
      <c r="F80" s="892"/>
      <c r="G80" s="892"/>
      <c r="H80" s="892"/>
      <c r="I80" s="478"/>
      <c r="J80" s="479"/>
      <c r="K80" s="482"/>
      <c r="L80" s="483"/>
      <c r="M80" s="484"/>
      <c r="N80" s="403"/>
    </row>
    <row r="81" spans="1:14" ht="15.75" thickBot="1">
      <c r="B81" s="904" t="s">
        <v>1037</v>
      </c>
      <c r="C81" s="858"/>
      <c r="D81" s="858"/>
      <c r="E81" s="858"/>
      <c r="F81" s="858"/>
      <c r="G81" s="858"/>
      <c r="H81" s="858"/>
      <c r="I81" s="858"/>
      <c r="J81" s="858"/>
      <c r="K81" s="858"/>
      <c r="L81" s="858"/>
      <c r="M81" s="859"/>
      <c r="N81" s="309">
        <f>SUM(N75:N80)</f>
        <v>1922.9914745465626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N46+N59+N70+N81</f>
        <v>2921.6150885923598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0" t="s">
        <v>1053</v>
      </c>
      <c r="C87" s="861"/>
      <c r="D87" s="861"/>
      <c r="E87" s="861"/>
      <c r="F87" s="861"/>
      <c r="G87" s="861"/>
      <c r="H87" s="861"/>
      <c r="I87" s="322"/>
      <c r="J87" s="342"/>
      <c r="K87" s="310" t="s">
        <v>1054</v>
      </c>
      <c r="L87" s="862" t="s">
        <v>1055</v>
      </c>
      <c r="M87" s="863"/>
      <c r="N87" s="311"/>
    </row>
    <row r="88" spans="1:14">
      <c r="B88" s="848" t="s">
        <v>1056</v>
      </c>
      <c r="C88" s="849"/>
      <c r="D88" s="849"/>
      <c r="E88" s="849"/>
      <c r="F88" s="849"/>
      <c r="G88" s="849"/>
      <c r="H88" s="849"/>
      <c r="I88" s="93"/>
      <c r="J88" s="94"/>
      <c r="K88" s="312">
        <v>0.2</v>
      </c>
      <c r="L88" s="850">
        <f>N83*K88</f>
        <v>584.32301771847199</v>
      </c>
      <c r="M88" s="851"/>
      <c r="N88" s="57"/>
    </row>
    <row r="89" spans="1:14">
      <c r="B89" s="95" t="s">
        <v>1057</v>
      </c>
      <c r="C89" s="96"/>
      <c r="D89" s="96"/>
      <c r="E89" s="96"/>
      <c r="F89" s="96"/>
      <c r="G89" s="96"/>
      <c r="H89" s="96"/>
      <c r="I89" s="93"/>
      <c r="J89" s="94"/>
      <c r="K89" s="312">
        <v>0.05</v>
      </c>
      <c r="L89" s="850">
        <f>N83*K89</f>
        <v>146.080754429618</v>
      </c>
      <c r="M89" s="851"/>
      <c r="N89" s="57"/>
    </row>
    <row r="90" spans="1:14" ht="15.75" thickBot="1">
      <c r="B90" s="97" t="s">
        <v>1058</v>
      </c>
      <c r="C90" s="98"/>
      <c r="D90" s="98"/>
      <c r="E90" s="98"/>
      <c r="F90" s="98"/>
      <c r="G90" s="98"/>
      <c r="H90" s="98"/>
      <c r="I90" s="99"/>
      <c r="J90" s="100"/>
      <c r="K90" s="313">
        <v>0.05</v>
      </c>
      <c r="L90" s="852">
        <f>N83*K90</f>
        <v>146.080754429618</v>
      </c>
      <c r="M90" s="853"/>
      <c r="N90" s="57"/>
    </row>
    <row r="91" spans="1:14" ht="15.75" thickBot="1">
      <c r="B91" s="815" t="s">
        <v>1037</v>
      </c>
      <c r="C91" s="816"/>
      <c r="D91" s="816"/>
      <c r="E91" s="816"/>
      <c r="F91" s="816"/>
      <c r="G91" s="816"/>
      <c r="H91" s="816"/>
      <c r="I91" s="816"/>
      <c r="J91" s="816"/>
      <c r="K91" s="816"/>
      <c r="L91" s="816"/>
      <c r="M91" s="817"/>
      <c r="N91" s="58">
        <f>L88+L89+L90</f>
        <v>876.48452657770792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5">
        <f>N83+N91</f>
        <v>3798.0996151700679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42.75" customHeight="1" thickBot="1">
      <c r="A31" t="s">
        <v>1929</v>
      </c>
      <c r="B31" s="86" t="s">
        <v>1212</v>
      </c>
      <c r="C31" s="957" t="s">
        <v>2238</v>
      </c>
      <c r="D31" s="958"/>
      <c r="E31" s="958"/>
      <c r="F31" s="958"/>
      <c r="G31" s="958"/>
      <c r="H31" s="958"/>
      <c r="I31" s="958"/>
      <c r="J31" s="958"/>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188</v>
      </c>
      <c r="B36" s="864" t="str">
        <f>VLOOKUP(A36,EQUIPOS!A6:D154,3,FALSE)</f>
        <v>Diferencial</v>
      </c>
      <c r="C36" s="865"/>
      <c r="D36" s="865"/>
      <c r="E36" s="865"/>
      <c r="F36" s="865"/>
      <c r="G36" s="865"/>
      <c r="H36" s="866"/>
      <c r="I36" s="275"/>
      <c r="J36" s="276"/>
      <c r="K36" s="277">
        <f>VLOOKUP(A36,EQUIPOS!A6:D163,4,FALSE)</f>
        <v>3369.7891347971722</v>
      </c>
      <c r="L36" s="278"/>
      <c r="M36" s="344">
        <v>4</v>
      </c>
      <c r="N36" s="280">
        <f>K36/M36</f>
        <v>842.44728369929305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957.5100976143749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1799.9573813136681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393057</v>
      </c>
      <c r="N48" s="280">
        <f>K48*M48</f>
        <v>3930.57</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98770.476190476184</v>
      </c>
      <c r="N49" s="280">
        <f>K49*M49</f>
        <v>98770.476190476184</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305668.15999999997</v>
      </c>
      <c r="N50" s="280">
        <f>K50*M50</f>
        <v>111568.87839999999</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214269.92459047618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2">
        <f>VLOOKUP(A58,TRANSPORTE!A1:D117,4,FALSE)</f>
        <v>3.0148619788583737</v>
      </c>
      <c r="M58" s="903"/>
      <c r="N58" s="295">
        <f>K58*L58</f>
        <v>0.84416135408034476</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317"/>
      <c r="C63" s="318"/>
      <c r="D63" s="318"/>
      <c r="E63" s="318"/>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f>
        <v>0.84416135408034476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9575.100976143749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225645.8271092877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45129.165421857542</v>
      </c>
      <c r="M82" s="851"/>
      <c r="N82" s="57"/>
    </row>
    <row r="83" spans="1:14">
      <c r="B83" s="95" t="s">
        <v>1057</v>
      </c>
      <c r="C83" s="96"/>
      <c r="D83" s="96"/>
      <c r="E83" s="96"/>
      <c r="F83" s="96"/>
      <c r="G83" s="96"/>
      <c r="H83" s="96"/>
      <c r="I83" s="93"/>
      <c r="J83" s="94"/>
      <c r="K83" s="312">
        <v>0.05</v>
      </c>
      <c r="L83" s="850">
        <f>N77*K83</f>
        <v>11282.291355464386</v>
      </c>
      <c r="M83" s="851"/>
      <c r="N83" s="57"/>
    </row>
    <row r="84" spans="1:14" ht="15.75" thickBot="1">
      <c r="B84" s="97" t="s">
        <v>1058</v>
      </c>
      <c r="C84" s="98"/>
      <c r="D84" s="98"/>
      <c r="E84" s="98"/>
      <c r="F84" s="98"/>
      <c r="G84" s="98"/>
      <c r="H84" s="98"/>
      <c r="I84" s="99"/>
      <c r="J84" s="100"/>
      <c r="K84" s="313">
        <v>0.05</v>
      </c>
      <c r="L84" s="852">
        <f>N77*K84</f>
        <v>11282.291355464386</v>
      </c>
      <c r="M84" s="853"/>
      <c r="N84" s="57"/>
    </row>
    <row r="85" spans="1:14" ht="15.75" thickBot="1">
      <c r="B85" s="815" t="s">
        <v>1037</v>
      </c>
      <c r="C85" s="816"/>
      <c r="D85" s="816"/>
      <c r="E85" s="816"/>
      <c r="F85" s="816"/>
      <c r="G85" s="816"/>
      <c r="H85" s="816"/>
      <c r="I85" s="816"/>
      <c r="J85" s="816"/>
      <c r="K85" s="816"/>
      <c r="L85" s="816"/>
      <c r="M85" s="817"/>
      <c r="N85" s="58">
        <f>L82+L83+L84</f>
        <v>67693.748132786321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293339.57524207403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45" customHeight="1" thickBot="1">
      <c r="A31" t="s">
        <v>1929</v>
      </c>
      <c r="B31" s="86" t="s">
        <v>1213</v>
      </c>
      <c r="C31" s="978" t="s">
        <v>2239</v>
      </c>
      <c r="D31" s="979"/>
      <c r="E31" s="979"/>
      <c r="F31" s="979"/>
      <c r="G31" s="979"/>
      <c r="H31" s="979"/>
      <c r="I31" s="979"/>
      <c r="J31" s="979"/>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188</v>
      </c>
      <c r="B36" s="864" t="str">
        <f>VLOOKUP(A36,EQUIPOS!A6:D154,3,FALSE)</f>
        <v>Diferencial</v>
      </c>
      <c r="C36" s="865"/>
      <c r="D36" s="865"/>
      <c r="E36" s="865"/>
      <c r="F36" s="865"/>
      <c r="G36" s="865"/>
      <c r="H36" s="866"/>
      <c r="I36" s="275"/>
      <c r="J36" s="276"/>
      <c r="K36" s="277">
        <f>VLOOKUP(A36,EQUIPOS!A6:D163,4,FALSE)</f>
        <v>3369.7891347971722</v>
      </c>
      <c r="L36" s="278"/>
      <c r="M36" s="449">
        <v>4</v>
      </c>
      <c r="N36" s="280">
        <f>K36/M36</f>
        <v>842.44728369929305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957.5100976143749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1799.9573813136681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393057</v>
      </c>
      <c r="N48" s="280">
        <f>K48*M48</f>
        <v>7861.14</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98770.476190476184</v>
      </c>
      <c r="N49" s="280">
        <f>K49*M49</f>
        <v>98770.476190476184</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305668.15999999997</v>
      </c>
      <c r="N50" s="280">
        <f>K50*M50</f>
        <v>140607.3536</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247238.9697904762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2">
        <f>VLOOKUP(A58,TRANSPORTE!A1:D117,4,FALSE)</f>
        <v>3.0148619788583737</v>
      </c>
      <c r="M58" s="903"/>
      <c r="N58" s="295">
        <f>K58*L58</f>
        <v>0.84416135408034476</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f>
        <v>0.84416135408034476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9575.100976143749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258614.87230928772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51722.97446185755</v>
      </c>
      <c r="M82" s="851"/>
      <c r="N82" s="57"/>
    </row>
    <row r="83" spans="1:14">
      <c r="B83" s="95" t="s">
        <v>1057</v>
      </c>
      <c r="C83" s="96"/>
      <c r="D83" s="96"/>
      <c r="E83" s="96"/>
      <c r="F83" s="96"/>
      <c r="G83" s="96"/>
      <c r="H83" s="96"/>
      <c r="I83" s="93"/>
      <c r="J83" s="94"/>
      <c r="K83" s="312">
        <v>0.05</v>
      </c>
      <c r="L83" s="850">
        <f>N77*K83</f>
        <v>12930.743615464387</v>
      </c>
      <c r="M83" s="851"/>
      <c r="N83" s="57"/>
    </row>
    <row r="84" spans="1:14" ht="15.75" thickBot="1">
      <c r="B84" s="97" t="s">
        <v>1058</v>
      </c>
      <c r="C84" s="98"/>
      <c r="D84" s="98"/>
      <c r="E84" s="98"/>
      <c r="F84" s="98"/>
      <c r="G84" s="98"/>
      <c r="H84" s="98"/>
      <c r="I84" s="99"/>
      <c r="J84" s="100"/>
      <c r="K84" s="313">
        <v>0.05</v>
      </c>
      <c r="L84" s="852">
        <f>N77*K84</f>
        <v>12930.743615464387</v>
      </c>
      <c r="M84" s="853"/>
      <c r="N84" s="57"/>
    </row>
    <row r="85" spans="1:14" ht="15.75" thickBot="1">
      <c r="B85" s="815" t="s">
        <v>1037</v>
      </c>
      <c r="C85" s="816"/>
      <c r="D85" s="816"/>
      <c r="E85" s="816"/>
      <c r="F85" s="816"/>
      <c r="G85" s="816"/>
      <c r="H85" s="816"/>
      <c r="I85" s="816"/>
      <c r="J85" s="816"/>
      <c r="K85" s="816"/>
      <c r="L85" s="816"/>
      <c r="M85" s="817"/>
      <c r="N85" s="58">
        <f>L82+L83+L84</f>
        <v>77584.461692786324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336199.33400207403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310</v>
      </c>
      <c r="B36" s="864" t="str">
        <f>VLOOKUP(A36,EQUIPOS!A6:D154,3,FALSE)</f>
        <v>Retroexcavadora A25C</v>
      </c>
      <c r="C36" s="865"/>
      <c r="D36" s="865"/>
      <c r="E36" s="865"/>
      <c r="F36" s="865"/>
      <c r="G36" s="865"/>
      <c r="H36" s="866"/>
      <c r="I36" s="275"/>
      <c r="J36" s="276"/>
      <c r="K36" s="277">
        <f>VLOOKUP(A36,EQUIPOS!A6:D163,4,FALSE)</f>
        <v>120208.86952299731</v>
      </c>
      <c r="L36" s="278"/>
      <c r="M36" s="344">
        <v>3</v>
      </c>
      <c r="N36" s="280">
        <f>K36/M36</f>
        <v>40069.623174332439</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1276.6801301525002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41346.303304484936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393057</v>
      </c>
      <c r="N48" s="280">
        <f>K48*M48</f>
        <v>7861.14</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35000</v>
      </c>
      <c r="N49" s="280">
        <f>K49*M49</f>
        <v>16100</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345100</v>
      </c>
      <c r="N50" s="280">
        <f>K50*M50</f>
        <v>345100</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369061.14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2">
        <f>VLOOKUP(A58,TRANSPORTE!A1:D117,4,FALSE)</f>
        <v>3.0148619788583737</v>
      </c>
      <c r="M58" s="903"/>
      <c r="N58" s="295">
        <f>K58*L58</f>
        <v>0.84416135408034476</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902">
        <f>VLOOKUP(A59,TRANSPORTE!A1:D117,4,FALSE)</f>
        <v>800</v>
      </c>
      <c r="M59" s="903"/>
      <c r="N59" s="295">
        <f>K59*L59</f>
        <v>368</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317"/>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368.84416135408037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12766.801301525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423543.08876736398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84708.617753472805</v>
      </c>
      <c r="M82" s="851"/>
      <c r="N82" s="57"/>
    </row>
    <row r="83" spans="1:14">
      <c r="B83" s="95" t="s">
        <v>1057</v>
      </c>
      <c r="C83" s="96"/>
      <c r="D83" s="96"/>
      <c r="E83" s="96"/>
      <c r="F83" s="96"/>
      <c r="G83" s="96"/>
      <c r="H83" s="96"/>
      <c r="I83" s="93"/>
      <c r="J83" s="94"/>
      <c r="K83" s="312">
        <v>0.05</v>
      </c>
      <c r="L83" s="850">
        <f>N77*K83</f>
        <v>21177.154438368201</v>
      </c>
      <c r="M83" s="851"/>
      <c r="N83" s="57"/>
    </row>
    <row r="84" spans="1:14" ht="15.75" thickBot="1">
      <c r="B84" s="97" t="s">
        <v>1058</v>
      </c>
      <c r="C84" s="98"/>
      <c r="D84" s="98"/>
      <c r="E84" s="98"/>
      <c r="F84" s="98"/>
      <c r="G84" s="98"/>
      <c r="H84" s="98"/>
      <c r="I84" s="99"/>
      <c r="J84" s="100"/>
      <c r="K84" s="313">
        <v>0.05</v>
      </c>
      <c r="L84" s="852">
        <f>N77*K84</f>
        <v>21177.154438368201</v>
      </c>
      <c r="M84" s="853"/>
      <c r="N84" s="57"/>
    </row>
    <row r="85" spans="1:14" ht="15.75" thickBot="1">
      <c r="B85" s="815" t="s">
        <v>1037</v>
      </c>
      <c r="C85" s="816"/>
      <c r="D85" s="816"/>
      <c r="E85" s="816"/>
      <c r="F85" s="816"/>
      <c r="G85" s="816"/>
      <c r="H85" s="816"/>
      <c r="I85" s="816"/>
      <c r="J85" s="816"/>
      <c r="K85" s="816"/>
      <c r="L85" s="816"/>
      <c r="M85" s="817"/>
      <c r="N85" s="58">
        <f>L82+L83+L84</f>
        <v>127062.92663020921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550606.01539757324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5000</v>
      </c>
      <c r="L36" s="278"/>
      <c r="M36" s="344">
        <v>0.5</v>
      </c>
      <c r="N36" s="280">
        <f>K36/M36</f>
        <v>10000</v>
      </c>
    </row>
    <row r="37" spans="1:14">
      <c r="A37" s="119" t="s">
        <v>320</v>
      </c>
      <c r="B37" s="864" t="str">
        <f>VLOOKUP(A37,EQUIPOS!A7:D154,3,FALSE)</f>
        <v>Retroexcavadora sobre llantas, motor 62HP, Profundidad de excavación de 5.41 metros.</v>
      </c>
      <c r="C37" s="865"/>
      <c r="D37" s="865"/>
      <c r="E37" s="865"/>
      <c r="F37" s="865"/>
      <c r="G37" s="865"/>
      <c r="H37" s="866"/>
      <c r="I37" s="429"/>
      <c r="J37" s="430"/>
      <c r="K37" s="277">
        <f>VLOOKUP(A37,EQUIPOS!A7:D164,4,FALSE)</f>
        <v>86926.588777048994</v>
      </c>
      <c r="L37" s="343"/>
      <c r="M37" s="344">
        <v>1.5</v>
      </c>
      <c r="N37" s="280">
        <f>K37/M37</f>
        <v>57951.059184699327</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2553.3602603050003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70504.419445004314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35000</v>
      </c>
      <c r="N48" s="280">
        <f>K48*M48</f>
        <v>20300</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122198.50610249591</v>
      </c>
      <c r="N49" s="280">
        <f>K49*M49</f>
        <v>122198.50610249591</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142498.50610249591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2">
        <f>VLOOKUP(A58,TRANSPORTE!A1:D117,4,FALSE)</f>
        <v>827.83413770300706</v>
      </c>
      <c r="M58" s="903"/>
      <c r="N58" s="295">
        <f>K58*L58</f>
        <v>827.83413770300706</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2">
        <f>VLOOKUP(A59,TRANSPORTE!A1:D117,4,FALSE)</f>
        <v>800</v>
      </c>
      <c r="M59" s="903"/>
      <c r="N59" s="295">
        <f>K59*L59</f>
        <v>463.99999999999994</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f>
        <v>1291.8341377030069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25533.60260305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239828.36228825324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47965.672457650653</v>
      </c>
      <c r="M82" s="851"/>
      <c r="N82" s="57"/>
    </row>
    <row r="83" spans="1:14">
      <c r="B83" s="95" t="s">
        <v>1057</v>
      </c>
      <c r="C83" s="96"/>
      <c r="D83" s="96"/>
      <c r="E83" s="96"/>
      <c r="F83" s="96"/>
      <c r="G83" s="96"/>
      <c r="H83" s="96"/>
      <c r="I83" s="93"/>
      <c r="J83" s="94"/>
      <c r="K83" s="312">
        <v>0.05</v>
      </c>
      <c r="L83" s="850">
        <f>N77*K83</f>
        <v>11991.418114412663</v>
      </c>
      <c r="M83" s="851"/>
      <c r="N83" s="57"/>
    </row>
    <row r="84" spans="1:14" ht="15.75" thickBot="1">
      <c r="B84" s="97" t="s">
        <v>1058</v>
      </c>
      <c r="C84" s="98"/>
      <c r="D84" s="98"/>
      <c r="E84" s="98"/>
      <c r="F84" s="98"/>
      <c r="G84" s="98"/>
      <c r="H84" s="98"/>
      <c r="I84" s="99"/>
      <c r="J84" s="100"/>
      <c r="K84" s="313">
        <v>0.05</v>
      </c>
      <c r="L84" s="852">
        <f>N77*K84</f>
        <v>11991.418114412663</v>
      </c>
      <c r="M84" s="853"/>
      <c r="N84" s="57"/>
    </row>
    <row r="85" spans="1:14" ht="15.75" thickBot="1">
      <c r="B85" s="815" t="s">
        <v>1037</v>
      </c>
      <c r="C85" s="816"/>
      <c r="D85" s="816"/>
      <c r="E85" s="816"/>
      <c r="F85" s="816"/>
      <c r="G85" s="816"/>
      <c r="H85" s="816"/>
      <c r="I85" s="816"/>
      <c r="J85" s="816"/>
      <c r="K85" s="816"/>
      <c r="L85" s="816"/>
      <c r="M85" s="817"/>
      <c r="N85" s="58">
        <f>L82+L83+L84</f>
        <v>71948.50868647598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311776.87097472919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5000</v>
      </c>
      <c r="L36" s="278"/>
      <c r="M36" s="344">
        <v>0.5</v>
      </c>
      <c r="N36" s="280">
        <f>K36/M36</f>
        <v>10000</v>
      </c>
    </row>
    <row r="37" spans="1:14">
      <c r="A37" s="119" t="s">
        <v>303</v>
      </c>
      <c r="B37" s="864" t="str">
        <f>VLOOKUP(A37,EQUIPOS!A7:D154,3,FALSE)</f>
        <v>Retrocargador, pala de 1,1 m3 de capacidad, profundidad de excavación de 4.400 mm y una altura de 5.680 mm</v>
      </c>
      <c r="C37" s="865"/>
      <c r="D37" s="865"/>
      <c r="E37" s="865"/>
      <c r="F37" s="865"/>
      <c r="G37" s="865"/>
      <c r="H37" s="866"/>
      <c r="I37" s="429"/>
      <c r="J37" s="430"/>
      <c r="K37" s="277">
        <f>VLOOKUP(A37,EQUIPOS!A7:D164,4,FALSE)</f>
        <v>80000</v>
      </c>
      <c r="L37" s="343"/>
      <c r="M37" s="344">
        <v>1.5</v>
      </c>
      <c r="N37" s="280">
        <f>K37/M37</f>
        <v>53333.333333333336</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2553.3602603050003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65886.693593638338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35000</v>
      </c>
      <c r="N48" s="280">
        <f>K48*M48</f>
        <v>20300</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122198.50610249591</v>
      </c>
      <c r="N49" s="280">
        <f>K49*M49</f>
        <v>122198.50610249591</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142498.50610249591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2">
        <f>VLOOKUP(A58,TRANSPORTE!A1:D117,4,FALSE)</f>
        <v>827.83413770300706</v>
      </c>
      <c r="M58" s="903"/>
      <c r="N58" s="295">
        <f>K58*L58</f>
        <v>827.83413770300706</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2">
        <f>VLOOKUP(A59,TRANSPORTE!A1:D117,4,FALSE)</f>
        <v>800</v>
      </c>
      <c r="M59" s="903"/>
      <c r="N59" s="295">
        <f>K59*L59</f>
        <v>463.99999999999994</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1291.8341377030069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25533.60260305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235210.63643688726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47042.127287377458</v>
      </c>
      <c r="M82" s="851"/>
      <c r="N82" s="57"/>
    </row>
    <row r="83" spans="1:14">
      <c r="B83" s="95" t="s">
        <v>1057</v>
      </c>
      <c r="C83" s="96"/>
      <c r="D83" s="96"/>
      <c r="E83" s="96"/>
      <c r="F83" s="96"/>
      <c r="G83" s="96"/>
      <c r="H83" s="96"/>
      <c r="I83" s="93"/>
      <c r="J83" s="94"/>
      <c r="K83" s="312">
        <v>0.05</v>
      </c>
      <c r="L83" s="850">
        <f>N77*K83</f>
        <v>11760.531821844364</v>
      </c>
      <c r="M83" s="851"/>
      <c r="N83" s="57"/>
    </row>
    <row r="84" spans="1:14" ht="15.75" thickBot="1">
      <c r="B84" s="97" t="s">
        <v>1058</v>
      </c>
      <c r="C84" s="98"/>
      <c r="D84" s="98"/>
      <c r="E84" s="98"/>
      <c r="F84" s="98"/>
      <c r="G84" s="98"/>
      <c r="H84" s="98"/>
      <c r="I84" s="99"/>
      <c r="J84" s="100"/>
      <c r="K84" s="313">
        <v>0.05</v>
      </c>
      <c r="L84" s="852">
        <f>N77*K84</f>
        <v>11760.531821844364</v>
      </c>
      <c r="M84" s="853"/>
      <c r="N84" s="57"/>
    </row>
    <row r="85" spans="1:14" ht="15.75" thickBot="1">
      <c r="B85" s="815" t="s">
        <v>1037</v>
      </c>
      <c r="C85" s="816"/>
      <c r="D85" s="816"/>
      <c r="E85" s="816"/>
      <c r="F85" s="816"/>
      <c r="G85" s="816"/>
      <c r="H85" s="816"/>
      <c r="I85" s="816"/>
      <c r="J85" s="816"/>
      <c r="K85" s="816"/>
      <c r="L85" s="816"/>
      <c r="M85" s="817"/>
      <c r="N85" s="58">
        <f>L82+L83+L84</f>
        <v>70563.190931066187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305773.82736795343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127.66801301525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13442.5</v>
      </c>
      <c r="N48" s="280">
        <f>K48*M48</f>
        <v>13442.5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13442.5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2553.3602603049999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16123.528273320251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3224.7056546640506</v>
      </c>
      <c r="M82" s="851"/>
      <c r="N82" s="57"/>
    </row>
    <row r="83" spans="1:14">
      <c r="B83" s="95" t="s">
        <v>1057</v>
      </c>
      <c r="C83" s="96"/>
      <c r="D83" s="96"/>
      <c r="E83" s="96"/>
      <c r="F83" s="96"/>
      <c r="G83" s="96"/>
      <c r="H83" s="96"/>
      <c r="I83" s="93"/>
      <c r="J83" s="94"/>
      <c r="K83" s="312">
        <v>0.05</v>
      </c>
      <c r="L83" s="850">
        <f>N77*K83</f>
        <v>806.17641366601265</v>
      </c>
      <c r="M83" s="851"/>
      <c r="N83" s="57"/>
    </row>
    <row r="84" spans="1:14" ht="15.75" thickBot="1">
      <c r="B84" s="97" t="s">
        <v>1058</v>
      </c>
      <c r="C84" s="98"/>
      <c r="D84" s="98"/>
      <c r="E84" s="98"/>
      <c r="F84" s="98"/>
      <c r="G84" s="98"/>
      <c r="H84" s="98"/>
      <c r="I84" s="99"/>
      <c r="J84" s="100"/>
      <c r="K84" s="313">
        <v>0.05</v>
      </c>
      <c r="L84" s="852">
        <f>N77*K84</f>
        <v>806.17641366601265</v>
      </c>
      <c r="M84" s="853"/>
      <c r="N84" s="57"/>
    </row>
    <row r="85" spans="1:14" ht="15.75" thickBot="1">
      <c r="B85" s="815" t="s">
        <v>1037</v>
      </c>
      <c r="C85" s="816"/>
      <c r="D85" s="816"/>
      <c r="E85" s="816"/>
      <c r="F85" s="816"/>
      <c r="G85" s="816"/>
      <c r="H85" s="816"/>
      <c r="I85" s="816"/>
      <c r="J85" s="816"/>
      <c r="K85" s="816"/>
      <c r="L85" s="816"/>
      <c r="M85" s="817"/>
      <c r="N85" s="58">
        <f>L82+L83+L84</f>
        <v>4837.0584819960759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20960.586755316326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980" t="s">
        <v>1028</v>
      </c>
      <c r="D30" s="981"/>
      <c r="E30" s="981"/>
      <c r="F30" s="981"/>
      <c r="G30" s="981"/>
      <c r="H30" s="981"/>
      <c r="I30" s="981"/>
      <c r="J30" s="462"/>
      <c r="K30" s="315"/>
      <c r="L30" s="791" t="s">
        <v>1029</v>
      </c>
      <c r="M30" s="792"/>
      <c r="N30" s="77" t="s">
        <v>1030</v>
      </c>
    </row>
    <row r="31" spans="1:14" ht="30" customHeight="1" thickBot="1">
      <c r="A31" t="s">
        <v>1929</v>
      </c>
      <c r="B31" s="86" t="s">
        <v>1216</v>
      </c>
      <c r="C31" s="982" t="s">
        <v>2243</v>
      </c>
      <c r="D31" s="983"/>
      <c r="E31" s="983"/>
      <c r="F31" s="983"/>
      <c r="G31" s="983"/>
      <c r="H31" s="983"/>
      <c r="I31" s="983"/>
      <c r="J31" s="98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1915.0201952287498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393057</v>
      </c>
      <c r="N50" s="280">
        <f>K50*M50</f>
        <v>47166.84</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4708.7709554835719</v>
      </c>
      <c r="N51" s="280">
        <f>K51*M51</f>
        <v>9417.5419109671438</v>
      </c>
    </row>
    <row r="52" spans="1:14" ht="15.7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124950</v>
      </c>
      <c r="N52" s="280">
        <f>K52*M52</f>
        <v>62475</v>
      </c>
    </row>
    <row r="53" spans="1:14" ht="15.75" thickBot="1">
      <c r="B53" s="815" t="s">
        <v>1037</v>
      </c>
      <c r="C53" s="816"/>
      <c r="D53" s="816"/>
      <c r="E53" s="816"/>
      <c r="F53" s="816"/>
      <c r="G53" s="816"/>
      <c r="H53" s="816"/>
      <c r="I53" s="816"/>
      <c r="J53" s="816"/>
      <c r="K53" s="816"/>
      <c r="L53" s="816"/>
      <c r="M53" s="817"/>
      <c r="N53" s="402">
        <f>SUM(N48:N52)</f>
        <v>163717.63191096715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2">
        <f>VLOOKUP(A58,TRANSPORTE!A1:D117,4,FALSE)</f>
        <v>800</v>
      </c>
      <c r="M58" s="903"/>
      <c r="N58" s="295">
        <f>K58*L58</f>
        <v>880.00000000000011</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880.00000000000011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204813.0560107709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40962.611202154185</v>
      </c>
      <c r="M82" s="851"/>
      <c r="N82" s="57"/>
    </row>
    <row r="83" spans="1:14">
      <c r="B83" s="95" t="s">
        <v>1057</v>
      </c>
      <c r="C83" s="96"/>
      <c r="D83" s="96"/>
      <c r="E83" s="96"/>
      <c r="F83" s="96"/>
      <c r="G83" s="96"/>
      <c r="H83" s="96"/>
      <c r="I83" s="93"/>
      <c r="J83" s="94"/>
      <c r="K83" s="312">
        <v>0.05</v>
      </c>
      <c r="L83" s="850">
        <f>N77*K83</f>
        <v>10240.652800538546</v>
      </c>
      <c r="M83" s="851"/>
      <c r="N83" s="57"/>
    </row>
    <row r="84" spans="1:14" ht="15.75" thickBot="1">
      <c r="B84" s="97" t="s">
        <v>1058</v>
      </c>
      <c r="C84" s="98"/>
      <c r="D84" s="98"/>
      <c r="E84" s="98"/>
      <c r="F84" s="98"/>
      <c r="G84" s="98"/>
      <c r="H84" s="98"/>
      <c r="I84" s="99"/>
      <c r="J84" s="100"/>
      <c r="K84" s="313">
        <v>0.05</v>
      </c>
      <c r="L84" s="852">
        <f>N77*K84</f>
        <v>10240.652800538546</v>
      </c>
      <c r="M84" s="853"/>
      <c r="N84" s="57"/>
    </row>
    <row r="85" spans="1:14" ht="15.75" thickBot="1">
      <c r="B85" s="815" t="s">
        <v>1037</v>
      </c>
      <c r="C85" s="816"/>
      <c r="D85" s="816"/>
      <c r="E85" s="816"/>
      <c r="F85" s="816"/>
      <c r="G85" s="816"/>
      <c r="H85" s="816"/>
      <c r="I85" s="816"/>
      <c r="J85" s="816"/>
      <c r="K85" s="816"/>
      <c r="L85" s="816"/>
      <c r="M85" s="817"/>
      <c r="N85" s="58">
        <f>L82+L83+L84</f>
        <v>61443.916803231281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266256.97281400219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980" t="s">
        <v>1028</v>
      </c>
      <c r="D30" s="981"/>
      <c r="E30" s="981"/>
      <c r="F30" s="981"/>
      <c r="G30" s="981"/>
      <c r="H30" s="981"/>
      <c r="I30" s="981"/>
      <c r="J30" s="462"/>
      <c r="K30" s="315"/>
      <c r="L30" s="791" t="s">
        <v>1029</v>
      </c>
      <c r="M30" s="792"/>
      <c r="N30" s="77" t="s">
        <v>1030</v>
      </c>
    </row>
    <row r="31" spans="1:14" ht="27" customHeight="1" thickBot="1">
      <c r="A31" t="s">
        <v>1929</v>
      </c>
      <c r="B31" s="86" t="s">
        <v>1217</v>
      </c>
      <c r="C31" s="982" t="s">
        <v>2244</v>
      </c>
      <c r="D31" s="983"/>
      <c r="E31" s="983"/>
      <c r="F31" s="983"/>
      <c r="G31" s="983"/>
      <c r="H31" s="983"/>
      <c r="I31" s="983"/>
      <c r="J31" s="98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1915.0201952287498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393057</v>
      </c>
      <c r="N50" s="280">
        <f>K50*M50</f>
        <v>47166.84</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4708.7709554835719</v>
      </c>
      <c r="N51" s="280">
        <f>K51*M51</f>
        <v>9417.5419109671438</v>
      </c>
    </row>
    <row r="52" spans="1:14" ht="15.7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79857.116297595363</v>
      </c>
      <c r="N52" s="280">
        <f>K52*M52</f>
        <v>39928.558148797681</v>
      </c>
    </row>
    <row r="53" spans="1:14" ht="15.75" thickBot="1">
      <c r="B53" s="815" t="s">
        <v>1037</v>
      </c>
      <c r="C53" s="816"/>
      <c r="D53" s="816"/>
      <c r="E53" s="816"/>
      <c r="F53" s="816"/>
      <c r="G53" s="816"/>
      <c r="H53" s="816"/>
      <c r="I53" s="816"/>
      <c r="J53" s="816"/>
      <c r="K53" s="816"/>
      <c r="L53" s="816"/>
      <c r="M53" s="817"/>
      <c r="N53" s="402">
        <f>SUM(N48:N52)</f>
        <v>141171.19005976483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2">
        <f>VLOOKUP(A58,TRANSPORTE!A1:D117,4,FALSE)</f>
        <v>800</v>
      </c>
      <c r="M58" s="903"/>
      <c r="N58" s="295">
        <f>K58*L58</f>
        <v>880.00000000000011</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880.00000000000011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182266.61415956856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36453.322831913712</v>
      </c>
      <c r="M82" s="851"/>
      <c r="N82" s="57"/>
    </row>
    <row r="83" spans="1:14">
      <c r="B83" s="95" t="s">
        <v>1057</v>
      </c>
      <c r="C83" s="96"/>
      <c r="D83" s="96"/>
      <c r="E83" s="96"/>
      <c r="F83" s="96"/>
      <c r="G83" s="96"/>
      <c r="H83" s="96"/>
      <c r="I83" s="93"/>
      <c r="J83" s="94"/>
      <c r="K83" s="312">
        <v>0.05</v>
      </c>
      <c r="L83" s="850">
        <f>N77*K83</f>
        <v>9113.3307079784281</v>
      </c>
      <c r="M83" s="851"/>
      <c r="N83" s="57"/>
    </row>
    <row r="84" spans="1:14" ht="15.75" thickBot="1">
      <c r="B84" s="97" t="s">
        <v>1058</v>
      </c>
      <c r="C84" s="98"/>
      <c r="D84" s="98"/>
      <c r="E84" s="98"/>
      <c r="F84" s="98"/>
      <c r="G84" s="98"/>
      <c r="H84" s="98"/>
      <c r="I84" s="99"/>
      <c r="J84" s="100"/>
      <c r="K84" s="313">
        <v>0.05</v>
      </c>
      <c r="L84" s="852">
        <f>N77*K84</f>
        <v>9113.3307079784281</v>
      </c>
      <c r="M84" s="853"/>
      <c r="N84" s="57"/>
    </row>
    <row r="85" spans="1:14" ht="15.75" thickBot="1">
      <c r="B85" s="815" t="s">
        <v>1037</v>
      </c>
      <c r="C85" s="816"/>
      <c r="D85" s="816"/>
      <c r="E85" s="816"/>
      <c r="F85" s="816"/>
      <c r="G85" s="816"/>
      <c r="H85" s="816"/>
      <c r="I85" s="816"/>
      <c r="J85" s="816"/>
      <c r="K85" s="816"/>
      <c r="L85" s="816"/>
      <c r="M85" s="817"/>
      <c r="N85" s="58">
        <f>L82+L83+L84</f>
        <v>54679.984247870569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236946.59840743913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980" t="s">
        <v>1028</v>
      </c>
      <c r="D30" s="981"/>
      <c r="E30" s="981"/>
      <c r="F30" s="981"/>
      <c r="G30" s="981"/>
      <c r="H30" s="981"/>
      <c r="I30" s="981"/>
      <c r="J30" s="462"/>
      <c r="K30" s="315"/>
      <c r="L30" s="791" t="s">
        <v>1029</v>
      </c>
      <c r="M30" s="792"/>
      <c r="N30" s="77" t="s">
        <v>1030</v>
      </c>
    </row>
    <row r="31" spans="1:14" ht="27" customHeight="1" thickBot="1">
      <c r="A31" t="s">
        <v>1929</v>
      </c>
      <c r="B31" s="86" t="s">
        <v>1764</v>
      </c>
      <c r="C31" s="982" t="s">
        <v>2245</v>
      </c>
      <c r="D31" s="983"/>
      <c r="E31" s="983"/>
      <c r="F31" s="983"/>
      <c r="G31" s="983"/>
      <c r="H31" s="983"/>
      <c r="I31" s="983"/>
      <c r="J31" s="98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1915.0201952287498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393057</v>
      </c>
      <c r="N50" s="280">
        <f>K50*M50</f>
        <v>47166.84</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4708.7709554835719</v>
      </c>
      <c r="N51" s="280">
        <f>K51*M51</f>
        <v>9417.5419109671438</v>
      </c>
    </row>
    <row r="52" spans="1:14" ht="15.7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104039.73579727046</v>
      </c>
      <c r="N52" s="280">
        <f>K52*M52</f>
        <v>52019.867898635232</v>
      </c>
    </row>
    <row r="53" spans="1:14" ht="15.75" thickBot="1">
      <c r="B53" s="815" t="s">
        <v>1037</v>
      </c>
      <c r="C53" s="816"/>
      <c r="D53" s="816"/>
      <c r="E53" s="816"/>
      <c r="F53" s="816"/>
      <c r="G53" s="816"/>
      <c r="H53" s="816"/>
      <c r="I53" s="816"/>
      <c r="J53" s="816"/>
      <c r="K53" s="816"/>
      <c r="L53" s="816"/>
      <c r="M53" s="817"/>
      <c r="N53" s="402">
        <f>SUM(N48:N52)</f>
        <v>153262.49980960239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2">
        <f>VLOOKUP(A58,TRANSPORTE!A1:D117,4,FALSE)</f>
        <v>800</v>
      </c>
      <c r="M58" s="903"/>
      <c r="N58" s="295">
        <f>K58*L58</f>
        <v>880.00000000000011</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880.00000000000011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194357.92390940612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38871.584781881225</v>
      </c>
      <c r="M82" s="851"/>
      <c r="N82" s="57"/>
    </row>
    <row r="83" spans="1:14">
      <c r="B83" s="95" t="s">
        <v>1057</v>
      </c>
      <c r="C83" s="96"/>
      <c r="D83" s="96"/>
      <c r="E83" s="96"/>
      <c r="F83" s="96"/>
      <c r="G83" s="96"/>
      <c r="H83" s="96"/>
      <c r="I83" s="93"/>
      <c r="J83" s="94"/>
      <c r="K83" s="312">
        <v>0.05</v>
      </c>
      <c r="L83" s="850">
        <f>N77*K83</f>
        <v>9717.8961954703063</v>
      </c>
      <c r="M83" s="851"/>
      <c r="N83" s="57"/>
    </row>
    <row r="84" spans="1:14" ht="15.75" thickBot="1">
      <c r="B84" s="97" t="s">
        <v>1058</v>
      </c>
      <c r="C84" s="98"/>
      <c r="D84" s="98"/>
      <c r="E84" s="98"/>
      <c r="F84" s="98"/>
      <c r="G84" s="98"/>
      <c r="H84" s="98"/>
      <c r="I84" s="99"/>
      <c r="J84" s="100"/>
      <c r="K84" s="313">
        <v>0.05</v>
      </c>
      <c r="L84" s="852">
        <f>N77*K84</f>
        <v>9717.8961954703063</v>
      </c>
      <c r="M84" s="853"/>
      <c r="N84" s="57"/>
    </row>
    <row r="85" spans="1:14" ht="15.75" thickBot="1">
      <c r="B85" s="815" t="s">
        <v>1037</v>
      </c>
      <c r="C85" s="816"/>
      <c r="D85" s="816"/>
      <c r="E85" s="816"/>
      <c r="F85" s="816"/>
      <c r="G85" s="816"/>
      <c r="H85" s="816"/>
      <c r="I85" s="816"/>
      <c r="J85" s="816"/>
      <c r="K85" s="816"/>
      <c r="L85" s="816"/>
      <c r="M85" s="817"/>
      <c r="N85" s="58">
        <f>L82+L83+L84</f>
        <v>58307.377172821834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252665.30108222796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980" t="s">
        <v>1028</v>
      </c>
      <c r="D30" s="981"/>
      <c r="E30" s="981"/>
      <c r="F30" s="981"/>
      <c r="G30" s="981"/>
      <c r="H30" s="981"/>
      <c r="I30" s="981"/>
      <c r="J30" s="462"/>
      <c r="K30" s="315"/>
      <c r="L30" s="791" t="s">
        <v>1029</v>
      </c>
      <c r="M30" s="792"/>
      <c r="N30" s="77" t="s">
        <v>1030</v>
      </c>
    </row>
    <row r="31" spans="1:14" ht="28.5" customHeight="1" thickBot="1">
      <c r="A31" t="s">
        <v>1929</v>
      </c>
      <c r="B31" s="86" t="s">
        <v>1765</v>
      </c>
      <c r="C31" s="982" t="s">
        <v>2246</v>
      </c>
      <c r="D31" s="983"/>
      <c r="E31" s="983"/>
      <c r="F31" s="983"/>
      <c r="G31" s="983"/>
      <c r="H31" s="983"/>
      <c r="I31" s="983"/>
      <c r="J31" s="98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1915.0201952287498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393057</v>
      </c>
      <c r="N50" s="280">
        <f>K50*M50</f>
        <v>47166.84</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4708.7709554835719</v>
      </c>
      <c r="N51" s="280">
        <f>K51*M51</f>
        <v>9417.5419109671438</v>
      </c>
    </row>
    <row r="52" spans="1:14" ht="15.7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105607.35898847714</v>
      </c>
      <c r="N52" s="280">
        <f>K52*M52</f>
        <v>52803.679494238568</v>
      </c>
    </row>
    <row r="53" spans="1:14" ht="15.75" thickBot="1">
      <c r="B53" s="815" t="s">
        <v>1037</v>
      </c>
      <c r="C53" s="816"/>
      <c r="D53" s="816"/>
      <c r="E53" s="816"/>
      <c r="F53" s="816"/>
      <c r="G53" s="816"/>
      <c r="H53" s="816"/>
      <c r="I53" s="816"/>
      <c r="J53" s="816"/>
      <c r="K53" s="816"/>
      <c r="L53" s="816"/>
      <c r="M53" s="817"/>
      <c r="N53" s="402">
        <f>SUM(N48:N52)</f>
        <v>154046.31140520572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2">
        <f>VLOOKUP(A58,TRANSPORTE!A1:D117,4,FALSE)</f>
        <v>800</v>
      </c>
      <c r="M58" s="903"/>
      <c r="N58" s="295">
        <f>K58*L58</f>
        <v>880.00000000000011</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880.00000000000011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195141.73550500948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39028.347101001898</v>
      </c>
      <c r="M82" s="851"/>
      <c r="N82" s="57"/>
    </row>
    <row r="83" spans="1:14">
      <c r="B83" s="95" t="s">
        <v>1057</v>
      </c>
      <c r="C83" s="96"/>
      <c r="D83" s="96"/>
      <c r="E83" s="96"/>
      <c r="F83" s="96"/>
      <c r="G83" s="96"/>
      <c r="H83" s="96"/>
      <c r="I83" s="93"/>
      <c r="J83" s="94"/>
      <c r="K83" s="312">
        <v>0.05</v>
      </c>
      <c r="L83" s="850">
        <f>N77*K83</f>
        <v>9757.0867752504746</v>
      </c>
      <c r="M83" s="851"/>
      <c r="N83" s="57"/>
    </row>
    <row r="84" spans="1:14" ht="15.75" thickBot="1">
      <c r="B84" s="97" t="s">
        <v>1058</v>
      </c>
      <c r="C84" s="98"/>
      <c r="D84" s="98"/>
      <c r="E84" s="98"/>
      <c r="F84" s="98"/>
      <c r="G84" s="98"/>
      <c r="H84" s="98"/>
      <c r="I84" s="99"/>
      <c r="J84" s="100"/>
      <c r="K84" s="313">
        <v>0.05</v>
      </c>
      <c r="L84" s="852">
        <f>N77*K84</f>
        <v>9757.0867752504746</v>
      </c>
      <c r="M84" s="853"/>
      <c r="N84" s="57"/>
    </row>
    <row r="85" spans="1:14" ht="15.75" thickBot="1">
      <c r="B85" s="815" t="s">
        <v>1037</v>
      </c>
      <c r="C85" s="816"/>
      <c r="D85" s="816"/>
      <c r="E85" s="816"/>
      <c r="F85" s="816"/>
      <c r="G85" s="816"/>
      <c r="H85" s="816"/>
      <c r="I85" s="816"/>
      <c r="J85" s="816"/>
      <c r="K85" s="816"/>
      <c r="L85" s="816"/>
      <c r="M85" s="817"/>
      <c r="N85" s="58">
        <f>L82+L83+L84</f>
        <v>58542.52065150284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253684.2561565123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257</v>
      </c>
      <c r="B36" s="864" t="str">
        <f>VLOOKUP(A36,EQUIPOS!A6:D154,3,FALSE)</f>
        <v>Mezcladora de concreto 1 bulto</v>
      </c>
      <c r="C36" s="865"/>
      <c r="D36" s="865"/>
      <c r="E36" s="865"/>
      <c r="F36" s="865"/>
      <c r="G36" s="865"/>
      <c r="H36" s="866"/>
      <c r="I36" s="275"/>
      <c r="J36" s="276"/>
      <c r="K36" s="277">
        <f>VLOOKUP(A36,EQUIPOS!A6:D163,4,FALSE)</f>
        <v>15000</v>
      </c>
      <c r="L36" s="278"/>
      <c r="M36" s="344">
        <v>1</v>
      </c>
      <c r="N36" s="280">
        <f>K36*M36</f>
        <v>15000</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3191.7003253812504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18191.700325381251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60000</v>
      </c>
      <c r="N48" s="280">
        <f t="shared" ref="N48:N53" si="0">K48*M48</f>
        <v>30240</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4708.7709554835719</v>
      </c>
      <c r="N49" s="280">
        <f t="shared" si="0"/>
        <v>9417.5419109671438</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42</v>
      </c>
      <c r="N50" s="280">
        <f t="shared" si="0"/>
        <v>4662</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30000</v>
      </c>
      <c r="N51" s="280">
        <f t="shared" si="0"/>
        <v>12000</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45220</v>
      </c>
      <c r="N52" s="281">
        <f t="shared" si="0"/>
        <v>17093.16</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539</v>
      </c>
      <c r="N53" s="281">
        <f t="shared" si="0"/>
        <v>84084</v>
      </c>
    </row>
    <row r="54" spans="1:14">
      <c r="B54" s="328"/>
      <c r="C54" s="325"/>
      <c r="D54" s="325"/>
      <c r="E54" s="325"/>
      <c r="F54" s="325"/>
      <c r="G54" s="325"/>
      <c r="H54" s="325"/>
      <c r="I54" s="325"/>
      <c r="J54" s="319"/>
      <c r="K54" s="50"/>
      <c r="L54" s="326"/>
      <c r="M54" s="434"/>
      <c r="N54" s="281"/>
    </row>
    <row r="55" spans="1:14" ht="15.75" thickBot="1">
      <c r="B55" s="904" t="s">
        <v>1037</v>
      </c>
      <c r="C55" s="858"/>
      <c r="D55" s="858"/>
      <c r="E55" s="858"/>
      <c r="F55" s="858"/>
      <c r="G55" s="858"/>
      <c r="H55" s="858"/>
      <c r="I55" s="858"/>
      <c r="J55" s="858"/>
      <c r="K55" s="858"/>
      <c r="L55" s="858"/>
      <c r="M55" s="859"/>
      <c r="N55" s="110">
        <f>SUM(N48:N54)</f>
        <v>157496.70191096712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902">
        <f>VLOOKUP(A60,TRANSPORTE!A1:D117,4,FALSE)</f>
        <v>800</v>
      </c>
      <c r="M60" s="903"/>
      <c r="N60" s="295">
        <f>K60*L60</f>
        <v>320</v>
      </c>
    </row>
    <row r="61" spans="1:14">
      <c r="A61" t="s">
        <v>1313</v>
      </c>
      <c r="B61" s="52" t="str">
        <f>VLOOKUP(A61,TRANSPORTE!A1:D117,3,FALSE)</f>
        <v>Transporte de arena</v>
      </c>
      <c r="C61" s="53"/>
      <c r="D61" s="53"/>
      <c r="E61" s="53"/>
      <c r="F61" s="53"/>
      <c r="G61" s="53"/>
      <c r="H61" s="319" t="s">
        <v>339</v>
      </c>
      <c r="I61" s="287">
        <v>0.378</v>
      </c>
      <c r="J61" s="294">
        <v>1</v>
      </c>
      <c r="K61" s="287">
        <f>I61*J61</f>
        <v>0.378</v>
      </c>
      <c r="L61" s="902">
        <f>VLOOKUP(A61,TRANSPORTE!A1:D117,4,FALSE)</f>
        <v>800</v>
      </c>
      <c r="M61" s="903"/>
      <c r="N61" s="295">
        <f t="shared" ref="N61:N62" si="1">K61*L61</f>
        <v>302.39999999999998</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902">
        <f>VLOOKUP(A62,TRANSPORTE!A1:D117,4,FALSE)</f>
        <v>800</v>
      </c>
      <c r="M62" s="903"/>
      <c r="N62" s="295">
        <f t="shared" si="1"/>
        <v>403.2</v>
      </c>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1025.5999999999999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63834.006507625003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240548.00874397339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48109.601748794681</v>
      </c>
      <c r="M84" s="851"/>
      <c r="N84" s="57"/>
    </row>
    <row r="85" spans="1:14">
      <c r="B85" s="95" t="s">
        <v>1057</v>
      </c>
      <c r="C85" s="96"/>
      <c r="D85" s="96"/>
      <c r="E85" s="96"/>
      <c r="F85" s="96"/>
      <c r="G85" s="96"/>
      <c r="H85" s="96"/>
      <c r="I85" s="93"/>
      <c r="J85" s="94"/>
      <c r="K85" s="312">
        <v>0.05</v>
      </c>
      <c r="L85" s="850">
        <f>N79*K85</f>
        <v>12027.40043719867</v>
      </c>
      <c r="M85" s="851"/>
      <c r="N85" s="57"/>
    </row>
    <row r="86" spans="1:14" ht="15.75" thickBot="1">
      <c r="B86" s="97" t="s">
        <v>1058</v>
      </c>
      <c r="C86" s="98"/>
      <c r="D86" s="98"/>
      <c r="E86" s="98"/>
      <c r="F86" s="98"/>
      <c r="G86" s="98"/>
      <c r="H86" s="98"/>
      <c r="I86" s="99"/>
      <c r="J86" s="100"/>
      <c r="K86" s="313">
        <v>0.05</v>
      </c>
      <c r="L86" s="852">
        <f>N79*K86</f>
        <v>12027.40043719867</v>
      </c>
      <c r="M86" s="853"/>
      <c r="N86" s="57"/>
    </row>
    <row r="87" spans="1:14" ht="15.75" thickBot="1">
      <c r="B87" s="815" t="s">
        <v>1037</v>
      </c>
      <c r="C87" s="816"/>
      <c r="D87" s="816"/>
      <c r="E87" s="816"/>
      <c r="F87" s="816"/>
      <c r="G87" s="816"/>
      <c r="H87" s="816"/>
      <c r="I87" s="816"/>
      <c r="J87" s="816"/>
      <c r="K87" s="816"/>
      <c r="L87" s="816"/>
      <c r="M87" s="817"/>
      <c r="N87" s="58">
        <f>L84+L85+L86</f>
        <v>72164.402623192014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312712.41136716539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1276.6801301525002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1500</v>
      </c>
      <c r="N48" s="280">
        <f>K48*M48</f>
        <v>750</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305668.15999999997</v>
      </c>
      <c r="N49" s="280">
        <f>K49*M49</f>
        <v>308724.84159999999</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4708.7709554835719</v>
      </c>
      <c r="N50" s="280">
        <f>K50*M50</f>
        <v>1412.6312866450714</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75" thickBot="1">
      <c r="B55" s="904" t="s">
        <v>1037</v>
      </c>
      <c r="C55" s="858"/>
      <c r="D55" s="858"/>
      <c r="E55" s="858"/>
      <c r="F55" s="858"/>
      <c r="G55" s="858"/>
      <c r="H55" s="858"/>
      <c r="I55" s="858"/>
      <c r="J55" s="858"/>
      <c r="K55" s="858"/>
      <c r="L55" s="858"/>
      <c r="M55" s="859"/>
      <c r="N55" s="110">
        <f>SUM(N48:N54)</f>
        <v>310887.47288664506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902">
        <f>VLOOKUP(A60,TRANSPORTE!A1:D117,4,FALSE)</f>
        <v>1556.3872561429632</v>
      </c>
      <c r="M60" s="903"/>
      <c r="N60" s="295">
        <f>K60*L60</f>
        <v>1571.9511287043929</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1571.9511287043929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339269.70674855198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67853.941349710396</v>
      </c>
      <c r="M84" s="851"/>
      <c r="N84" s="57"/>
    </row>
    <row r="85" spans="1:14">
      <c r="B85" s="95" t="s">
        <v>1057</v>
      </c>
      <c r="C85" s="96"/>
      <c r="D85" s="96"/>
      <c r="E85" s="96"/>
      <c r="F85" s="96"/>
      <c r="G85" s="96"/>
      <c r="H85" s="96"/>
      <c r="I85" s="93"/>
      <c r="J85" s="94"/>
      <c r="K85" s="312">
        <v>0.05</v>
      </c>
      <c r="L85" s="850">
        <f>N79*K85</f>
        <v>16963.485337427599</v>
      </c>
      <c r="M85" s="851"/>
      <c r="N85" s="57"/>
    </row>
    <row r="86" spans="1:14" ht="15.75" thickBot="1">
      <c r="B86" s="97" t="s">
        <v>1058</v>
      </c>
      <c r="C86" s="98"/>
      <c r="D86" s="98"/>
      <c r="E86" s="98"/>
      <c r="F86" s="98"/>
      <c r="G86" s="98"/>
      <c r="H86" s="98"/>
      <c r="I86" s="99"/>
      <c r="J86" s="100"/>
      <c r="K86" s="313">
        <v>0.05</v>
      </c>
      <c r="L86" s="852">
        <f>N79*K86</f>
        <v>16963.485337427599</v>
      </c>
      <c r="M86" s="853"/>
      <c r="N86" s="57"/>
    </row>
    <row r="87" spans="1:14" ht="15.75" thickBot="1">
      <c r="B87" s="815" t="s">
        <v>1037</v>
      </c>
      <c r="C87" s="816"/>
      <c r="D87" s="816"/>
      <c r="E87" s="816"/>
      <c r="F87" s="816"/>
      <c r="G87" s="816"/>
      <c r="H87" s="816"/>
      <c r="I87" s="816"/>
      <c r="J87" s="816"/>
      <c r="K87" s="816"/>
      <c r="L87" s="816"/>
      <c r="M87" s="817"/>
      <c r="N87" s="58">
        <f>L84+L85+L86</f>
        <v>101780.91202456559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441050.61877311755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9.25" customHeight="1" thickBot="1">
      <c r="A31" t="s">
        <v>1929</v>
      </c>
      <c r="B31" s="86" t="s">
        <v>1219</v>
      </c>
      <c r="C31" s="957" t="s">
        <v>2249</v>
      </c>
      <c r="D31" s="958"/>
      <c r="E31" s="958"/>
      <c r="F31" s="958"/>
      <c r="G31" s="958"/>
      <c r="H31" s="958"/>
      <c r="I31" s="958"/>
      <c r="J31" s="984"/>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68.08960694146667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1500</v>
      </c>
      <c r="N48" s="280">
        <f>K48*M48</f>
        <v>75</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52417.575237174053</v>
      </c>
      <c r="N49" s="280">
        <f>K49*M49</f>
        <v>52417.575237174053</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52492.575237174053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1361.7921388293332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53922.456982944852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10784.491396588972</v>
      </c>
      <c r="M84" s="851"/>
      <c r="N84" s="57"/>
    </row>
    <row r="85" spans="1:14">
      <c r="B85" s="95" t="s">
        <v>1057</v>
      </c>
      <c r="C85" s="96"/>
      <c r="D85" s="96"/>
      <c r="E85" s="96"/>
      <c r="F85" s="96"/>
      <c r="G85" s="96"/>
      <c r="H85" s="96"/>
      <c r="I85" s="93"/>
      <c r="J85" s="94"/>
      <c r="K85" s="312">
        <v>0.05</v>
      </c>
      <c r="L85" s="850">
        <f>N79*K85</f>
        <v>2696.122849147243</v>
      </c>
      <c r="M85" s="851"/>
      <c r="N85" s="57"/>
    </row>
    <row r="86" spans="1:14" ht="15.75" thickBot="1">
      <c r="B86" s="97" t="s">
        <v>1058</v>
      </c>
      <c r="C86" s="98"/>
      <c r="D86" s="98"/>
      <c r="E86" s="98"/>
      <c r="F86" s="98"/>
      <c r="G86" s="98"/>
      <c r="H86" s="98"/>
      <c r="I86" s="99"/>
      <c r="J86" s="100"/>
      <c r="K86" s="313">
        <v>0.05</v>
      </c>
      <c r="L86" s="852">
        <f>N79*K86</f>
        <v>2696.122849147243</v>
      </c>
      <c r="M86" s="853"/>
      <c r="N86" s="57"/>
    </row>
    <row r="87" spans="1:14" ht="15.75" thickBot="1">
      <c r="B87" s="815" t="s">
        <v>1037</v>
      </c>
      <c r="C87" s="816"/>
      <c r="D87" s="816"/>
      <c r="E87" s="816"/>
      <c r="F87" s="816"/>
      <c r="G87" s="816"/>
      <c r="H87" s="816"/>
      <c r="I87" s="816"/>
      <c r="J87" s="816"/>
      <c r="K87" s="816"/>
      <c r="L87" s="816"/>
      <c r="M87" s="817"/>
      <c r="N87" s="58">
        <f>L84+L85+L86</f>
        <v>16176.737094883458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70099.194077828317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1767</v>
      </c>
      <c r="C31" s="957" t="s">
        <v>2250</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5000</v>
      </c>
      <c r="L36" s="278"/>
      <c r="M36" s="344">
        <v>1.25</v>
      </c>
      <c r="N36" s="280">
        <f>K36/M36</f>
        <v>4000</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1787.3521822135001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5787.3521822134999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25000</v>
      </c>
      <c r="N48" s="280">
        <f>K48*M48</f>
        <v>12500</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1500</v>
      </c>
      <c r="N49" s="280">
        <f>K49*M49</f>
        <v>750</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305668.15999999997</v>
      </c>
      <c r="N50" s="280">
        <f>K50*M50</f>
        <v>308724.84159999999</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4708.7709554835719</v>
      </c>
      <c r="N51" s="280">
        <f>K51*M51</f>
        <v>1412.6312866450714</v>
      </c>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323387.47288664506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902">
        <f>VLOOKUP(A58,TRANSPORTE!A1:D117,4,FALSE)</f>
        <v>1556.3872561429632</v>
      </c>
      <c r="M58" s="903"/>
      <c r="N58" s="295">
        <f>K58*L58</f>
        <v>1571.9511287043929</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902">
        <f>VLOOKUP(A59,TRANSPORTE!A1:D117,4,FALSE)</f>
        <v>800</v>
      </c>
      <c r="M59" s="903"/>
      <c r="N59" s="295">
        <f>K59*L59</f>
        <v>400</v>
      </c>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1971.9511287043929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35747.043644270001</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366893.81984183297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73378.763968366591</v>
      </c>
      <c r="M82" s="851"/>
      <c r="N82" s="57"/>
    </row>
    <row r="83" spans="1:14">
      <c r="B83" s="95" t="s">
        <v>1057</v>
      </c>
      <c r="C83" s="96"/>
      <c r="D83" s="96"/>
      <c r="E83" s="96"/>
      <c r="F83" s="96"/>
      <c r="G83" s="96"/>
      <c r="H83" s="96"/>
      <c r="I83" s="93"/>
      <c r="J83" s="94"/>
      <c r="K83" s="312">
        <v>0.05</v>
      </c>
      <c r="L83" s="850">
        <f>N77*K83</f>
        <v>18344.690992091648</v>
      </c>
      <c r="M83" s="851"/>
      <c r="N83" s="57"/>
    </row>
    <row r="84" spans="1:14" ht="15.75" thickBot="1">
      <c r="B84" s="97" t="s">
        <v>1058</v>
      </c>
      <c r="C84" s="98"/>
      <c r="D84" s="98"/>
      <c r="E84" s="98"/>
      <c r="F84" s="98"/>
      <c r="G84" s="98"/>
      <c r="H84" s="98"/>
      <c r="I84" s="99"/>
      <c r="J84" s="100"/>
      <c r="K84" s="313">
        <v>0.05</v>
      </c>
      <c r="L84" s="852">
        <f>N77*K84</f>
        <v>18344.690992091648</v>
      </c>
      <c r="M84" s="853"/>
      <c r="N84" s="57"/>
    </row>
    <row r="85" spans="1:14" ht="15.75" thickBot="1">
      <c r="B85" s="815" t="s">
        <v>1037</v>
      </c>
      <c r="C85" s="816"/>
      <c r="D85" s="816"/>
      <c r="E85" s="816"/>
      <c r="F85" s="816"/>
      <c r="G85" s="816"/>
      <c r="H85" s="816"/>
      <c r="I85" s="816"/>
      <c r="J85" s="816"/>
      <c r="K85" s="816"/>
      <c r="L85" s="816"/>
      <c r="M85" s="817"/>
      <c r="N85" s="58">
        <f>L82+L83+L84</f>
        <v>110068.14595254989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476961.96579438285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1.5" customHeight="1" thickBot="1">
      <c r="A31" t="s">
        <v>1929</v>
      </c>
      <c r="B31" s="86" t="s">
        <v>1768</v>
      </c>
      <c r="C31" s="957" t="s">
        <v>2251</v>
      </c>
      <c r="D31" s="958"/>
      <c r="E31" s="958"/>
      <c r="F31" s="958"/>
      <c r="G31" s="958"/>
      <c r="H31" s="958"/>
      <c r="I31" s="958"/>
      <c r="J31" s="984"/>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5000</v>
      </c>
      <c r="L36" s="278"/>
      <c r="M36" s="344">
        <v>18.75</v>
      </c>
      <c r="N36" s="280">
        <f>K36/M36</f>
        <v>266.66666666666669</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102.1344104122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368.80107707886668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25000</v>
      </c>
      <c r="N48" s="280">
        <f>K48*M48</f>
        <v>1250</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1500</v>
      </c>
      <c r="N49" s="280">
        <f>K49*M49</f>
        <v>75</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52417.575237174053</v>
      </c>
      <c r="N50" s="280">
        <f>K50*M50</f>
        <v>52417.575237174053</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53742.575237174053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902">
        <f>VLOOKUP(A58,TRANSPORTE!A1:D117,4,FALSE)</f>
        <v>800</v>
      </c>
      <c r="M58" s="903"/>
      <c r="N58" s="295">
        <f>K58*L58</f>
        <v>40</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40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2042.6882082439997</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56194.064522496919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11238.812904499384</v>
      </c>
      <c r="M82" s="851"/>
      <c r="N82" s="57"/>
    </row>
    <row r="83" spans="1:14">
      <c r="B83" s="95" t="s">
        <v>1057</v>
      </c>
      <c r="C83" s="96"/>
      <c r="D83" s="96"/>
      <c r="E83" s="96"/>
      <c r="F83" s="96"/>
      <c r="G83" s="96"/>
      <c r="H83" s="96"/>
      <c r="I83" s="93"/>
      <c r="J83" s="94"/>
      <c r="K83" s="312">
        <v>0.05</v>
      </c>
      <c r="L83" s="850">
        <f>N77*K83</f>
        <v>2809.703226124846</v>
      </c>
      <c r="M83" s="851"/>
      <c r="N83" s="57"/>
    </row>
    <row r="84" spans="1:14" ht="15.75" thickBot="1">
      <c r="B84" s="97" t="s">
        <v>1058</v>
      </c>
      <c r="C84" s="98"/>
      <c r="D84" s="98"/>
      <c r="E84" s="98"/>
      <c r="F84" s="98"/>
      <c r="G84" s="98"/>
      <c r="H84" s="98"/>
      <c r="I84" s="99"/>
      <c r="J84" s="100"/>
      <c r="K84" s="313">
        <v>0.05</v>
      </c>
      <c r="L84" s="852">
        <f>N77*K84</f>
        <v>2809.703226124846</v>
      </c>
      <c r="M84" s="853"/>
      <c r="N84" s="57"/>
    </row>
    <row r="85" spans="1:14" ht="15.75" thickBot="1">
      <c r="B85" s="815" t="s">
        <v>1037</v>
      </c>
      <c r="C85" s="816"/>
      <c r="D85" s="816"/>
      <c r="E85" s="816"/>
      <c r="F85" s="816"/>
      <c r="G85" s="816"/>
      <c r="H85" s="816"/>
      <c r="I85" s="816"/>
      <c r="J85" s="816"/>
      <c r="K85" s="816"/>
      <c r="L85" s="816"/>
      <c r="M85" s="817"/>
      <c r="N85" s="58">
        <f>L82+L83+L84</f>
        <v>16858.219356749076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73052.283879245995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127.66801301525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305668.15999999997</v>
      </c>
      <c r="N48" s="280">
        <f>K48*M48</f>
        <v>21396.771199999999</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4708.7709554835719</v>
      </c>
      <c r="N49" s="280">
        <f>K49*M49</f>
        <v>1412.6312866450714</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22809.402486645071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902">
        <f>VLOOKUP(A58,TRANSPORTE!A1:D117,4,FALSE)</f>
        <v>1556.3872561429632</v>
      </c>
      <c r="M58" s="903"/>
      <c r="N58" s="295">
        <f>K58*L58</f>
        <v>108.94710793000743</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108.94710793000743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2553.3602603049999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25599.377867895328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5119.8755735790655</v>
      </c>
      <c r="M82" s="851"/>
      <c r="N82" s="57"/>
    </row>
    <row r="83" spans="1:14">
      <c r="B83" s="95" t="s">
        <v>1057</v>
      </c>
      <c r="C83" s="96"/>
      <c r="D83" s="96"/>
      <c r="E83" s="96"/>
      <c r="F83" s="96"/>
      <c r="G83" s="96"/>
      <c r="H83" s="96"/>
      <c r="I83" s="93"/>
      <c r="J83" s="94"/>
      <c r="K83" s="312">
        <v>0.05</v>
      </c>
      <c r="L83" s="850">
        <f>N77*K83</f>
        <v>1279.9688933947664</v>
      </c>
      <c r="M83" s="851"/>
      <c r="N83" s="57"/>
    </row>
    <row r="84" spans="1:14" ht="15.75" thickBot="1">
      <c r="B84" s="97" t="s">
        <v>1058</v>
      </c>
      <c r="C84" s="98"/>
      <c r="D84" s="98"/>
      <c r="E84" s="98"/>
      <c r="F84" s="98"/>
      <c r="G84" s="98"/>
      <c r="H84" s="98"/>
      <c r="I84" s="99"/>
      <c r="J84" s="100"/>
      <c r="K84" s="313">
        <v>0.05</v>
      </c>
      <c r="L84" s="852">
        <f>N77*K84</f>
        <v>1279.9688933947664</v>
      </c>
      <c r="M84" s="853"/>
      <c r="N84" s="57"/>
    </row>
    <row r="85" spans="1:14" ht="15.75" thickBot="1">
      <c r="B85" s="815" t="s">
        <v>1037</v>
      </c>
      <c r="C85" s="816"/>
      <c r="D85" s="816"/>
      <c r="E85" s="816"/>
      <c r="F85" s="816"/>
      <c r="G85" s="816"/>
      <c r="H85" s="816"/>
      <c r="I85" s="816"/>
      <c r="J85" s="816"/>
      <c r="K85" s="816"/>
      <c r="L85" s="816"/>
      <c r="M85" s="817"/>
      <c r="N85" s="58">
        <f>L82+L83+L84</f>
        <v>7679.8133603685983</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33279.191228263924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68.08960694146667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41055</v>
      </c>
      <c r="N48" s="280">
        <f>K48*M48</f>
        <v>51318.75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51318.75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1361.7921388293332</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52748.631745770799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10549.72634915416</v>
      </c>
      <c r="M82" s="851"/>
      <c r="N82" s="57"/>
    </row>
    <row r="83" spans="1:14">
      <c r="B83" s="95" t="s">
        <v>1057</v>
      </c>
      <c r="C83" s="96"/>
      <c r="D83" s="96"/>
      <c r="E83" s="96"/>
      <c r="F83" s="96"/>
      <c r="G83" s="96"/>
      <c r="H83" s="96"/>
      <c r="I83" s="93"/>
      <c r="J83" s="94"/>
      <c r="K83" s="312">
        <v>0.05</v>
      </c>
      <c r="L83" s="850">
        <f>N77*K83</f>
        <v>2637.43158728854</v>
      </c>
      <c r="M83" s="851"/>
      <c r="N83" s="57"/>
    </row>
    <row r="84" spans="1:14" ht="15.75" thickBot="1">
      <c r="B84" s="97" t="s">
        <v>1058</v>
      </c>
      <c r="C84" s="98"/>
      <c r="D84" s="98"/>
      <c r="E84" s="98"/>
      <c r="F84" s="98"/>
      <c r="G84" s="98"/>
      <c r="H84" s="98"/>
      <c r="I84" s="99"/>
      <c r="J84" s="100"/>
      <c r="K84" s="313">
        <v>0.05</v>
      </c>
      <c r="L84" s="852">
        <f>N77*K84</f>
        <v>2637.43158728854</v>
      </c>
      <c r="M84" s="853"/>
      <c r="N84" s="57"/>
    </row>
    <row r="85" spans="1:14" ht="15.75" thickBot="1">
      <c r="B85" s="815" t="s">
        <v>1037</v>
      </c>
      <c r="C85" s="816"/>
      <c r="D85" s="816"/>
      <c r="E85" s="816"/>
      <c r="F85" s="816"/>
      <c r="G85" s="816"/>
      <c r="H85" s="816"/>
      <c r="I85" s="816"/>
      <c r="J85" s="816"/>
      <c r="K85" s="816"/>
      <c r="L85" s="816"/>
      <c r="M85" s="817"/>
      <c r="N85" s="58">
        <f>L82+L83+L84</f>
        <v>15824.58952373124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68573.221269502043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153.2016156183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393057</v>
      </c>
      <c r="N48" s="280">
        <f>K48*M48</f>
        <v>786.11400000000003</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305668.15999999997</v>
      </c>
      <c r="N49" s="280">
        <f>K49*M49</f>
        <v>21396.771199999999</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4708.7709554835719</v>
      </c>
      <c r="N50" s="280">
        <f>K50*M50</f>
        <v>1412.6312866450714</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23595.516486645072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902">
        <f>VLOOKUP(A58,TRANSPORTE!A1:D117,4,FALSE)</f>
        <v>1556.3872561429632</v>
      </c>
      <c r="M58" s="903"/>
      <c r="N58" s="295">
        <f>K58*L58</f>
        <v>112.05988244229337</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112.05988244229337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3064.032312366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26924.810297071665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5384.9620594143335</v>
      </c>
      <c r="M82" s="851"/>
      <c r="N82" s="57"/>
    </row>
    <row r="83" spans="1:14">
      <c r="B83" s="95" t="s">
        <v>1057</v>
      </c>
      <c r="C83" s="96"/>
      <c r="D83" s="96"/>
      <c r="E83" s="96"/>
      <c r="F83" s="96"/>
      <c r="G83" s="96"/>
      <c r="H83" s="96"/>
      <c r="I83" s="93"/>
      <c r="J83" s="94"/>
      <c r="K83" s="312">
        <v>0.05</v>
      </c>
      <c r="L83" s="850">
        <f>N77*K83</f>
        <v>1346.2405148535834</v>
      </c>
      <c r="M83" s="851"/>
      <c r="N83" s="57"/>
    </row>
    <row r="84" spans="1:14" ht="15.75" thickBot="1">
      <c r="B84" s="97" t="s">
        <v>1058</v>
      </c>
      <c r="C84" s="98"/>
      <c r="D84" s="98"/>
      <c r="E84" s="98"/>
      <c r="F84" s="98"/>
      <c r="G84" s="98"/>
      <c r="H84" s="98"/>
      <c r="I84" s="99"/>
      <c r="J84" s="100"/>
      <c r="K84" s="313">
        <v>0.05</v>
      </c>
      <c r="L84" s="852">
        <f>N77*K84</f>
        <v>1346.2405148535834</v>
      </c>
      <c r="M84" s="853"/>
      <c r="N84" s="57"/>
    </row>
    <row r="85" spans="1:14" ht="15.75" thickBot="1">
      <c r="B85" s="815" t="s">
        <v>1037</v>
      </c>
      <c r="C85" s="816"/>
      <c r="D85" s="816"/>
      <c r="E85" s="816"/>
      <c r="F85" s="816"/>
      <c r="G85" s="816"/>
      <c r="H85" s="816"/>
      <c r="I85" s="816"/>
      <c r="J85" s="816"/>
      <c r="K85" s="816"/>
      <c r="L85" s="816"/>
      <c r="M85" s="817"/>
      <c r="N85" s="58">
        <f>L82+L83+L84</f>
        <v>8077.4430891215006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35002.253386193166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85.112008676833341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393057</v>
      </c>
      <c r="N48" s="280">
        <f>K48*M48</f>
        <v>786.11400000000003</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41055</v>
      </c>
      <c r="N49" s="280">
        <f>K49*M49</f>
        <v>51318.75</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52104.864000000001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902">
        <f>VLOOKUP(A58,TRANSPORTE!A1:D117,4,FALSE)</f>
        <v>1556.3872561429632</v>
      </c>
      <c r="M58" s="903"/>
      <c r="N58" s="295">
        <f>K58*L58</f>
        <v>3.1127745122859265</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3.1127745122859265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1702.2401735366666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53895.328956725789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10779.065791345158</v>
      </c>
      <c r="M82" s="851"/>
      <c r="N82" s="57"/>
    </row>
    <row r="83" spans="1:14">
      <c r="B83" s="95" t="s">
        <v>1057</v>
      </c>
      <c r="C83" s="96"/>
      <c r="D83" s="96"/>
      <c r="E83" s="96"/>
      <c r="F83" s="96"/>
      <c r="G83" s="96"/>
      <c r="H83" s="96"/>
      <c r="I83" s="93"/>
      <c r="J83" s="94"/>
      <c r="K83" s="312">
        <v>0.05</v>
      </c>
      <c r="L83" s="850">
        <f>N77*K83</f>
        <v>2694.7664478362894</v>
      </c>
      <c r="M83" s="851"/>
      <c r="N83" s="57"/>
    </row>
    <row r="84" spans="1:14" ht="15.75" thickBot="1">
      <c r="B84" s="97" t="s">
        <v>1058</v>
      </c>
      <c r="C84" s="98"/>
      <c r="D84" s="98"/>
      <c r="E84" s="98"/>
      <c r="F84" s="98"/>
      <c r="G84" s="98"/>
      <c r="H84" s="98"/>
      <c r="I84" s="99"/>
      <c r="J84" s="100"/>
      <c r="K84" s="313">
        <v>0.05</v>
      </c>
      <c r="L84" s="852">
        <f>N77*K84</f>
        <v>2694.7664478362894</v>
      </c>
      <c r="M84" s="853"/>
      <c r="N84" s="57"/>
    </row>
    <row r="85" spans="1:14" ht="15.75" thickBot="1">
      <c r="B85" s="815" t="s">
        <v>1037</v>
      </c>
      <c r="C85" s="816"/>
      <c r="D85" s="816"/>
      <c r="E85" s="816"/>
      <c r="F85" s="816"/>
      <c r="G85" s="816"/>
      <c r="H85" s="816"/>
      <c r="I85" s="816"/>
      <c r="J85" s="816"/>
      <c r="K85" s="816"/>
      <c r="L85" s="816"/>
      <c r="M85" s="817"/>
      <c r="N85" s="58">
        <f>L82+L83+L84</f>
        <v>16168.598687017737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70063.927643743518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21.278002169208335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5460.91</v>
      </c>
      <c r="N48" s="280">
        <f>K48*M48</f>
        <v>6007.0010000000002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6007.0010000000002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425.56004338416665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6453.8390455533754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1290.7678091106752</v>
      </c>
      <c r="M82" s="851"/>
      <c r="N82" s="57"/>
    </row>
    <row r="83" spans="1:14">
      <c r="B83" s="95" t="s">
        <v>1057</v>
      </c>
      <c r="C83" s="96"/>
      <c r="D83" s="96"/>
      <c r="E83" s="96"/>
      <c r="F83" s="96"/>
      <c r="G83" s="96"/>
      <c r="H83" s="96"/>
      <c r="I83" s="93"/>
      <c r="J83" s="94"/>
      <c r="K83" s="312">
        <v>0.05</v>
      </c>
      <c r="L83" s="850">
        <f>N77*K83</f>
        <v>322.6919522776688</v>
      </c>
      <c r="M83" s="851"/>
      <c r="N83" s="57"/>
    </row>
    <row r="84" spans="1:14" ht="15.75" thickBot="1">
      <c r="B84" s="97" t="s">
        <v>1058</v>
      </c>
      <c r="C84" s="98"/>
      <c r="D84" s="98"/>
      <c r="E84" s="98"/>
      <c r="F84" s="98"/>
      <c r="G84" s="98"/>
      <c r="H84" s="98"/>
      <c r="I84" s="99"/>
      <c r="J84" s="100"/>
      <c r="K84" s="313">
        <v>0.05</v>
      </c>
      <c r="L84" s="852">
        <f>N77*K84</f>
        <v>322.6919522776688</v>
      </c>
      <c r="M84" s="853"/>
      <c r="N84" s="57"/>
    </row>
    <row r="85" spans="1:14" ht="15.75" thickBot="1">
      <c r="B85" s="815" t="s">
        <v>1037</v>
      </c>
      <c r="C85" s="816"/>
      <c r="D85" s="816"/>
      <c r="E85" s="816"/>
      <c r="F85" s="816"/>
      <c r="G85" s="816"/>
      <c r="H85" s="816"/>
      <c r="I85" s="816"/>
      <c r="J85" s="816"/>
      <c r="K85" s="816"/>
      <c r="L85" s="816"/>
      <c r="M85" s="817"/>
      <c r="N85" s="58">
        <f>L82+L83+L84</f>
        <v>1936.1517136660129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8389.9907592193886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21.278002169208335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7100.73</v>
      </c>
      <c r="N48" s="280">
        <f>K48*M48</f>
        <v>7810.8029999999999</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7810.8029999999999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425.56004338416665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8257.6410455533751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1651.5282091106751</v>
      </c>
      <c r="M82" s="851"/>
      <c r="N82" s="57"/>
    </row>
    <row r="83" spans="1:14">
      <c r="B83" s="95" t="s">
        <v>1057</v>
      </c>
      <c r="C83" s="96"/>
      <c r="D83" s="96"/>
      <c r="E83" s="96"/>
      <c r="F83" s="96"/>
      <c r="G83" s="96"/>
      <c r="H83" s="96"/>
      <c r="I83" s="93"/>
      <c r="J83" s="94"/>
      <c r="K83" s="312">
        <v>0.05</v>
      </c>
      <c r="L83" s="850">
        <f>N77*K83</f>
        <v>412.88205227766878</v>
      </c>
      <c r="M83" s="851"/>
      <c r="N83" s="57"/>
    </row>
    <row r="84" spans="1:14" ht="15.75" thickBot="1">
      <c r="B84" s="97" t="s">
        <v>1058</v>
      </c>
      <c r="C84" s="98"/>
      <c r="D84" s="98"/>
      <c r="E84" s="98"/>
      <c r="F84" s="98"/>
      <c r="G84" s="98"/>
      <c r="H84" s="98"/>
      <c r="I84" s="99"/>
      <c r="J84" s="100"/>
      <c r="K84" s="313">
        <v>0.05</v>
      </c>
      <c r="L84" s="852">
        <f>N77*K84</f>
        <v>412.88205227766878</v>
      </c>
      <c r="M84" s="853"/>
      <c r="N84" s="57"/>
    </row>
    <row r="85" spans="1:14" ht="15.75" thickBot="1">
      <c r="B85" s="815" t="s">
        <v>1037</v>
      </c>
      <c r="C85" s="816"/>
      <c r="D85" s="816"/>
      <c r="E85" s="816"/>
      <c r="F85" s="816"/>
      <c r="G85" s="816"/>
      <c r="H85" s="816"/>
      <c r="I85" s="816"/>
      <c r="J85" s="816"/>
      <c r="K85" s="816"/>
      <c r="L85" s="816"/>
      <c r="M85" s="817"/>
      <c r="N85" s="58">
        <f>L82+L83+L84</f>
        <v>2477.2923136660124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10734.933359219387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306.40323123659999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50000</v>
      </c>
      <c r="N48" s="280">
        <f>K48*M48</f>
        <v>55000.000000000007</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55000.000000000007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902">
        <f>VLOOKUP(A58,TRANSPORTE!A1:D117,4,FALSE)</f>
        <v>800</v>
      </c>
      <c r="M58" s="903"/>
      <c r="N58" s="295">
        <f>K58*L58</f>
        <v>880.00000000000011</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880.00000000000011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6128.0646247319992</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62314.467855968607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12462.893571193723</v>
      </c>
      <c r="M82" s="851"/>
      <c r="N82" s="57"/>
    </row>
    <row r="83" spans="1:14">
      <c r="B83" s="95" t="s">
        <v>1057</v>
      </c>
      <c r="C83" s="96"/>
      <c r="D83" s="96"/>
      <c r="E83" s="96"/>
      <c r="F83" s="96"/>
      <c r="G83" s="96"/>
      <c r="H83" s="96"/>
      <c r="I83" s="93"/>
      <c r="J83" s="94"/>
      <c r="K83" s="312">
        <v>0.05</v>
      </c>
      <c r="L83" s="850">
        <f>N77*K83</f>
        <v>3115.7233927984307</v>
      </c>
      <c r="M83" s="851"/>
      <c r="N83" s="57"/>
    </row>
    <row r="84" spans="1:14" ht="15.75" thickBot="1">
      <c r="B84" s="97" t="s">
        <v>1058</v>
      </c>
      <c r="C84" s="98"/>
      <c r="D84" s="98"/>
      <c r="E84" s="98"/>
      <c r="F84" s="98"/>
      <c r="G84" s="98"/>
      <c r="H84" s="98"/>
      <c r="I84" s="99"/>
      <c r="J84" s="100"/>
      <c r="K84" s="313">
        <v>0.05</v>
      </c>
      <c r="L84" s="852">
        <f>N77*K84</f>
        <v>3115.7233927984307</v>
      </c>
      <c r="M84" s="853"/>
      <c r="N84" s="57"/>
    </row>
    <row r="85" spans="1:14" ht="15.75" thickBot="1">
      <c r="B85" s="815" t="s">
        <v>1037</v>
      </c>
      <c r="C85" s="816"/>
      <c r="D85" s="816"/>
      <c r="E85" s="816"/>
      <c r="F85" s="816"/>
      <c r="G85" s="816"/>
      <c r="H85" s="816"/>
      <c r="I85" s="816"/>
      <c r="J85" s="816"/>
      <c r="K85" s="816"/>
      <c r="L85" s="816"/>
      <c r="M85" s="817"/>
      <c r="N85" s="58">
        <f>L82+L83+L84</f>
        <v>18694.340356790584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81008.808212759192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160</v>
      </c>
      <c r="B36" s="864" t="str">
        <f>VLOOKUP(A36,EQUIPOS!A6:D154,3,FALSE)</f>
        <v>COMPACTADOR MANUAL VIBRATORIO (RANA) con motor de 6 HP</v>
      </c>
      <c r="C36" s="865"/>
      <c r="D36" s="865"/>
      <c r="E36" s="865"/>
      <c r="F36" s="865"/>
      <c r="G36" s="865"/>
      <c r="H36" s="866"/>
      <c r="I36" s="275"/>
      <c r="J36" s="276"/>
      <c r="K36" s="277">
        <f>VLOOKUP(A36,EQUIPOS!A6:D163,4,FALSE)</f>
        <v>5000</v>
      </c>
      <c r="L36" s="278"/>
      <c r="M36" s="344">
        <v>3</v>
      </c>
      <c r="N36" s="280">
        <f>K36/M36</f>
        <v>1666.6666666666667</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425.5600433841667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2092.2267100508334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38000</v>
      </c>
      <c r="N48" s="280">
        <f>K48*M48</f>
        <v>47500</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47500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902">
        <f>VLOOKUP(A60,TRANSPORTE!A1:D117,4,FALSE)</f>
        <v>800</v>
      </c>
      <c r="M60" s="903"/>
      <c r="N60" s="295">
        <f>K60*L60</f>
        <v>1000</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317"/>
      <c r="C65" s="318"/>
      <c r="D65" s="318"/>
      <c r="E65" s="318"/>
      <c r="F65" s="318"/>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1000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4255.6004338416669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54847.8271438925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10969.5654287785</v>
      </c>
      <c r="M84" s="851"/>
      <c r="N84" s="57"/>
    </row>
    <row r="85" spans="1:14">
      <c r="B85" s="95" t="s">
        <v>1057</v>
      </c>
      <c r="C85" s="96"/>
      <c r="D85" s="96"/>
      <c r="E85" s="96"/>
      <c r="F85" s="96"/>
      <c r="G85" s="96"/>
      <c r="H85" s="96"/>
      <c r="I85" s="93"/>
      <c r="J85" s="94"/>
      <c r="K85" s="312">
        <v>0.05</v>
      </c>
      <c r="L85" s="850">
        <f>N79*K85</f>
        <v>2742.391357194625</v>
      </c>
      <c r="M85" s="851"/>
      <c r="N85" s="57"/>
    </row>
    <row r="86" spans="1:14" ht="15.75" thickBot="1">
      <c r="B86" s="97" t="s">
        <v>1058</v>
      </c>
      <c r="C86" s="98"/>
      <c r="D86" s="98"/>
      <c r="E86" s="98"/>
      <c r="F86" s="98"/>
      <c r="G86" s="98"/>
      <c r="H86" s="98"/>
      <c r="I86" s="99"/>
      <c r="J86" s="100"/>
      <c r="K86" s="313">
        <v>0.05</v>
      </c>
      <c r="L86" s="852">
        <f>N79*K86</f>
        <v>2742.391357194625</v>
      </c>
      <c r="M86" s="853"/>
      <c r="N86" s="57"/>
    </row>
    <row r="87" spans="1:14" ht="15.75" thickBot="1">
      <c r="B87" s="815" t="s">
        <v>1037</v>
      </c>
      <c r="C87" s="816"/>
      <c r="D87" s="816"/>
      <c r="E87" s="816"/>
      <c r="F87" s="816"/>
      <c r="G87" s="816"/>
      <c r="H87" s="816"/>
      <c r="I87" s="816"/>
      <c r="J87" s="816"/>
      <c r="K87" s="816"/>
      <c r="L87" s="816"/>
      <c r="M87" s="817"/>
      <c r="N87" s="58">
        <f>L84+L85+L86</f>
        <v>16454.34814316775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71302.17528706025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197</v>
      </c>
      <c r="B36" s="864" t="str">
        <f>VLOOKUP(A36,EQUIPOS!A6:D154,3,FALSE)</f>
        <v>Equipo de perforación (TRACKDRILL), potencia 40 HP, 2100 golpes / minuto</v>
      </c>
      <c r="C36" s="865"/>
      <c r="D36" s="865"/>
      <c r="E36" s="865"/>
      <c r="F36" s="865"/>
      <c r="G36" s="865"/>
      <c r="H36" s="866"/>
      <c r="I36" s="275"/>
      <c r="J36" s="276"/>
      <c r="K36" s="277">
        <f>VLOOKUP(A36,EQUIPOS!A6:D163,4,FALSE)</f>
        <v>120000</v>
      </c>
      <c r="L36" s="278"/>
      <c r="M36" s="344">
        <v>2.5</v>
      </c>
      <c r="N36" s="280">
        <f>K36/M36</f>
        <v>48000</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383.00403904575001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48383.004039045751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7833.7680744892405</v>
      </c>
      <c r="N48" s="280">
        <f>K48*M48</f>
        <v>7912.1057552341326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7912.1057552341326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63955.19057519488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12791.038115038977</v>
      </c>
      <c r="M84" s="851"/>
      <c r="N84" s="57"/>
    </row>
    <row r="85" spans="1:14">
      <c r="B85" s="95" t="s">
        <v>1057</v>
      </c>
      <c r="C85" s="96"/>
      <c r="D85" s="96"/>
      <c r="E85" s="96"/>
      <c r="F85" s="96"/>
      <c r="G85" s="96"/>
      <c r="H85" s="96"/>
      <c r="I85" s="93"/>
      <c r="J85" s="94"/>
      <c r="K85" s="312">
        <v>0.05</v>
      </c>
      <c r="L85" s="850">
        <f>N79*K85</f>
        <v>3197.7595287597442</v>
      </c>
      <c r="M85" s="851"/>
      <c r="N85" s="57"/>
    </row>
    <row r="86" spans="1:14" ht="15.75" thickBot="1">
      <c r="B86" s="97" t="s">
        <v>1058</v>
      </c>
      <c r="C86" s="98"/>
      <c r="D86" s="98"/>
      <c r="E86" s="98"/>
      <c r="F86" s="98"/>
      <c r="G86" s="98"/>
      <c r="H86" s="98"/>
      <c r="I86" s="99"/>
      <c r="J86" s="100"/>
      <c r="K86" s="313">
        <v>0.05</v>
      </c>
      <c r="L86" s="852">
        <f>N79*K86</f>
        <v>3197.7595287597442</v>
      </c>
      <c r="M86" s="853"/>
      <c r="N86" s="57"/>
    </row>
    <row r="87" spans="1:14" ht="15.75" thickBot="1">
      <c r="B87" s="815" t="s">
        <v>1037</v>
      </c>
      <c r="C87" s="816"/>
      <c r="D87" s="816"/>
      <c r="E87" s="816"/>
      <c r="F87" s="816"/>
      <c r="G87" s="816"/>
      <c r="H87" s="816"/>
      <c r="I87" s="816"/>
      <c r="J87" s="816"/>
      <c r="K87" s="816"/>
      <c r="L87" s="816"/>
      <c r="M87" s="817"/>
      <c r="N87" s="58">
        <f>L84+L85+L86</f>
        <v>19186.557172558463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83141.747747753339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197</v>
      </c>
      <c r="B36" s="864" t="str">
        <f>VLOOKUP(A36,EQUIPOS!A6:D154,3,FALSE)</f>
        <v>Equipo de perforación (TRACKDRILL), potencia 40 HP, 2100 golpes / minuto</v>
      </c>
      <c r="C36" s="865"/>
      <c r="D36" s="865"/>
      <c r="E36" s="865"/>
      <c r="F36" s="865"/>
      <c r="G36" s="865"/>
      <c r="H36" s="866"/>
      <c r="I36" s="275"/>
      <c r="J36" s="276"/>
      <c r="K36" s="277">
        <f>VLOOKUP(A36,EQUIPOS!A6:D163,4,FALSE)</f>
        <v>120000</v>
      </c>
      <c r="L36" s="278"/>
      <c r="M36" s="344">
        <v>1.25</v>
      </c>
      <c r="N36" s="280">
        <f>K36/M36</f>
        <v>96000</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1021.344104122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97021.344104122007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7833.7680744892405</v>
      </c>
      <c r="N48" s="280">
        <f>K48*M48</f>
        <v>7912.1057552341326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7912.1057552341326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20426.882082439999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125360.33194179615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25072.066388359231</v>
      </c>
      <c r="M84" s="851"/>
      <c r="N84" s="57"/>
    </row>
    <row r="85" spans="1:14">
      <c r="B85" s="95" t="s">
        <v>1057</v>
      </c>
      <c r="C85" s="96"/>
      <c r="D85" s="96"/>
      <c r="E85" s="96"/>
      <c r="F85" s="96"/>
      <c r="G85" s="96"/>
      <c r="H85" s="96"/>
      <c r="I85" s="93"/>
      <c r="J85" s="94"/>
      <c r="K85" s="312">
        <v>0.05</v>
      </c>
      <c r="L85" s="850">
        <f>N79*K85</f>
        <v>6268.0165970898079</v>
      </c>
      <c r="M85" s="851"/>
      <c r="N85" s="57"/>
    </row>
    <row r="86" spans="1:14" ht="15.75" thickBot="1">
      <c r="B86" s="97" t="s">
        <v>1058</v>
      </c>
      <c r="C86" s="98"/>
      <c r="D86" s="98"/>
      <c r="E86" s="98"/>
      <c r="F86" s="98"/>
      <c r="G86" s="98"/>
      <c r="H86" s="98"/>
      <c r="I86" s="99"/>
      <c r="J86" s="100"/>
      <c r="K86" s="313">
        <v>0.05</v>
      </c>
      <c r="L86" s="852">
        <f>N79*K86</f>
        <v>6268.0165970898079</v>
      </c>
      <c r="M86" s="853"/>
      <c r="N86" s="57"/>
    </row>
    <row r="87" spans="1:14" ht="15.75" thickBot="1">
      <c r="B87" s="815" t="s">
        <v>1037</v>
      </c>
      <c r="C87" s="816"/>
      <c r="D87" s="816"/>
      <c r="E87" s="816"/>
      <c r="F87" s="816"/>
      <c r="G87" s="816"/>
      <c r="H87" s="816"/>
      <c r="I87" s="816"/>
      <c r="J87" s="816"/>
      <c r="K87" s="816"/>
      <c r="L87" s="816"/>
      <c r="M87" s="817"/>
      <c r="N87" s="58">
        <f>L84+L85+L86</f>
        <v>37608.099582538845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162968.431524335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314</v>
      </c>
      <c r="B36" s="864" t="str">
        <f>VLOOKUP(A36,EQUIPOS!A6:D154,3,FALSE)</f>
        <v xml:space="preserve">Retroexcavadora E-200 sobre orugas
</v>
      </c>
      <c r="C36" s="865"/>
      <c r="D36" s="865"/>
      <c r="E36" s="865"/>
      <c r="F36" s="865"/>
      <c r="G36" s="865"/>
      <c r="H36" s="866"/>
      <c r="I36" s="275"/>
      <c r="J36" s="276"/>
      <c r="K36" s="277">
        <f>VLOOKUP(A36,EQUIPOS!A6:D163,4,FALSE)</f>
        <v>120000</v>
      </c>
      <c r="L36" s="278"/>
      <c r="M36" s="344">
        <v>23</v>
      </c>
      <c r="N36" s="280">
        <f>K36/M36</f>
        <v>5217.391304347826</v>
      </c>
    </row>
    <row r="37" spans="1:14">
      <c r="A37" s="119" t="s">
        <v>328</v>
      </c>
      <c r="B37" s="864" t="str">
        <f>VLOOKUP(A37,EQUIPOS!A7:D154,3,FALSE)</f>
        <v xml:space="preserve">Taco metálico o puntal (escamas en concreto)
</v>
      </c>
      <c r="C37" s="865"/>
      <c r="D37" s="865"/>
      <c r="E37" s="865"/>
      <c r="F37" s="865"/>
      <c r="G37" s="865"/>
      <c r="H37" s="866"/>
      <c r="I37" s="429"/>
      <c r="J37" s="430"/>
      <c r="K37" s="277">
        <f>VLOOKUP(A37,EQUIPOS!A7:D164,4,FALSE)</f>
        <v>71.538494914970642</v>
      </c>
      <c r="L37" s="343"/>
      <c r="M37" s="344">
        <v>1</v>
      </c>
      <c r="N37" s="280">
        <f>K37/M37</f>
        <v>71.538494914970642</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N75*M41</f>
        <v>1021.344104122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6310.2739033847965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4085</v>
      </c>
      <c r="N48" s="280">
        <f>K48*M48</f>
        <v>1429.75</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893</v>
      </c>
      <c r="N49" s="280">
        <f>K49*M49</f>
        <v>893</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2750</v>
      </c>
      <c r="N50" s="280">
        <f>K50*M50</f>
        <v>10450</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331177</v>
      </c>
      <c r="N51" s="280">
        <f>K51*M51</f>
        <v>59611.86</v>
      </c>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72384.61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902">
        <f>VLOOKUP(A58,TRANSPORTE!A1:D117,4,FALSE)</f>
        <v>1556.3872561429632</v>
      </c>
      <c r="M58" s="903"/>
      <c r="N58" s="295">
        <f>K58*L58</f>
        <v>280.14970610573334</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280.14970610573334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20426.882082439999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99401.915691930524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19880.383138386107</v>
      </c>
      <c r="M82" s="851"/>
      <c r="N82" s="57"/>
    </row>
    <row r="83" spans="1:14">
      <c r="B83" s="95" t="s">
        <v>1057</v>
      </c>
      <c r="C83" s="96"/>
      <c r="D83" s="96"/>
      <c r="E83" s="96"/>
      <c r="F83" s="96"/>
      <c r="G83" s="96"/>
      <c r="H83" s="96"/>
      <c r="I83" s="93"/>
      <c r="J83" s="94"/>
      <c r="K83" s="312">
        <v>0.05</v>
      </c>
      <c r="L83" s="850">
        <f>N77*K83</f>
        <v>4970.0957845965268</v>
      </c>
      <c r="M83" s="851"/>
      <c r="N83" s="57"/>
    </row>
    <row r="84" spans="1:14" ht="15.75" thickBot="1">
      <c r="B84" s="97" t="s">
        <v>1058</v>
      </c>
      <c r="C84" s="98"/>
      <c r="D84" s="98"/>
      <c r="E84" s="98"/>
      <c r="F84" s="98"/>
      <c r="G84" s="98"/>
      <c r="H84" s="98"/>
      <c r="I84" s="99"/>
      <c r="J84" s="100"/>
      <c r="K84" s="313">
        <v>0.05</v>
      </c>
      <c r="L84" s="852">
        <f>N77*K84</f>
        <v>4970.0957845965268</v>
      </c>
      <c r="M84" s="853"/>
      <c r="N84" s="57"/>
    </row>
    <row r="85" spans="1:14" ht="15.75" thickBot="1">
      <c r="B85" s="815" t="s">
        <v>1037</v>
      </c>
      <c r="C85" s="816"/>
      <c r="D85" s="816"/>
      <c r="E85" s="816"/>
      <c r="F85" s="816"/>
      <c r="G85" s="816"/>
      <c r="H85" s="816"/>
      <c r="I85" s="816"/>
      <c r="J85" s="816"/>
      <c r="K85" s="816"/>
      <c r="L85" s="816"/>
      <c r="M85" s="817"/>
      <c r="N85" s="58">
        <f>L82+L83+L84</f>
        <v>29820.574707579162</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129222.49039950968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N75*M41</f>
        <v>51.067205206099999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3102.4708529039158</v>
      </c>
      <c r="N48" s="280">
        <f>K48*M48</f>
        <v>3102.4708529039158</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578.58000000000004</v>
      </c>
      <c r="N49" s="280">
        <f>K49*M49</f>
        <v>2314.3200000000002</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5" t="s">
        <v>1037</v>
      </c>
      <c r="C53" s="816"/>
      <c r="D53" s="816"/>
      <c r="E53" s="816"/>
      <c r="F53" s="816"/>
      <c r="G53" s="816"/>
      <c r="H53" s="816"/>
      <c r="I53" s="816"/>
      <c r="J53" s="816"/>
      <c r="K53" s="816"/>
      <c r="L53" s="816"/>
      <c r="M53" s="817"/>
      <c r="N53" s="402">
        <f>SUM(N48:N52)</f>
        <v>5416.7908529039159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B58" s="52"/>
      <c r="C58" s="325"/>
      <c r="D58" s="325"/>
      <c r="E58" s="325"/>
      <c r="F58" s="325"/>
      <c r="G58" s="325"/>
      <c r="H58" s="319"/>
      <c r="I58" s="287"/>
      <c r="J58" s="294"/>
      <c r="K58" s="287"/>
      <c r="L58" s="902"/>
      <c r="M58" s="903"/>
      <c r="N58" s="295"/>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133"/>
    </row>
    <row r="75" spans="1:15" ht="15.75" thickBot="1">
      <c r="B75" s="904" t="s">
        <v>1037</v>
      </c>
      <c r="C75" s="858"/>
      <c r="D75" s="858"/>
      <c r="E75" s="858"/>
      <c r="F75" s="858"/>
      <c r="G75" s="858"/>
      <c r="H75" s="858"/>
      <c r="I75" s="858"/>
      <c r="J75" s="858"/>
      <c r="K75" s="858"/>
      <c r="L75" s="858"/>
      <c r="M75" s="859"/>
      <c r="N75" s="468">
        <f>SUM(N69:N74)</f>
        <v>510.67205206099999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5978.5301101710156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1195.7060220342032</v>
      </c>
      <c r="M82" s="851"/>
      <c r="N82" s="57"/>
    </row>
    <row r="83" spans="1:14">
      <c r="B83" s="95" t="s">
        <v>1057</v>
      </c>
      <c r="C83" s="96"/>
      <c r="D83" s="96"/>
      <c r="E83" s="96"/>
      <c r="F83" s="96"/>
      <c r="G83" s="96"/>
      <c r="H83" s="96"/>
      <c r="I83" s="93"/>
      <c r="J83" s="94"/>
      <c r="K83" s="312">
        <v>0.05</v>
      </c>
      <c r="L83" s="850">
        <f>N77*K83</f>
        <v>298.9265055085508</v>
      </c>
      <c r="M83" s="851"/>
      <c r="N83" s="57"/>
    </row>
    <row r="84" spans="1:14" ht="15.75" thickBot="1">
      <c r="B84" s="97" t="s">
        <v>1058</v>
      </c>
      <c r="C84" s="98"/>
      <c r="D84" s="98"/>
      <c r="E84" s="98"/>
      <c r="F84" s="98"/>
      <c r="G84" s="98"/>
      <c r="H84" s="98"/>
      <c r="I84" s="99"/>
      <c r="J84" s="100"/>
      <c r="K84" s="313">
        <v>0.05</v>
      </c>
      <c r="L84" s="852">
        <f>N77*K84</f>
        <v>298.9265055085508</v>
      </c>
      <c r="M84" s="853"/>
      <c r="N84" s="57"/>
    </row>
    <row r="85" spans="1:14" ht="15.75" thickBot="1">
      <c r="B85" s="815" t="s">
        <v>1037</v>
      </c>
      <c r="C85" s="816"/>
      <c r="D85" s="816"/>
      <c r="E85" s="816"/>
      <c r="F85" s="816"/>
      <c r="G85" s="816"/>
      <c r="H85" s="816"/>
      <c r="I85" s="816"/>
      <c r="J85" s="816"/>
      <c r="K85" s="816"/>
      <c r="L85" s="816"/>
      <c r="M85" s="817"/>
      <c r="N85" s="58">
        <f>L82+L83+L84</f>
        <v>1793.5590330513046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7772.0891432223198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269</v>
      </c>
      <c r="B36" s="864" t="str">
        <f>VLOOKUP(A36,EQUIPOS!A6:D154,3,FALSE)</f>
        <v>Motoniveladora  potencia 215 HP, ancho de cuchilla 4,27 m, peso 18 ton.</v>
      </c>
      <c r="C36" s="865"/>
      <c r="D36" s="865"/>
      <c r="E36" s="865"/>
      <c r="F36" s="865"/>
      <c r="G36" s="865"/>
      <c r="H36" s="866"/>
      <c r="I36" s="275"/>
      <c r="J36" s="276"/>
      <c r="K36" s="277">
        <f>VLOOKUP(A36,EQUIPOS!A6:D163,4,FALSE)</f>
        <v>150000</v>
      </c>
      <c r="L36" s="278"/>
      <c r="M36" s="344">
        <v>15</v>
      </c>
      <c r="N36" s="280">
        <f>K36/M36</f>
        <v>10000</v>
      </c>
    </row>
    <row r="37" spans="1:14">
      <c r="A37" s="119" t="s">
        <v>365</v>
      </c>
      <c r="B37" s="864" t="str">
        <f>VLOOKUP(A37,EQUIPOS!A7:D154,3,FALSE)</f>
        <v xml:space="preserve">Vibrocompatador, potencia 153 HP, peso 10 Ton. </v>
      </c>
      <c r="C37" s="865"/>
      <c r="D37" s="865"/>
      <c r="E37" s="865"/>
      <c r="F37" s="865"/>
      <c r="G37" s="865"/>
      <c r="H37" s="866"/>
      <c r="I37" s="429"/>
      <c r="J37" s="430"/>
      <c r="K37" s="277">
        <f>VLOOKUP(A37,EQUIPOS!A7:D164,4,FALSE)</f>
        <v>100000</v>
      </c>
      <c r="L37" s="343"/>
      <c r="M37" s="344">
        <v>15</v>
      </c>
      <c r="N37" s="280">
        <f>K37/M37</f>
        <v>6666.666666666667</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106.39001084604166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16773.056677512708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25000</v>
      </c>
      <c r="N48" s="280">
        <f>K48*M48</f>
        <v>26250</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42</v>
      </c>
      <c r="N49" s="280">
        <f>K49*M49</f>
        <v>1260</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27510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902">
        <f>VLOOKUP(A60,TRANSPORTE!A1:D117,4,FALSE)</f>
        <v>800</v>
      </c>
      <c r="M60" s="903"/>
      <c r="N60" s="295">
        <f>K60*L60</f>
        <v>840</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840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2127.800216920833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47250.856894433542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9450.1713788867091</v>
      </c>
      <c r="M84" s="851"/>
      <c r="N84" s="57"/>
    </row>
    <row r="85" spans="1:14">
      <c r="B85" s="95" t="s">
        <v>1057</v>
      </c>
      <c r="C85" s="96"/>
      <c r="D85" s="96"/>
      <c r="E85" s="96"/>
      <c r="F85" s="96"/>
      <c r="G85" s="96"/>
      <c r="H85" s="96"/>
      <c r="I85" s="93"/>
      <c r="J85" s="94"/>
      <c r="K85" s="312">
        <v>0.05</v>
      </c>
      <c r="L85" s="850">
        <f>N79*K85</f>
        <v>2362.5428447216773</v>
      </c>
      <c r="M85" s="851"/>
      <c r="N85" s="57"/>
    </row>
    <row r="86" spans="1:14" ht="15.75" thickBot="1">
      <c r="B86" s="97" t="s">
        <v>1058</v>
      </c>
      <c r="C86" s="98"/>
      <c r="D86" s="98"/>
      <c r="E86" s="98"/>
      <c r="F86" s="98"/>
      <c r="G86" s="98"/>
      <c r="H86" s="98"/>
      <c r="I86" s="99"/>
      <c r="J86" s="100"/>
      <c r="K86" s="313">
        <v>0.05</v>
      </c>
      <c r="L86" s="852">
        <f>N79*K86</f>
        <v>2362.5428447216773</v>
      </c>
      <c r="M86" s="853"/>
      <c r="N86" s="57"/>
    </row>
    <row r="87" spans="1:14" ht="15.75" thickBot="1">
      <c r="B87" s="815" t="s">
        <v>1037</v>
      </c>
      <c r="C87" s="816"/>
      <c r="D87" s="816"/>
      <c r="E87" s="816"/>
      <c r="F87" s="816"/>
      <c r="G87" s="816"/>
      <c r="H87" s="816"/>
      <c r="I87" s="816"/>
      <c r="J87" s="816"/>
      <c r="K87" s="816"/>
      <c r="L87" s="816"/>
      <c r="M87" s="817"/>
      <c r="N87" s="58">
        <f>L84+L85+L86</f>
        <v>14175.257068330062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61426.1139627636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2.25" customHeight="1" thickBot="1">
      <c r="A31" t="s">
        <v>1929</v>
      </c>
      <c r="B31" s="86" t="s">
        <v>1228</v>
      </c>
      <c r="C31" s="957" t="s">
        <v>2261</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4708.7709554835719</v>
      </c>
      <c r="N50" s="280">
        <f>K50*M50</f>
        <v>9417.5419109671438</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124950</v>
      </c>
      <c r="N51" s="280">
        <f>K51*M51</f>
        <v>62475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116550.79191096715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2">
        <f>VLOOKUP(A60,TRANSPORTE!A1:D117,4,FALSE)</f>
        <v>800</v>
      </c>
      <c r="M60" s="903"/>
      <c r="N60" s="295">
        <f>K60*L60</f>
        <v>880.00000000000011</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133516.96155088866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26703.392310177733</v>
      </c>
      <c r="M84" s="851"/>
      <c r="N84" s="57"/>
    </row>
    <row r="85" spans="1:14">
      <c r="B85" s="95" t="s">
        <v>1057</v>
      </c>
      <c r="C85" s="96"/>
      <c r="D85" s="96"/>
      <c r="E85" s="96"/>
      <c r="F85" s="96"/>
      <c r="G85" s="96"/>
      <c r="H85" s="96"/>
      <c r="I85" s="93"/>
      <c r="J85" s="94"/>
      <c r="K85" s="312">
        <v>0.05</v>
      </c>
      <c r="L85" s="850">
        <f>N79*K85</f>
        <v>6675.8480775444332</v>
      </c>
      <c r="M85" s="851"/>
      <c r="N85" s="57"/>
    </row>
    <row r="86" spans="1:14" ht="15.75" thickBot="1">
      <c r="B86" s="97" t="s">
        <v>1058</v>
      </c>
      <c r="C86" s="98"/>
      <c r="D86" s="98"/>
      <c r="E86" s="98"/>
      <c r="F86" s="98"/>
      <c r="G86" s="98"/>
      <c r="H86" s="98"/>
      <c r="I86" s="99"/>
      <c r="J86" s="100"/>
      <c r="K86" s="313">
        <v>0.05</v>
      </c>
      <c r="L86" s="852">
        <f>N79*K86</f>
        <v>6675.8480775444332</v>
      </c>
      <c r="M86" s="853"/>
      <c r="N86" s="57"/>
    </row>
    <row r="87" spans="1:14" ht="15.75" thickBot="1">
      <c r="B87" s="815" t="s">
        <v>1037</v>
      </c>
      <c r="C87" s="816"/>
      <c r="D87" s="816"/>
      <c r="E87" s="816"/>
      <c r="F87" s="816"/>
      <c r="G87" s="816"/>
      <c r="H87" s="816"/>
      <c r="I87" s="816"/>
      <c r="J87" s="816"/>
      <c r="K87" s="816"/>
      <c r="L87" s="816"/>
      <c r="M87" s="817"/>
      <c r="N87" s="58">
        <f>L84+L85+L86</f>
        <v>40055.088465266599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173572.05001615526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1.5" customHeight="1" thickBot="1">
      <c r="A31" t="s">
        <v>1929</v>
      </c>
      <c r="B31" s="86" t="s">
        <v>1776</v>
      </c>
      <c r="C31" s="957" t="s">
        <v>2262</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4708.7709554835719</v>
      </c>
      <c r="N50" s="280">
        <f>K50*M50</f>
        <v>9417.5419109671438</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79857.116297595363</v>
      </c>
      <c r="N51" s="280">
        <f>K51*M51</f>
        <v>39928.558148797681</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94004.350059764824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2">
        <f>VLOOKUP(A60,TRANSPORTE!A1:D117,4,FALSE)</f>
        <v>800</v>
      </c>
      <c r="M60" s="903"/>
      <c r="N60" s="295">
        <f>K60*L60</f>
        <v>880.00000000000011</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317"/>
      <c r="C65" s="318"/>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110970.51969968632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22194.103939937268</v>
      </c>
      <c r="M84" s="851"/>
      <c r="N84" s="57"/>
    </row>
    <row r="85" spans="1:14">
      <c r="B85" s="95" t="s">
        <v>1057</v>
      </c>
      <c r="C85" s="96"/>
      <c r="D85" s="96"/>
      <c r="E85" s="96"/>
      <c r="F85" s="96"/>
      <c r="G85" s="96"/>
      <c r="H85" s="96"/>
      <c r="I85" s="93"/>
      <c r="J85" s="94"/>
      <c r="K85" s="312">
        <v>0.05</v>
      </c>
      <c r="L85" s="850">
        <f>N79*K85</f>
        <v>5548.5259849843169</v>
      </c>
      <c r="M85" s="851"/>
      <c r="N85" s="57"/>
    </row>
    <row r="86" spans="1:14" ht="15.75" thickBot="1">
      <c r="B86" s="97" t="s">
        <v>1058</v>
      </c>
      <c r="C86" s="98"/>
      <c r="D86" s="98"/>
      <c r="E86" s="98"/>
      <c r="F86" s="98"/>
      <c r="G86" s="98"/>
      <c r="H86" s="98"/>
      <c r="I86" s="99"/>
      <c r="J86" s="100"/>
      <c r="K86" s="313">
        <v>0.05</v>
      </c>
      <c r="L86" s="852">
        <f>N79*K86</f>
        <v>5548.5259849843169</v>
      </c>
      <c r="M86" s="853"/>
      <c r="N86" s="57"/>
    </row>
    <row r="87" spans="1:14" ht="15.75" thickBot="1">
      <c r="B87" s="815" t="s">
        <v>1037</v>
      </c>
      <c r="C87" s="816"/>
      <c r="D87" s="816"/>
      <c r="E87" s="816"/>
      <c r="F87" s="816"/>
      <c r="G87" s="816"/>
      <c r="H87" s="816"/>
      <c r="I87" s="816"/>
      <c r="J87" s="816"/>
      <c r="K87" s="816"/>
      <c r="L87" s="816"/>
      <c r="M87" s="817"/>
      <c r="N87" s="58">
        <f>L84+L85+L86</f>
        <v>33291.155909905901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144261.67560959223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1777</v>
      </c>
      <c r="C31" s="957" t="s">
        <v>2263</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4708.7709554835719</v>
      </c>
      <c r="N50" s="280">
        <f>K50*M50</f>
        <v>9417.5419109671438</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104039.73579727046</v>
      </c>
      <c r="N51" s="280">
        <f>K51*M51</f>
        <v>52019.867898635232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106095.65980960237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2">
        <f>VLOOKUP(A60,TRANSPORTE!A1:D117,4,FALSE)</f>
        <v>800</v>
      </c>
      <c r="M60" s="903"/>
      <c r="N60" s="295">
        <f>K60*L60</f>
        <v>880.00000000000011</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123061.82944952387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24612.365889904773</v>
      </c>
      <c r="M84" s="851"/>
      <c r="N84" s="57"/>
    </row>
    <row r="85" spans="1:14">
      <c r="B85" s="95" t="s">
        <v>1057</v>
      </c>
      <c r="C85" s="96"/>
      <c r="D85" s="96"/>
      <c r="E85" s="96"/>
      <c r="F85" s="96"/>
      <c r="G85" s="96"/>
      <c r="H85" s="96"/>
      <c r="I85" s="93"/>
      <c r="J85" s="94"/>
      <c r="K85" s="312">
        <v>0.05</v>
      </c>
      <c r="L85" s="850">
        <f>N79*K85</f>
        <v>6153.0914724761933</v>
      </c>
      <c r="M85" s="851"/>
      <c r="N85" s="57"/>
    </row>
    <row r="86" spans="1:14" ht="15.75" thickBot="1">
      <c r="B86" s="97" t="s">
        <v>1058</v>
      </c>
      <c r="C86" s="98"/>
      <c r="D86" s="98"/>
      <c r="E86" s="98"/>
      <c r="F86" s="98"/>
      <c r="G86" s="98"/>
      <c r="H86" s="98"/>
      <c r="I86" s="99"/>
      <c r="J86" s="100"/>
      <c r="K86" s="313">
        <v>0.05</v>
      </c>
      <c r="L86" s="852">
        <f>N79*K86</f>
        <v>6153.0914724761933</v>
      </c>
      <c r="M86" s="853"/>
      <c r="N86" s="57"/>
    </row>
    <row r="87" spans="1:14" ht="15.75" thickBot="1">
      <c r="B87" s="815" t="s">
        <v>1037</v>
      </c>
      <c r="C87" s="816"/>
      <c r="D87" s="816"/>
      <c r="E87" s="816"/>
      <c r="F87" s="816"/>
      <c r="G87" s="816"/>
      <c r="H87" s="816"/>
      <c r="I87" s="816"/>
      <c r="J87" s="816"/>
      <c r="K87" s="816"/>
      <c r="L87" s="816"/>
      <c r="M87" s="817"/>
      <c r="N87" s="58">
        <f>L84+L85+L86</f>
        <v>36918.54883485716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159980.37828438103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9.25" customHeight="1" thickBot="1">
      <c r="A31" t="s">
        <v>1929</v>
      </c>
      <c r="B31" s="86" t="s">
        <v>1778</v>
      </c>
      <c r="C31" s="957" t="s">
        <v>2264</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5355</v>
      </c>
      <c r="N49" s="280">
        <f>K49*M49</f>
        <v>6158.2499999999991</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4708.7709554835719</v>
      </c>
      <c r="N50" s="280">
        <f>K50*M50</f>
        <v>9417.5419109671438</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105607.35898847714</v>
      </c>
      <c r="N51" s="280">
        <f>K51*M51</f>
        <v>52803.679494238568</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106879.47140520571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2">
        <f>VLOOKUP(A60,TRANSPORTE!A1:D117,4,FALSE)</f>
        <v>800</v>
      </c>
      <c r="M60" s="903"/>
      <c r="N60" s="295">
        <f>K60*L60</f>
        <v>880.00000000000011</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123845.64104512721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24769.128209025443</v>
      </c>
      <c r="M84" s="851"/>
      <c r="N84" s="57"/>
    </row>
    <row r="85" spans="1:14">
      <c r="B85" s="95" t="s">
        <v>1057</v>
      </c>
      <c r="C85" s="96"/>
      <c r="D85" s="96"/>
      <c r="E85" s="96"/>
      <c r="F85" s="96"/>
      <c r="G85" s="96"/>
      <c r="H85" s="96"/>
      <c r="I85" s="93"/>
      <c r="J85" s="94"/>
      <c r="K85" s="312">
        <v>0.05</v>
      </c>
      <c r="L85" s="850">
        <f>N79*K85</f>
        <v>6192.2820522563607</v>
      </c>
      <c r="M85" s="851"/>
      <c r="N85" s="57"/>
    </row>
    <row r="86" spans="1:14" ht="15.75" thickBot="1">
      <c r="B86" s="97" t="s">
        <v>1058</v>
      </c>
      <c r="C86" s="98"/>
      <c r="D86" s="98"/>
      <c r="E86" s="98"/>
      <c r="F86" s="98"/>
      <c r="G86" s="98"/>
      <c r="H86" s="98"/>
      <c r="I86" s="99"/>
      <c r="J86" s="100"/>
      <c r="K86" s="313">
        <v>0.05</v>
      </c>
      <c r="L86" s="852">
        <f>N79*K86</f>
        <v>6192.2820522563607</v>
      </c>
      <c r="M86" s="853"/>
      <c r="N86" s="57"/>
    </row>
    <row r="87" spans="1:14" ht="15.75" thickBot="1">
      <c r="B87" s="815" t="s">
        <v>1037</v>
      </c>
      <c r="C87" s="816"/>
      <c r="D87" s="816"/>
      <c r="E87" s="816"/>
      <c r="F87" s="816"/>
      <c r="G87" s="816"/>
      <c r="H87" s="816"/>
      <c r="I87" s="816"/>
      <c r="J87" s="816"/>
      <c r="K87" s="816"/>
      <c r="L87" s="816"/>
      <c r="M87" s="817"/>
      <c r="N87" s="58">
        <f>L84+L85+L86</f>
        <v>37153.692313538166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160999.33335866538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1229</v>
      </c>
      <c r="C31" s="957" t="s">
        <v>1818</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5355</v>
      </c>
      <c r="N49" s="280">
        <f>K49*M49</f>
        <v>2677.5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4708.7709554835719</v>
      </c>
      <c r="N50" s="280">
        <f>K50*M50</f>
        <v>4708.7709554835719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192721.20975736756</v>
      </c>
      <c r="N51" s="280">
        <f>K51*M51</f>
        <v>192721.20975736756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238607.48071285113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2">
        <f>VLOOKUP(A60,TRANSPORTE!A1:D117,4,FALSE)</f>
        <v>800</v>
      </c>
      <c r="M60" s="903"/>
      <c r="N60" s="295">
        <f>K60*L60</f>
        <v>880.00000000000011</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255573.65035277262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51114.730070554528</v>
      </c>
      <c r="M84" s="851"/>
      <c r="N84" s="57"/>
    </row>
    <row r="85" spans="1:14">
      <c r="B85" s="95" t="s">
        <v>1057</v>
      </c>
      <c r="C85" s="96"/>
      <c r="D85" s="96"/>
      <c r="E85" s="96"/>
      <c r="F85" s="96"/>
      <c r="G85" s="96"/>
      <c r="H85" s="96"/>
      <c r="I85" s="93"/>
      <c r="J85" s="94"/>
      <c r="K85" s="312">
        <v>0.05</v>
      </c>
      <c r="L85" s="850">
        <f>N79*K85</f>
        <v>12778.682517638632</v>
      </c>
      <c r="M85" s="851"/>
      <c r="N85" s="57"/>
    </row>
    <row r="86" spans="1:14" ht="15.75" thickBot="1">
      <c r="B86" s="97" t="s">
        <v>1058</v>
      </c>
      <c r="C86" s="98"/>
      <c r="D86" s="98"/>
      <c r="E86" s="98"/>
      <c r="F86" s="98"/>
      <c r="G86" s="98"/>
      <c r="H86" s="98"/>
      <c r="I86" s="99"/>
      <c r="J86" s="100"/>
      <c r="K86" s="313">
        <v>0.05</v>
      </c>
      <c r="L86" s="852">
        <f>N79*K86</f>
        <v>12778.682517638632</v>
      </c>
      <c r="M86" s="853"/>
      <c r="N86" s="57"/>
    </row>
    <row r="87" spans="1:14" ht="15.75" thickBot="1">
      <c r="B87" s="815" t="s">
        <v>1037</v>
      </c>
      <c r="C87" s="816"/>
      <c r="D87" s="816"/>
      <c r="E87" s="816"/>
      <c r="F87" s="816"/>
      <c r="G87" s="816"/>
      <c r="H87" s="816"/>
      <c r="I87" s="816"/>
      <c r="J87" s="816"/>
      <c r="K87" s="816"/>
      <c r="L87" s="816"/>
      <c r="M87" s="817"/>
      <c r="N87" s="58">
        <f>L84+L85+L86</f>
        <v>76672.095105831788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332245.74545860442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1779</v>
      </c>
      <c r="C31" s="957" t="s">
        <v>1780</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5355</v>
      </c>
      <c r="N49" s="280">
        <f>K49*M49</f>
        <v>2677.5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4708.7709554835719</v>
      </c>
      <c r="N50" s="280">
        <f>K50*M50</f>
        <v>4708.7709554835719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192721.20975736756</v>
      </c>
      <c r="N51" s="280">
        <f>K51*M51</f>
        <v>192721.20975736756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238607.48071285113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2">
        <f>VLOOKUP(A60,TRANSPORTE!A1:D117,4,FALSE)</f>
        <v>800</v>
      </c>
      <c r="M60" s="903"/>
      <c r="N60" s="295">
        <f>K60*L60</f>
        <v>880.00000000000011</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255573.65035277262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51114.730070554528</v>
      </c>
      <c r="M84" s="851"/>
      <c r="N84" s="57"/>
    </row>
    <row r="85" spans="1:14">
      <c r="B85" s="95" t="s">
        <v>1057</v>
      </c>
      <c r="C85" s="96"/>
      <c r="D85" s="96"/>
      <c r="E85" s="96"/>
      <c r="F85" s="96"/>
      <c r="G85" s="96"/>
      <c r="H85" s="96"/>
      <c r="I85" s="93"/>
      <c r="J85" s="94"/>
      <c r="K85" s="312">
        <v>0.05</v>
      </c>
      <c r="L85" s="850">
        <f>N79*K85</f>
        <v>12778.682517638632</v>
      </c>
      <c r="M85" s="851"/>
      <c r="N85" s="57"/>
    </row>
    <row r="86" spans="1:14" ht="15.75" thickBot="1">
      <c r="B86" s="97" t="s">
        <v>1058</v>
      </c>
      <c r="C86" s="98"/>
      <c r="D86" s="98"/>
      <c r="E86" s="98"/>
      <c r="F86" s="98"/>
      <c r="G86" s="98"/>
      <c r="H86" s="98"/>
      <c r="I86" s="99"/>
      <c r="J86" s="100"/>
      <c r="K86" s="313">
        <v>0.05</v>
      </c>
      <c r="L86" s="852">
        <f>N79*K86</f>
        <v>12778.682517638632</v>
      </c>
      <c r="M86" s="853"/>
      <c r="N86" s="57"/>
    </row>
    <row r="87" spans="1:14" ht="15.75" thickBot="1">
      <c r="B87" s="815" t="s">
        <v>1037</v>
      </c>
      <c r="C87" s="816"/>
      <c r="D87" s="816"/>
      <c r="E87" s="816"/>
      <c r="F87" s="816"/>
      <c r="G87" s="816"/>
      <c r="H87" s="816"/>
      <c r="I87" s="816"/>
      <c r="J87" s="816"/>
      <c r="K87" s="816"/>
      <c r="L87" s="816"/>
      <c r="M87" s="817"/>
      <c r="N87" s="58">
        <f>L84+L85+L86</f>
        <v>76672.095105831788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332245.74545860442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1781</v>
      </c>
      <c r="C31" s="957" t="s">
        <v>1782</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5355</v>
      </c>
      <c r="N49" s="280">
        <f>K49*M49</f>
        <v>2677.5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4708.7709554835719</v>
      </c>
      <c r="N50" s="280">
        <f>K50*M50</f>
        <v>4708.7709554835719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192721.20975736756</v>
      </c>
      <c r="N51" s="280">
        <f>K51*M51</f>
        <v>192721.20975736756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238607.48071285113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2">
        <f>VLOOKUP(A60,TRANSPORTE!A1:D117,4,FALSE)</f>
        <v>800</v>
      </c>
      <c r="M60" s="903"/>
      <c r="N60" s="295">
        <f>K60*L60</f>
        <v>880.00000000000011</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255573.65035277262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51114.730070554528</v>
      </c>
      <c r="M84" s="851"/>
      <c r="N84" s="57"/>
    </row>
    <row r="85" spans="1:14">
      <c r="B85" s="95" t="s">
        <v>1057</v>
      </c>
      <c r="C85" s="96"/>
      <c r="D85" s="96"/>
      <c r="E85" s="96"/>
      <c r="F85" s="96"/>
      <c r="G85" s="96"/>
      <c r="H85" s="96"/>
      <c r="I85" s="93"/>
      <c r="J85" s="94"/>
      <c r="K85" s="312">
        <v>0.05</v>
      </c>
      <c r="L85" s="850">
        <f>N79*K85</f>
        <v>12778.682517638632</v>
      </c>
      <c r="M85" s="851"/>
      <c r="N85" s="57"/>
    </row>
    <row r="86" spans="1:14" ht="15.75" thickBot="1">
      <c r="B86" s="97" t="s">
        <v>1058</v>
      </c>
      <c r="C86" s="98"/>
      <c r="D86" s="98"/>
      <c r="E86" s="98"/>
      <c r="F86" s="98"/>
      <c r="G86" s="98"/>
      <c r="H86" s="98"/>
      <c r="I86" s="99"/>
      <c r="J86" s="100"/>
      <c r="K86" s="313">
        <v>0.05</v>
      </c>
      <c r="L86" s="852">
        <f>N79*K86</f>
        <v>12778.682517638632</v>
      </c>
      <c r="M86" s="853"/>
      <c r="N86" s="57"/>
    </row>
    <row r="87" spans="1:14" ht="15.75" thickBot="1">
      <c r="B87" s="815" t="s">
        <v>1037</v>
      </c>
      <c r="C87" s="816"/>
      <c r="D87" s="816"/>
      <c r="E87" s="816"/>
      <c r="F87" s="816"/>
      <c r="G87" s="816"/>
      <c r="H87" s="816"/>
      <c r="I87" s="816"/>
      <c r="J87" s="816"/>
      <c r="K87" s="816"/>
      <c r="L87" s="816"/>
      <c r="M87" s="817"/>
      <c r="N87" s="58">
        <f>L84+L85+L86</f>
        <v>76672.095105831788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332245.74545860442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1783</v>
      </c>
      <c r="C31" s="957" t="s">
        <v>1784</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766.00807809150001</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35000</v>
      </c>
      <c r="N48" s="280">
        <f>K48*M48</f>
        <v>38500</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5355</v>
      </c>
      <c r="N49" s="280">
        <f>K49*M49</f>
        <v>2677.5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4708.7709554835719</v>
      </c>
      <c r="N50" s="280">
        <f>K50*M50</f>
        <v>4708.7709554835719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192721.20975736756</v>
      </c>
      <c r="N51" s="280">
        <f>K51*M51</f>
        <v>192721.20975736756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238607.48071285113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2">
        <f>VLOOKUP(A60,TRANSPORTE!A1:D117,4,FALSE)</f>
        <v>800</v>
      </c>
      <c r="M60" s="903"/>
      <c r="N60" s="295">
        <f>K60*L60</f>
        <v>880.00000000000011</v>
      </c>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f>N60+N61+N62+N63+N64</f>
        <v>880.00000000000011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255573.65035277262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51114.730070554528</v>
      </c>
      <c r="M84" s="851"/>
      <c r="N84" s="57"/>
    </row>
    <row r="85" spans="1:14">
      <c r="B85" s="95" t="s">
        <v>1057</v>
      </c>
      <c r="C85" s="96"/>
      <c r="D85" s="96"/>
      <c r="E85" s="96"/>
      <c r="F85" s="96"/>
      <c r="G85" s="96"/>
      <c r="H85" s="96"/>
      <c r="I85" s="93"/>
      <c r="J85" s="94"/>
      <c r="K85" s="312">
        <v>0.05</v>
      </c>
      <c r="L85" s="850">
        <f>N79*K85</f>
        <v>12778.682517638632</v>
      </c>
      <c r="M85" s="851"/>
      <c r="N85" s="57"/>
    </row>
    <row r="86" spans="1:14" ht="15.75" thickBot="1">
      <c r="B86" s="97" t="s">
        <v>1058</v>
      </c>
      <c r="C86" s="98"/>
      <c r="D86" s="98"/>
      <c r="E86" s="98"/>
      <c r="F86" s="98"/>
      <c r="G86" s="98"/>
      <c r="H86" s="98"/>
      <c r="I86" s="99"/>
      <c r="J86" s="100"/>
      <c r="K86" s="313">
        <v>0.05</v>
      </c>
      <c r="L86" s="852">
        <f>N79*K86</f>
        <v>12778.682517638632</v>
      </c>
      <c r="M86" s="853"/>
      <c r="N86" s="57"/>
    </row>
    <row r="87" spans="1:14" ht="15.75" thickBot="1">
      <c r="B87" s="815" t="s">
        <v>1037</v>
      </c>
      <c r="C87" s="816"/>
      <c r="D87" s="816"/>
      <c r="E87" s="816"/>
      <c r="F87" s="816"/>
      <c r="G87" s="816"/>
      <c r="H87" s="816"/>
      <c r="I87" s="816"/>
      <c r="J87" s="816"/>
      <c r="K87" s="816"/>
      <c r="L87" s="816"/>
      <c r="M87" s="817"/>
      <c r="N87" s="58">
        <f>L84+L85+L86</f>
        <v>76672.095105831788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332245.74545860442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8.5" customHeight="1" thickBot="1">
      <c r="A31" t="s">
        <v>1929</v>
      </c>
      <c r="B31" s="86" t="s">
        <v>1785</v>
      </c>
      <c r="C31" s="957" t="s">
        <v>1786</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7101</v>
      </c>
      <c r="N48" s="280">
        <f>K48*M48</f>
        <v>9231.3000000000011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9231.3000000000011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10763.316156183002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2152.6632312366005</v>
      </c>
      <c r="M84" s="851"/>
      <c r="N84" s="57"/>
    </row>
    <row r="85" spans="1:14">
      <c r="B85" s="95" t="s">
        <v>1057</v>
      </c>
      <c r="C85" s="96"/>
      <c r="D85" s="96"/>
      <c r="E85" s="96"/>
      <c r="F85" s="96"/>
      <c r="G85" s="96"/>
      <c r="H85" s="96"/>
      <c r="I85" s="93"/>
      <c r="J85" s="94"/>
      <c r="K85" s="312">
        <v>0.05</v>
      </c>
      <c r="L85" s="850">
        <f>N79*K85</f>
        <v>538.16580780915012</v>
      </c>
      <c r="M85" s="851"/>
      <c r="N85" s="57"/>
    </row>
    <row r="86" spans="1:14" ht="15.75" thickBot="1">
      <c r="B86" s="97" t="s">
        <v>1058</v>
      </c>
      <c r="C86" s="98"/>
      <c r="D86" s="98"/>
      <c r="E86" s="98"/>
      <c r="F86" s="98"/>
      <c r="G86" s="98"/>
      <c r="H86" s="98"/>
      <c r="I86" s="99"/>
      <c r="J86" s="100"/>
      <c r="K86" s="313">
        <v>0.05</v>
      </c>
      <c r="L86" s="852">
        <f>N79*K86</f>
        <v>538.16580780915012</v>
      </c>
      <c r="M86" s="853"/>
      <c r="N86" s="57"/>
    </row>
    <row r="87" spans="1:14" ht="15.75" thickBot="1">
      <c r="B87" s="815" t="s">
        <v>1037</v>
      </c>
      <c r="C87" s="816"/>
      <c r="D87" s="816"/>
      <c r="E87" s="816"/>
      <c r="F87" s="816"/>
      <c r="G87" s="816"/>
      <c r="H87" s="816"/>
      <c r="I87" s="816"/>
      <c r="J87" s="816"/>
      <c r="K87" s="816"/>
      <c r="L87" s="816"/>
      <c r="M87" s="817"/>
      <c r="N87" s="58">
        <f>L84+L85+L86</f>
        <v>3228.9948468549005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13992.311003037903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 customHeight="1" thickBot="1">
      <c r="A31" t="s">
        <v>1929</v>
      </c>
      <c r="B31" s="86" t="s">
        <v>1787</v>
      </c>
      <c r="C31" s="957" t="s">
        <v>1788</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14263</v>
      </c>
      <c r="N48" s="280">
        <f>K48*M48</f>
        <v>18541.900000000001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18541.900000000001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20073.916156183001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4014.7832312366004</v>
      </c>
      <c r="M84" s="851"/>
      <c r="N84" s="57"/>
    </row>
    <row r="85" spans="1:14">
      <c r="B85" s="95" t="s">
        <v>1057</v>
      </c>
      <c r="C85" s="96"/>
      <c r="D85" s="96"/>
      <c r="E85" s="96"/>
      <c r="F85" s="96"/>
      <c r="G85" s="96"/>
      <c r="H85" s="96"/>
      <c r="I85" s="93"/>
      <c r="J85" s="94"/>
      <c r="K85" s="312">
        <v>0.05</v>
      </c>
      <c r="L85" s="850">
        <f>N79*K85</f>
        <v>1003.6958078091501</v>
      </c>
      <c r="M85" s="851"/>
      <c r="N85" s="57"/>
    </row>
    <row r="86" spans="1:14" ht="15.75" thickBot="1">
      <c r="B86" s="97" t="s">
        <v>1058</v>
      </c>
      <c r="C86" s="98"/>
      <c r="D86" s="98"/>
      <c r="E86" s="98"/>
      <c r="F86" s="98"/>
      <c r="G86" s="98"/>
      <c r="H86" s="98"/>
      <c r="I86" s="99"/>
      <c r="J86" s="100"/>
      <c r="K86" s="313">
        <v>0.05</v>
      </c>
      <c r="L86" s="852">
        <f>N79*K86</f>
        <v>1003.6958078091501</v>
      </c>
      <c r="M86" s="853"/>
      <c r="N86" s="57"/>
    </row>
    <row r="87" spans="1:14" ht="15.75" thickBot="1">
      <c r="B87" s="815" t="s">
        <v>1037</v>
      </c>
      <c r="C87" s="816"/>
      <c r="D87" s="816"/>
      <c r="E87" s="816"/>
      <c r="F87" s="816"/>
      <c r="G87" s="816"/>
      <c r="H87" s="816"/>
      <c r="I87" s="816"/>
      <c r="J87" s="816"/>
      <c r="K87" s="816"/>
      <c r="L87" s="816"/>
      <c r="M87" s="817"/>
      <c r="N87" s="58">
        <f>L84+L85+L86</f>
        <v>6022.1748468549004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26096.091003037902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75" customHeight="1" thickBot="1">
      <c r="A31" t="s">
        <v>1929</v>
      </c>
      <c r="B31" s="86" t="s">
        <v>1789</v>
      </c>
      <c r="C31" s="957" t="s">
        <v>2265</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7101</v>
      </c>
      <c r="N48" s="280">
        <f>K48*M48</f>
        <v>9231.3000000000011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9231.3000000000011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10763.316156183002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2152.6632312366005</v>
      </c>
      <c r="M84" s="851"/>
      <c r="N84" s="57"/>
    </row>
    <row r="85" spans="1:14">
      <c r="B85" s="95" t="s">
        <v>1057</v>
      </c>
      <c r="C85" s="96"/>
      <c r="D85" s="96"/>
      <c r="E85" s="96"/>
      <c r="F85" s="96"/>
      <c r="G85" s="96"/>
      <c r="H85" s="96"/>
      <c r="I85" s="93"/>
      <c r="J85" s="94"/>
      <c r="K85" s="312">
        <v>0.05</v>
      </c>
      <c r="L85" s="850">
        <f>N79*K85</f>
        <v>538.16580780915012</v>
      </c>
      <c r="M85" s="851"/>
      <c r="N85" s="57"/>
    </row>
    <row r="86" spans="1:14" ht="15.75" thickBot="1">
      <c r="B86" s="97" t="s">
        <v>1058</v>
      </c>
      <c r="C86" s="98"/>
      <c r="D86" s="98"/>
      <c r="E86" s="98"/>
      <c r="F86" s="98"/>
      <c r="G86" s="98"/>
      <c r="H86" s="98"/>
      <c r="I86" s="99"/>
      <c r="J86" s="100"/>
      <c r="K86" s="313">
        <v>0.05</v>
      </c>
      <c r="L86" s="852">
        <f>N79*K86</f>
        <v>538.16580780915012</v>
      </c>
      <c r="M86" s="853"/>
      <c r="N86" s="57"/>
    </row>
    <row r="87" spans="1:14" ht="15.75" thickBot="1">
      <c r="B87" s="815" t="s">
        <v>1037</v>
      </c>
      <c r="C87" s="816"/>
      <c r="D87" s="816"/>
      <c r="E87" s="816"/>
      <c r="F87" s="816"/>
      <c r="G87" s="816"/>
      <c r="H87" s="816"/>
      <c r="I87" s="816"/>
      <c r="J87" s="816"/>
      <c r="K87" s="816"/>
      <c r="L87" s="816"/>
      <c r="M87" s="817"/>
      <c r="N87" s="58">
        <f>L84+L85+L86</f>
        <v>3228.9948468549005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13992.311003037903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30" customHeight="1" thickBot="1">
      <c r="A31" t="s">
        <v>1929</v>
      </c>
      <c r="B31" s="86" t="s">
        <v>1790</v>
      </c>
      <c r="C31" s="957" t="s">
        <v>2266</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c r="C41" s="873"/>
      <c r="D41" s="873"/>
      <c r="E41" s="44"/>
      <c r="F41" s="45"/>
      <c r="G41" s="45"/>
      <c r="H41" s="46"/>
      <c r="I41" s="42"/>
      <c r="J41" s="43"/>
      <c r="K41" s="287"/>
      <c r="L41" s="284"/>
      <c r="M41" s="409"/>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14263</v>
      </c>
      <c r="N48" s="280">
        <f>K48*M48</f>
        <v>18541.900000000001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18541.900000000001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20073.916156183001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4014.7832312366004</v>
      </c>
      <c r="M84" s="851"/>
      <c r="N84" s="57"/>
    </row>
    <row r="85" spans="1:14">
      <c r="B85" s="95" t="s">
        <v>1057</v>
      </c>
      <c r="C85" s="96"/>
      <c r="D85" s="96"/>
      <c r="E85" s="96"/>
      <c r="F85" s="96"/>
      <c r="G85" s="96"/>
      <c r="H85" s="96"/>
      <c r="I85" s="93"/>
      <c r="J85" s="94"/>
      <c r="K85" s="312">
        <v>0.05</v>
      </c>
      <c r="L85" s="850">
        <f>N79*K85</f>
        <v>1003.6958078091501</v>
      </c>
      <c r="M85" s="851"/>
      <c r="N85" s="57"/>
    </row>
    <row r="86" spans="1:14" ht="15.75" thickBot="1">
      <c r="B86" s="97" t="s">
        <v>1058</v>
      </c>
      <c r="C86" s="98"/>
      <c r="D86" s="98"/>
      <c r="E86" s="98"/>
      <c r="F86" s="98"/>
      <c r="G86" s="98"/>
      <c r="H86" s="98"/>
      <c r="I86" s="99"/>
      <c r="J86" s="100"/>
      <c r="K86" s="313">
        <v>0.05</v>
      </c>
      <c r="L86" s="852">
        <f>N79*K86</f>
        <v>1003.6958078091501</v>
      </c>
      <c r="M86" s="853"/>
      <c r="N86" s="57"/>
    </row>
    <row r="87" spans="1:14" ht="15.75" thickBot="1">
      <c r="B87" s="815" t="s">
        <v>1037</v>
      </c>
      <c r="C87" s="816"/>
      <c r="D87" s="816"/>
      <c r="E87" s="816"/>
      <c r="F87" s="816"/>
      <c r="G87" s="816"/>
      <c r="H87" s="816"/>
      <c r="I87" s="816"/>
      <c r="J87" s="816"/>
      <c r="K87" s="816"/>
      <c r="L87" s="816"/>
      <c r="M87" s="817"/>
      <c r="N87" s="58">
        <f>L84+L85+L86</f>
        <v>6022.1748468549004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26096.091003037902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152</v>
      </c>
      <c r="B36" s="864" t="str">
        <f>VLOOKUP(A36,EQUIPOS!A6:D154,3,FALSE)</f>
        <v xml:space="preserve">Carrotanque de agua(1000 Galones) </v>
      </c>
      <c r="C36" s="865"/>
      <c r="D36" s="865"/>
      <c r="E36" s="865"/>
      <c r="F36" s="865"/>
      <c r="G36" s="865"/>
      <c r="H36" s="866"/>
      <c r="I36" s="275"/>
      <c r="J36" s="276"/>
      <c r="K36" s="277">
        <f>VLOOKUP(A36,EQUIPOS!A6:D163,4,FALSE)</f>
        <v>62500</v>
      </c>
      <c r="L36" s="278"/>
      <c r="M36" s="344">
        <v>15</v>
      </c>
      <c r="N36" s="280">
        <f>K36/M36</f>
        <v>4166.666666666667</v>
      </c>
    </row>
    <row r="37" spans="1:14">
      <c r="A37" s="119" t="s">
        <v>174</v>
      </c>
      <c r="B37" s="864" t="str">
        <f>VLOOKUP(A37,EQUIPOS!A7:D154,3,FALSE)</f>
        <v>Compactador vibratorio tipo DD-20</v>
      </c>
      <c r="C37" s="865"/>
      <c r="D37" s="865"/>
      <c r="E37" s="865"/>
      <c r="F37" s="865"/>
      <c r="G37" s="865"/>
      <c r="H37" s="866"/>
      <c r="I37" s="429"/>
      <c r="J37" s="430"/>
      <c r="K37" s="277">
        <f>VLOOKUP(A37,EQUIPOS!A7:D164,4,FALSE)</f>
        <v>53467.271377311779</v>
      </c>
      <c r="L37" s="343"/>
      <c r="M37" s="344">
        <v>15</v>
      </c>
      <c r="N37" s="280">
        <f>K37/M37</f>
        <v>3564.4847584874519</v>
      </c>
    </row>
    <row r="38" spans="1:14">
      <c r="A38" s="119" t="s">
        <v>269</v>
      </c>
      <c r="B38" s="864" t="str">
        <f>VLOOKUP(A38,EQUIPOS!A8:D154,3,FALSE)</f>
        <v>Motoniveladora  potencia 215 HP, ancho de cuchilla 4,27 m, peso 18 ton.</v>
      </c>
      <c r="C38" s="865"/>
      <c r="D38" s="865"/>
      <c r="E38" s="865"/>
      <c r="F38" s="865"/>
      <c r="G38" s="865"/>
      <c r="H38" s="866"/>
      <c r="I38" s="336"/>
      <c r="J38" s="338"/>
      <c r="K38" s="277">
        <f>VLOOKUP(A38,EQUIPOS!A8:D165,4,FALSE)</f>
        <v>150000</v>
      </c>
      <c r="L38" s="431"/>
      <c r="M38" s="432">
        <v>15</v>
      </c>
      <c r="N38" s="280">
        <f>K38/M38</f>
        <v>10000</v>
      </c>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N75*M41</f>
        <v>42.556004338416663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SUM(N36:N41)</f>
        <v>17773.707429492537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25000</v>
      </c>
      <c r="N48" s="280">
        <f>K48*M48</f>
        <v>32500</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42</v>
      </c>
      <c r="N49" s="280">
        <f>K49*M49</f>
        <v>1260</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75" thickBot="1">
      <c r="B52" s="458"/>
      <c r="C52" s="456"/>
      <c r="D52" s="456"/>
      <c r="E52" s="456"/>
      <c r="F52" s="456"/>
      <c r="G52" s="456"/>
      <c r="H52" s="456"/>
      <c r="I52" s="456"/>
      <c r="J52" s="457"/>
      <c r="K52" s="132"/>
      <c r="L52" s="454"/>
      <c r="M52" s="490"/>
      <c r="N52" s="491"/>
    </row>
    <row r="53" spans="1:14" ht="15.75" thickBot="1">
      <c r="B53" s="904" t="s">
        <v>1037</v>
      </c>
      <c r="C53" s="858"/>
      <c r="D53" s="858"/>
      <c r="E53" s="858"/>
      <c r="F53" s="858"/>
      <c r="G53" s="858"/>
      <c r="H53" s="858"/>
      <c r="I53" s="858"/>
      <c r="J53" s="858"/>
      <c r="K53" s="858"/>
      <c r="L53" s="858"/>
      <c r="M53" s="859"/>
      <c r="N53" s="110">
        <f>SUM(N48:N52)</f>
        <v>33760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1" t="s">
        <v>1045</v>
      </c>
      <c r="M57" s="880"/>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902">
        <f>VLOOKUP(A58,TRANSPORTE!A1:D117,4,FALSE)</f>
        <v>800</v>
      </c>
      <c r="M58" s="903"/>
      <c r="N58" s="295">
        <f>K58*L58</f>
        <v>1040</v>
      </c>
    </row>
    <row r="59" spans="1:14">
      <c r="B59" s="52"/>
      <c r="C59" s="53"/>
      <c r="D59" s="53"/>
      <c r="E59" s="53"/>
      <c r="F59" s="53"/>
      <c r="G59" s="53"/>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3"/>
      <c r="M63" s="894"/>
      <c r="N63" s="133"/>
    </row>
    <row r="64" spans="1:14" ht="15.75" thickBot="1">
      <c r="B64" s="904" t="s">
        <v>1037</v>
      </c>
      <c r="C64" s="858"/>
      <c r="D64" s="858"/>
      <c r="E64" s="858"/>
      <c r="F64" s="858"/>
      <c r="G64" s="858"/>
      <c r="H64" s="858"/>
      <c r="I64" s="858"/>
      <c r="J64" s="858"/>
      <c r="K64" s="858"/>
      <c r="L64" s="858"/>
      <c r="M64" s="859"/>
      <c r="N64" s="110">
        <f>N58+N59+N60+N61+N62</f>
        <v>1040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69"/>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1"/>
      <c r="C74" s="892"/>
      <c r="D74" s="892"/>
      <c r="E74" s="892"/>
      <c r="F74" s="892"/>
      <c r="G74" s="892"/>
      <c r="H74" s="892"/>
      <c r="I74" s="132"/>
      <c r="J74" s="132"/>
      <c r="K74" s="132"/>
      <c r="L74" s="905"/>
      <c r="M74" s="905"/>
      <c r="N74" s="51"/>
    </row>
    <row r="75" spans="1:15" ht="15.75" thickBot="1">
      <c r="B75" s="904" t="s">
        <v>1037</v>
      </c>
      <c r="C75" s="858"/>
      <c r="D75" s="858"/>
      <c r="E75" s="858"/>
      <c r="F75" s="858"/>
      <c r="G75" s="858"/>
      <c r="H75" s="858"/>
      <c r="I75" s="858"/>
      <c r="J75" s="858"/>
      <c r="K75" s="858"/>
      <c r="L75" s="858"/>
      <c r="M75" s="859"/>
      <c r="N75" s="309">
        <f>SUM(N69:N74)</f>
        <v>2127.800216920833</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54701.507646413374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0" t="s">
        <v>1053</v>
      </c>
      <c r="C81" s="861"/>
      <c r="D81" s="861"/>
      <c r="E81" s="861"/>
      <c r="F81" s="861"/>
      <c r="G81" s="861"/>
      <c r="H81" s="861"/>
      <c r="I81" s="322"/>
      <c r="J81" s="342"/>
      <c r="K81" s="310" t="s">
        <v>1054</v>
      </c>
      <c r="L81" s="862" t="s">
        <v>1055</v>
      </c>
      <c r="M81" s="863"/>
      <c r="N81" s="311"/>
    </row>
    <row r="82" spans="1:14">
      <c r="B82" s="848" t="s">
        <v>1056</v>
      </c>
      <c r="C82" s="849"/>
      <c r="D82" s="849"/>
      <c r="E82" s="849"/>
      <c r="F82" s="849"/>
      <c r="G82" s="849"/>
      <c r="H82" s="849"/>
      <c r="I82" s="93"/>
      <c r="J82" s="94"/>
      <c r="K82" s="312">
        <v>0.2</v>
      </c>
      <c r="L82" s="850">
        <f>N77*K82</f>
        <v>10940.301529282675</v>
      </c>
      <c r="M82" s="851"/>
      <c r="N82" s="57"/>
    </row>
    <row r="83" spans="1:14">
      <c r="B83" s="95" t="s">
        <v>1057</v>
      </c>
      <c r="C83" s="96"/>
      <c r="D83" s="96"/>
      <c r="E83" s="96"/>
      <c r="F83" s="96"/>
      <c r="G83" s="96"/>
      <c r="H83" s="96"/>
      <c r="I83" s="93"/>
      <c r="J83" s="94"/>
      <c r="K83" s="312">
        <v>0.05</v>
      </c>
      <c r="L83" s="850">
        <f>N77*K83</f>
        <v>2735.0753823206687</v>
      </c>
      <c r="M83" s="851"/>
      <c r="N83" s="57"/>
    </row>
    <row r="84" spans="1:14" ht="15.75" thickBot="1">
      <c r="B84" s="97" t="s">
        <v>1058</v>
      </c>
      <c r="C84" s="98"/>
      <c r="D84" s="98"/>
      <c r="E84" s="98"/>
      <c r="F84" s="98"/>
      <c r="G84" s="98"/>
      <c r="H84" s="98"/>
      <c r="I84" s="99"/>
      <c r="J84" s="100"/>
      <c r="K84" s="313">
        <v>0.05</v>
      </c>
      <c r="L84" s="852">
        <f>N77*K84</f>
        <v>2735.0753823206687</v>
      </c>
      <c r="M84" s="853"/>
      <c r="N84" s="57"/>
    </row>
    <row r="85" spans="1:14" ht="15.75" thickBot="1">
      <c r="B85" s="815" t="s">
        <v>1037</v>
      </c>
      <c r="C85" s="816"/>
      <c r="D85" s="816"/>
      <c r="E85" s="816"/>
      <c r="F85" s="816"/>
      <c r="G85" s="816"/>
      <c r="H85" s="816"/>
      <c r="I85" s="816"/>
      <c r="J85" s="816"/>
      <c r="K85" s="816"/>
      <c r="L85" s="816"/>
      <c r="M85" s="817"/>
      <c r="N85" s="58">
        <f>L82+L83+L84</f>
        <v>16410.452293924012</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5">
        <f>N77+N85</f>
        <v>71111.959940337387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102.1344104122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12583</v>
      </c>
      <c r="N48" s="280">
        <f>K48*M48</f>
        <v>8808.0999999999985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8808.0999999999985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51"/>
    </row>
    <row r="77" spans="1:15" ht="15.75" thickBot="1">
      <c r="B77" s="904" t="s">
        <v>1037</v>
      </c>
      <c r="C77" s="858"/>
      <c r="D77" s="858"/>
      <c r="E77" s="858"/>
      <c r="F77" s="858"/>
      <c r="G77" s="858"/>
      <c r="H77" s="858"/>
      <c r="I77" s="858"/>
      <c r="J77" s="858"/>
      <c r="K77" s="858"/>
      <c r="L77" s="858"/>
      <c r="M77" s="859"/>
      <c r="N77" s="309">
        <f>SUM(N71:N76)</f>
        <v>2042.688208244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10952.922618656199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2190.5845237312401</v>
      </c>
      <c r="M84" s="851"/>
      <c r="N84" s="57"/>
    </row>
    <row r="85" spans="1:14">
      <c r="B85" s="95" t="s">
        <v>1057</v>
      </c>
      <c r="C85" s="96"/>
      <c r="D85" s="96"/>
      <c r="E85" s="96"/>
      <c r="F85" s="96"/>
      <c r="G85" s="96"/>
      <c r="H85" s="96"/>
      <c r="I85" s="93"/>
      <c r="J85" s="94"/>
      <c r="K85" s="312">
        <v>0.05</v>
      </c>
      <c r="L85" s="850">
        <f>N79*K85</f>
        <v>547.64613093281002</v>
      </c>
      <c r="M85" s="851"/>
      <c r="N85" s="57"/>
    </row>
    <row r="86" spans="1:14" ht="15.75" thickBot="1">
      <c r="B86" s="97" t="s">
        <v>1058</v>
      </c>
      <c r="C86" s="98"/>
      <c r="D86" s="98"/>
      <c r="E86" s="98"/>
      <c r="F86" s="98"/>
      <c r="G86" s="98"/>
      <c r="H86" s="98"/>
      <c r="I86" s="99"/>
      <c r="J86" s="100"/>
      <c r="K86" s="313">
        <v>0.05</v>
      </c>
      <c r="L86" s="852">
        <f>N79*K86</f>
        <v>547.64613093281002</v>
      </c>
      <c r="M86" s="853"/>
      <c r="N86" s="57"/>
    </row>
    <row r="87" spans="1:14" ht="15.75" thickBot="1">
      <c r="B87" s="815" t="s">
        <v>1037</v>
      </c>
      <c r="C87" s="816"/>
      <c r="D87" s="816"/>
      <c r="E87" s="816"/>
      <c r="F87" s="816"/>
      <c r="G87" s="816"/>
      <c r="H87" s="816"/>
      <c r="I87" s="816"/>
      <c r="J87" s="816"/>
      <c r="K87" s="816"/>
      <c r="L87" s="816"/>
      <c r="M87" s="817"/>
      <c r="N87" s="58">
        <f>L84+L85+L86</f>
        <v>3285.8767855968604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58">
        <f>N79+N87</f>
        <v>14238.799404253059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510.67205206099999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11940.9375</v>
      </c>
      <c r="N48" s="280">
        <f>K48*M48</f>
        <v>2388.1875</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1676.2075642781992</v>
      </c>
      <c r="N49" s="280">
        <f>K49*M49</f>
        <v>1760.0179424921093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4" t="s">
        <v>1037</v>
      </c>
      <c r="C55" s="858"/>
      <c r="D55" s="858"/>
      <c r="E55" s="858"/>
      <c r="F55" s="858"/>
      <c r="G55" s="858"/>
      <c r="H55" s="858"/>
      <c r="I55" s="858"/>
      <c r="J55" s="858"/>
      <c r="K55" s="858"/>
      <c r="L55" s="858"/>
      <c r="M55" s="859"/>
      <c r="N55" s="110">
        <f>SUM(N48:N54)</f>
        <v>4148.2054424921098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3"/>
      <c r="M65" s="894"/>
      <c r="N65" s="133"/>
    </row>
    <row r="66" spans="1:15" ht="15.75" thickBot="1">
      <c r="B66" s="904" t="s">
        <v>1037</v>
      </c>
      <c r="C66" s="858"/>
      <c r="D66" s="858"/>
      <c r="E66" s="858"/>
      <c r="F66" s="858"/>
      <c r="G66" s="858"/>
      <c r="H66" s="858"/>
      <c r="I66" s="858"/>
      <c r="J66" s="858"/>
      <c r="K66" s="858"/>
      <c r="L66" s="858"/>
      <c r="M66" s="85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1"/>
      <c r="C76" s="892"/>
      <c r="D76" s="892"/>
      <c r="E76" s="892"/>
      <c r="F76" s="892"/>
      <c r="G76" s="892"/>
      <c r="H76" s="892"/>
      <c r="I76" s="132"/>
      <c r="J76" s="132"/>
      <c r="K76" s="132"/>
      <c r="L76" s="905"/>
      <c r="M76" s="905"/>
      <c r="N76" s="133"/>
    </row>
    <row r="77" spans="1:15" ht="15.75" thickBot="1">
      <c r="B77" s="904" t="s">
        <v>1037</v>
      </c>
      <c r="C77" s="858"/>
      <c r="D77" s="858"/>
      <c r="E77" s="858"/>
      <c r="F77" s="858"/>
      <c r="G77" s="858"/>
      <c r="H77" s="858"/>
      <c r="I77" s="858"/>
      <c r="J77" s="858"/>
      <c r="K77" s="858"/>
      <c r="L77" s="858"/>
      <c r="M77" s="859"/>
      <c r="N77" s="468">
        <f>SUM(N71:N76)</f>
        <v>10213.44104122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14872.318535773109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2974.4637071546222</v>
      </c>
      <c r="M84" s="851"/>
      <c r="N84" s="57"/>
    </row>
    <row r="85" spans="1:14">
      <c r="B85" s="95" t="s">
        <v>1057</v>
      </c>
      <c r="C85" s="96"/>
      <c r="D85" s="96"/>
      <c r="E85" s="96"/>
      <c r="F85" s="96"/>
      <c r="G85" s="96"/>
      <c r="H85" s="96"/>
      <c r="I85" s="93"/>
      <c r="J85" s="94"/>
      <c r="K85" s="312">
        <v>0.05</v>
      </c>
      <c r="L85" s="850">
        <f>N79*K85</f>
        <v>743.61592678865554</v>
      </c>
      <c r="M85" s="851"/>
      <c r="N85" s="57"/>
    </row>
    <row r="86" spans="1:14" ht="15.75" thickBot="1">
      <c r="B86" s="97" t="s">
        <v>1058</v>
      </c>
      <c r="C86" s="98"/>
      <c r="D86" s="98"/>
      <c r="E86" s="98"/>
      <c r="F86" s="98"/>
      <c r="G86" s="98"/>
      <c r="H86" s="98"/>
      <c r="I86" s="99"/>
      <c r="J86" s="100"/>
      <c r="K86" s="313">
        <v>0.05</v>
      </c>
      <c r="L86" s="852">
        <f>N79*K86</f>
        <v>743.61592678865554</v>
      </c>
      <c r="M86" s="853"/>
      <c r="N86" s="57"/>
    </row>
    <row r="87" spans="1:14" ht="15.75" thickBot="1">
      <c r="B87" s="815" t="s">
        <v>1037</v>
      </c>
      <c r="C87" s="816"/>
      <c r="D87" s="816"/>
      <c r="E87" s="816"/>
      <c r="F87" s="816"/>
      <c r="G87" s="816"/>
      <c r="H87" s="816"/>
      <c r="I87" s="816"/>
      <c r="J87" s="816"/>
      <c r="K87" s="816"/>
      <c r="L87" s="816"/>
      <c r="M87" s="817"/>
      <c r="N87" s="58">
        <f>L84+L85+L86</f>
        <v>4461.6955607319333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19334.014096505041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8.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32491.830943347362</v>
      </c>
      <c r="L36" s="278"/>
      <c r="M36" s="344">
        <v>1500</v>
      </c>
      <c r="N36" s="280">
        <f>K36/M36</f>
        <v>21.661220628898242</v>
      </c>
    </row>
    <row r="37" spans="1:14">
      <c r="A37" s="119" t="s">
        <v>361</v>
      </c>
      <c r="B37" s="864" t="str">
        <f>VLOOKUP(A37,EQUIPOS!A7:D154,3,FALSE)</f>
        <v>Vehículo delineador</v>
      </c>
      <c r="C37" s="865"/>
      <c r="D37" s="865"/>
      <c r="E37" s="865"/>
      <c r="F37" s="865"/>
      <c r="G37" s="865"/>
      <c r="H37" s="866"/>
      <c r="I37" s="429"/>
      <c r="J37" s="430"/>
      <c r="K37" s="277">
        <f>VLOOKUP(A37,EQUIPOS!A7:D164,4,FALSE)</f>
        <v>350000</v>
      </c>
      <c r="L37" s="343"/>
      <c r="M37" s="344">
        <v>1500</v>
      </c>
      <c r="N37" s="280">
        <f>K37/M37</f>
        <v>233.33333333333334</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0.21278002169208332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255.20733398392366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5000</v>
      </c>
      <c r="N48" s="280">
        <f>K48*M48</f>
        <v>230</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62500</v>
      </c>
      <c r="N49" s="280">
        <f>K49*M49</f>
        <v>875</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35000</v>
      </c>
      <c r="N50" s="280">
        <f>K50*M50</f>
        <v>15.049999999999999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1120.05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21.278002169208332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1396.535336153132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279.30706723062639</v>
      </c>
      <c r="M84" s="851"/>
      <c r="N84" s="57"/>
    </row>
    <row r="85" spans="1:14">
      <c r="B85" s="95" t="s">
        <v>1057</v>
      </c>
      <c r="C85" s="96"/>
      <c r="D85" s="96"/>
      <c r="E85" s="96"/>
      <c r="F85" s="96"/>
      <c r="G85" s="96"/>
      <c r="H85" s="96"/>
      <c r="I85" s="93"/>
      <c r="J85" s="94"/>
      <c r="K85" s="312">
        <v>0.05</v>
      </c>
      <c r="L85" s="850">
        <f>N79*K85</f>
        <v>69.826766807656597</v>
      </c>
      <c r="M85" s="851"/>
      <c r="N85" s="57"/>
    </row>
    <row r="86" spans="1:14" ht="15.75" thickBot="1">
      <c r="B86" s="97" t="s">
        <v>1058</v>
      </c>
      <c r="C86" s="98"/>
      <c r="D86" s="98"/>
      <c r="E86" s="98"/>
      <c r="F86" s="98"/>
      <c r="G86" s="98"/>
      <c r="H86" s="98"/>
      <c r="I86" s="99"/>
      <c r="J86" s="100"/>
      <c r="K86" s="313">
        <v>0.05</v>
      </c>
      <c r="L86" s="852">
        <f>N79*K86</f>
        <v>69.826766807656597</v>
      </c>
      <c r="M86" s="853"/>
      <c r="N86" s="57"/>
    </row>
    <row r="87" spans="1:14" ht="15.75" thickBot="1">
      <c r="B87" s="815" t="s">
        <v>1037</v>
      </c>
      <c r="C87" s="816"/>
      <c r="D87" s="816"/>
      <c r="E87" s="816"/>
      <c r="F87" s="816"/>
      <c r="G87" s="816"/>
      <c r="H87" s="816"/>
      <c r="I87" s="816"/>
      <c r="J87" s="816"/>
      <c r="K87" s="816"/>
      <c r="L87" s="816"/>
      <c r="M87" s="817"/>
      <c r="N87" s="58">
        <f>L84+L85+L86</f>
        <v>418.96060084593961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1815.4959369990715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32491.830943347362</v>
      </c>
      <c r="L36" s="278"/>
      <c r="M36" s="344">
        <v>1200</v>
      </c>
      <c r="N36" s="280">
        <f>K36/M36</f>
        <v>27.076525786122801</v>
      </c>
    </row>
    <row r="37" spans="1:14">
      <c r="A37" s="119" t="s">
        <v>201</v>
      </c>
      <c r="B37" s="864" t="str">
        <f>VLOOKUP(A37,EQUIPOS!A7:D154,3,FALSE)</f>
        <v>Equipo autopropulsado para pintura termoplástica</v>
      </c>
      <c r="C37" s="865"/>
      <c r="D37" s="865"/>
      <c r="E37" s="865"/>
      <c r="F37" s="865"/>
      <c r="G37" s="865"/>
      <c r="H37" s="866"/>
      <c r="I37" s="429"/>
      <c r="J37" s="430"/>
      <c r="K37" s="277">
        <f>VLOOKUP(A37,EQUIPOS!A7:D164,4,FALSE)</f>
        <v>350000</v>
      </c>
      <c r="L37" s="343"/>
      <c r="M37" s="344">
        <v>1200</v>
      </c>
      <c r="N37" s="280">
        <f>K37/M37</f>
        <v>291.66666666666669</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0.37236503796114584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319.11555749075063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5000</v>
      </c>
      <c r="N48" s="280">
        <f>K48*M48</f>
        <v>540</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20000</v>
      </c>
      <c r="N49" s="280">
        <f>K49*M49</f>
        <v>1560</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2100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37.236503796114583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2456.3520612868651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491.27041225737304</v>
      </c>
      <c r="M84" s="851"/>
      <c r="N84" s="57"/>
    </row>
    <row r="85" spans="1:14">
      <c r="B85" s="95" t="s">
        <v>1057</v>
      </c>
      <c r="C85" s="96"/>
      <c r="D85" s="96"/>
      <c r="E85" s="96"/>
      <c r="F85" s="96"/>
      <c r="G85" s="96"/>
      <c r="H85" s="96"/>
      <c r="I85" s="93"/>
      <c r="J85" s="94"/>
      <c r="K85" s="312">
        <v>0.05</v>
      </c>
      <c r="L85" s="850">
        <f>N79*K85</f>
        <v>122.81760306434326</v>
      </c>
      <c r="M85" s="851"/>
      <c r="N85" s="57"/>
    </row>
    <row r="86" spans="1:14" ht="15.75" thickBot="1">
      <c r="B86" s="97" t="s">
        <v>1058</v>
      </c>
      <c r="C86" s="98"/>
      <c r="D86" s="98"/>
      <c r="E86" s="98"/>
      <c r="F86" s="98"/>
      <c r="G86" s="98"/>
      <c r="H86" s="98"/>
      <c r="I86" s="99"/>
      <c r="J86" s="100"/>
      <c r="K86" s="313">
        <v>0.05</v>
      </c>
      <c r="L86" s="852">
        <f>N79*K86</f>
        <v>122.81760306434326</v>
      </c>
      <c r="M86" s="853"/>
      <c r="N86" s="57"/>
    </row>
    <row r="87" spans="1:14" ht="15.75" thickBot="1">
      <c r="B87" s="815" t="s">
        <v>1037</v>
      </c>
      <c r="C87" s="816"/>
      <c r="D87" s="816"/>
      <c r="E87" s="816"/>
      <c r="F87" s="816"/>
      <c r="G87" s="816"/>
      <c r="H87" s="816"/>
      <c r="I87" s="816"/>
      <c r="J87" s="816"/>
      <c r="K87" s="816"/>
      <c r="L87" s="816"/>
      <c r="M87" s="817"/>
      <c r="N87" s="58">
        <f>L84+L85+L86</f>
        <v>736.90561838605959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3193.2576796729245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199</v>
      </c>
      <c r="B36" s="864" t="str">
        <f>VLOOKUP(A36,EQUIPOS!A6:D154,3,FALSE)</f>
        <v xml:space="preserve">Equipo de pintura (Compresor), Presión máxima de trabajo 3300 psi.
</v>
      </c>
      <c r="C36" s="865"/>
      <c r="D36" s="865"/>
      <c r="E36" s="865"/>
      <c r="F36" s="865"/>
      <c r="G36" s="865"/>
      <c r="H36" s="866"/>
      <c r="I36" s="275"/>
      <c r="J36" s="276"/>
      <c r="K36" s="277">
        <f>VLOOKUP(A36,EQUIPOS!A6:D163,4,FALSE)</f>
        <v>70000</v>
      </c>
      <c r="L36" s="278"/>
      <c r="M36" s="344">
        <v>6.1</v>
      </c>
      <c r="N36" s="280">
        <f>K36/M36</f>
        <v>11475.409836065575</v>
      </c>
    </row>
    <row r="37" spans="1:14">
      <c r="A37" s="119" t="s">
        <v>138</v>
      </c>
      <c r="B37" s="864" t="str">
        <f>VLOOKUP(A37,EQUIPOS!A7:D154,3,FALSE)</f>
        <v>Camioneta D-300</v>
      </c>
      <c r="C37" s="865"/>
      <c r="D37" s="865"/>
      <c r="E37" s="865"/>
      <c r="F37" s="865"/>
      <c r="G37" s="865"/>
      <c r="H37" s="866"/>
      <c r="I37" s="429"/>
      <c r="J37" s="430"/>
      <c r="K37" s="277">
        <f>VLOOKUP(A37,EQUIPOS!A7:D164,4,FALSE)</f>
        <v>32491.830943347362</v>
      </c>
      <c r="L37" s="343"/>
      <c r="M37" s="344">
        <v>6.1</v>
      </c>
      <c r="N37" s="280">
        <f>K37/M37</f>
        <v>5326.52966284383</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73.252138615307373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16875.191637524713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5000</v>
      </c>
      <c r="N48" s="280">
        <f>K48*M48</f>
        <v>1910</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35000</v>
      </c>
      <c r="N49" s="280">
        <f>K49*M49</f>
        <v>1750</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62500</v>
      </c>
      <c r="N50" s="280">
        <f>K50*M50</f>
        <v>7500</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11160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7325.2138615307376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35360.40549905545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7072.0810998110901</v>
      </c>
      <c r="M84" s="851"/>
      <c r="N84" s="57"/>
    </row>
    <row r="85" spans="1:14">
      <c r="B85" s="95" t="s">
        <v>1057</v>
      </c>
      <c r="C85" s="96"/>
      <c r="D85" s="96"/>
      <c r="E85" s="96"/>
      <c r="F85" s="96"/>
      <c r="G85" s="96"/>
      <c r="H85" s="96"/>
      <c r="I85" s="93"/>
      <c r="J85" s="94"/>
      <c r="K85" s="312">
        <v>0.05</v>
      </c>
      <c r="L85" s="850">
        <f>N79*K85</f>
        <v>1768.0202749527725</v>
      </c>
      <c r="M85" s="851"/>
      <c r="N85" s="57"/>
    </row>
    <row r="86" spans="1:14" ht="15.75" thickBot="1">
      <c r="B86" s="97" t="s">
        <v>1058</v>
      </c>
      <c r="C86" s="98"/>
      <c r="D86" s="98"/>
      <c r="E86" s="98"/>
      <c r="F86" s="98"/>
      <c r="G86" s="98"/>
      <c r="H86" s="98"/>
      <c r="I86" s="99"/>
      <c r="J86" s="100"/>
      <c r="K86" s="313">
        <v>0.05</v>
      </c>
      <c r="L86" s="852">
        <f>N79*K86</f>
        <v>1768.0202749527725</v>
      </c>
      <c r="M86" s="853"/>
      <c r="N86" s="57"/>
    </row>
    <row r="87" spans="1:14" ht="15.75" thickBot="1">
      <c r="B87" s="815" t="s">
        <v>1037</v>
      </c>
      <c r="C87" s="816"/>
      <c r="D87" s="816"/>
      <c r="E87" s="816"/>
      <c r="F87" s="816"/>
      <c r="G87" s="816"/>
      <c r="H87" s="816"/>
      <c r="I87" s="816"/>
      <c r="J87" s="816"/>
      <c r="K87" s="816"/>
      <c r="L87" s="816"/>
      <c r="M87" s="817"/>
      <c r="N87" s="58">
        <f>L84+L85+L86</f>
        <v>10608.121649716635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45968.527148772089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32491.830943347362</v>
      </c>
      <c r="L36" s="278"/>
      <c r="M36" s="344">
        <v>6</v>
      </c>
      <c r="N36" s="280">
        <f>K36/M36</f>
        <v>5415.3051572245604</v>
      </c>
    </row>
    <row r="37" spans="1:14">
      <c r="A37" s="119" t="s">
        <v>1795</v>
      </c>
      <c r="B37" s="864" t="str">
        <f>VLOOKUP(A37,EQUIPOS!A7:D154,3,FALSE)</f>
        <v>Caldera para pintura termoplástica</v>
      </c>
      <c r="C37" s="865"/>
      <c r="D37" s="865"/>
      <c r="E37" s="865"/>
      <c r="F37" s="865"/>
      <c r="G37" s="865"/>
      <c r="H37" s="866"/>
      <c r="I37" s="429"/>
      <c r="J37" s="430"/>
      <c r="K37" s="277">
        <f>VLOOKUP(A37,EQUIPOS!A7:D164,4,FALSE)</f>
        <v>250000</v>
      </c>
      <c r="L37" s="343"/>
      <c r="M37" s="344">
        <v>6</v>
      </c>
      <c r="N37" s="280">
        <f>K37/M37</f>
        <v>41666.666666666664</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85.112008676833327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47167.08383256806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5000</v>
      </c>
      <c r="N48" s="280">
        <f>K48*M48</f>
        <v>4500</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20000</v>
      </c>
      <c r="N49" s="280">
        <f>K49*M49</f>
        <v>13000</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17500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8511.200867683332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73178.284700251388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14635.656940050278</v>
      </c>
      <c r="M84" s="851"/>
      <c r="N84" s="57"/>
    </row>
    <row r="85" spans="1:14">
      <c r="B85" s="95" t="s">
        <v>1057</v>
      </c>
      <c r="C85" s="96"/>
      <c r="D85" s="96"/>
      <c r="E85" s="96"/>
      <c r="F85" s="96"/>
      <c r="G85" s="96"/>
      <c r="H85" s="96"/>
      <c r="I85" s="93"/>
      <c r="J85" s="94"/>
      <c r="K85" s="312">
        <v>0.05</v>
      </c>
      <c r="L85" s="850">
        <f>N79*K85</f>
        <v>3658.9142350125694</v>
      </c>
      <c r="M85" s="851"/>
      <c r="N85" s="57"/>
    </row>
    <row r="86" spans="1:14" ht="15.75" thickBot="1">
      <c r="B86" s="97" t="s">
        <v>1058</v>
      </c>
      <c r="C86" s="98"/>
      <c r="D86" s="98"/>
      <c r="E86" s="98"/>
      <c r="F86" s="98"/>
      <c r="G86" s="98"/>
      <c r="H86" s="98"/>
      <c r="I86" s="99"/>
      <c r="J86" s="100"/>
      <c r="K86" s="313">
        <v>0.05</v>
      </c>
      <c r="L86" s="852">
        <f>N79*K86</f>
        <v>3658.9142350125694</v>
      </c>
      <c r="M86" s="853"/>
      <c r="N86" s="57"/>
    </row>
    <row r="87" spans="1:14" ht="15.75" thickBot="1">
      <c r="B87" s="815" t="s">
        <v>1037</v>
      </c>
      <c r="C87" s="816"/>
      <c r="D87" s="816"/>
      <c r="E87" s="816"/>
      <c r="F87" s="816"/>
      <c r="G87" s="816"/>
      <c r="H87" s="816"/>
      <c r="I87" s="816"/>
      <c r="J87" s="816"/>
      <c r="K87" s="816"/>
      <c r="L87" s="816"/>
      <c r="M87" s="817"/>
      <c r="N87" s="58">
        <f>L84+L85+L86</f>
        <v>21953.485410075416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95131.770110326805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32491.830943347362</v>
      </c>
      <c r="L36" s="278"/>
      <c r="M36" s="344">
        <v>250</v>
      </c>
      <c r="N36" s="280">
        <f>K36/M36</f>
        <v>129.96732377338944</v>
      </c>
    </row>
    <row r="37" spans="1:14">
      <c r="A37" s="119" t="s">
        <v>251</v>
      </c>
      <c r="B37" s="864" t="str">
        <f>VLOOKUP(A37,EQUIPOS!A7:D154,3,FALSE)</f>
        <v>Maquina térmica pegatachas</v>
      </c>
      <c r="C37" s="865"/>
      <c r="D37" s="865"/>
      <c r="E37" s="865"/>
      <c r="F37" s="865"/>
      <c r="G37" s="865"/>
      <c r="H37" s="866"/>
      <c r="I37" s="429"/>
      <c r="J37" s="430"/>
      <c r="K37" s="277">
        <f>VLOOKUP(A37,EQUIPOS!A7:D164,4,FALSE)</f>
        <v>45000</v>
      </c>
      <c r="L37" s="343"/>
      <c r="M37" s="344">
        <v>250</v>
      </c>
      <c r="N37" s="280">
        <f>K37/M37</f>
        <v>180</v>
      </c>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1.0213441041219999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310.98866787751149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20000</v>
      </c>
      <c r="N48" s="280">
        <f>K48*M48</f>
        <v>1600</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4165</v>
      </c>
      <c r="N49" s="280">
        <f>K49*M49</f>
        <v>4165</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5765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102.1344104122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6178.123078289711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1235.6246156579423</v>
      </c>
      <c r="M84" s="851"/>
      <c r="N84" s="57"/>
    </row>
    <row r="85" spans="1:14">
      <c r="B85" s="95" t="s">
        <v>1057</v>
      </c>
      <c r="C85" s="96"/>
      <c r="D85" s="96"/>
      <c r="E85" s="96"/>
      <c r="F85" s="96"/>
      <c r="G85" s="96"/>
      <c r="H85" s="96"/>
      <c r="I85" s="93"/>
      <c r="J85" s="94"/>
      <c r="K85" s="312">
        <v>0.05</v>
      </c>
      <c r="L85" s="850">
        <f>N79*K85</f>
        <v>308.90615391448557</v>
      </c>
      <c r="M85" s="851"/>
      <c r="N85" s="57"/>
    </row>
    <row r="86" spans="1:14" ht="15.75" thickBot="1">
      <c r="B86" s="97" t="s">
        <v>1058</v>
      </c>
      <c r="C86" s="98"/>
      <c r="D86" s="98"/>
      <c r="E86" s="98"/>
      <c r="F86" s="98"/>
      <c r="G86" s="98"/>
      <c r="H86" s="98"/>
      <c r="I86" s="99"/>
      <c r="J86" s="100"/>
      <c r="K86" s="313">
        <v>0.05</v>
      </c>
      <c r="L86" s="852">
        <f>N79*K86</f>
        <v>308.90615391448557</v>
      </c>
      <c r="M86" s="853"/>
      <c r="N86" s="57"/>
    </row>
    <row r="87" spans="1:14" ht="15.75" thickBot="1">
      <c r="B87" s="815" t="s">
        <v>1037</v>
      </c>
      <c r="C87" s="816"/>
      <c r="D87" s="816"/>
      <c r="E87" s="816"/>
      <c r="F87" s="816"/>
      <c r="G87" s="816"/>
      <c r="H87" s="816"/>
      <c r="I87" s="816"/>
      <c r="J87" s="816"/>
      <c r="K87" s="816"/>
      <c r="L87" s="816"/>
      <c r="M87" s="817"/>
      <c r="N87" s="58">
        <f>L84+L85+L86</f>
        <v>1853.4369234869132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8031.5600017766246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32491.830943347362</v>
      </c>
      <c r="L36" s="278"/>
      <c r="M36" s="344">
        <v>3.75</v>
      </c>
      <c r="N36" s="280">
        <f>K36/M36</f>
        <v>8664.4882515592963</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85.112008676833327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8749.6002602361295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185000</v>
      </c>
      <c r="N48" s="280">
        <f>K48*M48</f>
        <v>185000</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367300</v>
      </c>
      <c r="N49" s="280">
        <f>K49*M49</f>
        <v>367300</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305668.15999999997</v>
      </c>
      <c r="N50" s="280">
        <f>K50*M50</f>
        <v>9170.0447999999997</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561470.04480000003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8511.200867683332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578730.84592791949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115746.1691855839</v>
      </c>
      <c r="M84" s="851"/>
      <c r="N84" s="57"/>
    </row>
    <row r="85" spans="1:14">
      <c r="B85" s="95" t="s">
        <v>1057</v>
      </c>
      <c r="C85" s="96"/>
      <c r="D85" s="96"/>
      <c r="E85" s="96"/>
      <c r="F85" s="96"/>
      <c r="G85" s="96"/>
      <c r="H85" s="96"/>
      <c r="I85" s="93"/>
      <c r="J85" s="94"/>
      <c r="K85" s="312">
        <v>0.05</v>
      </c>
      <c r="L85" s="850">
        <f>N79*K85</f>
        <v>28936.542296395975</v>
      </c>
      <c r="M85" s="851"/>
      <c r="N85" s="57"/>
    </row>
    <row r="86" spans="1:14" ht="15.75" thickBot="1">
      <c r="B86" s="97" t="s">
        <v>1058</v>
      </c>
      <c r="C86" s="98"/>
      <c r="D86" s="98"/>
      <c r="E86" s="98"/>
      <c r="F86" s="98"/>
      <c r="G86" s="98"/>
      <c r="H86" s="98"/>
      <c r="I86" s="99"/>
      <c r="J86" s="100"/>
      <c r="K86" s="313">
        <v>0.05</v>
      </c>
      <c r="L86" s="852">
        <f>N79*K86</f>
        <v>28936.542296395975</v>
      </c>
      <c r="M86" s="853"/>
      <c r="N86" s="57"/>
    </row>
    <row r="87" spans="1:14" ht="15.75" thickBot="1">
      <c r="B87" s="815" t="s">
        <v>1037</v>
      </c>
      <c r="C87" s="816"/>
      <c r="D87" s="816"/>
      <c r="E87" s="816"/>
      <c r="F87" s="816"/>
      <c r="G87" s="816"/>
      <c r="H87" s="816"/>
      <c r="I87" s="816"/>
      <c r="J87" s="816"/>
      <c r="K87" s="816"/>
      <c r="L87" s="816"/>
      <c r="M87" s="817"/>
      <c r="N87" s="58">
        <f>L84+L85+L86</f>
        <v>173619.25377837586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752350.09970629541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8.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32491.830943347362</v>
      </c>
      <c r="L36" s="278"/>
      <c r="M36" s="344">
        <v>3.75</v>
      </c>
      <c r="N36" s="280">
        <f>K36/M36</f>
        <v>8664.4882515592963</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85.112008676833327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8749.6002602361295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185000</v>
      </c>
      <c r="N48" s="280">
        <f>K48*M48</f>
        <v>185000</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297024</v>
      </c>
      <c r="N49" s="280">
        <f>K49*M49</f>
        <v>297024</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305668.15999999997</v>
      </c>
      <c r="N50" s="280">
        <f>K50*M50</f>
        <v>9170.0447999999997</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491194.04479999997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8511.200867683332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508454.84592791944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101690.96918558389</v>
      </c>
      <c r="M84" s="851"/>
      <c r="N84" s="57"/>
    </row>
    <row r="85" spans="1:14">
      <c r="B85" s="95" t="s">
        <v>1057</v>
      </c>
      <c r="C85" s="96"/>
      <c r="D85" s="96"/>
      <c r="E85" s="96"/>
      <c r="F85" s="96"/>
      <c r="G85" s="96"/>
      <c r="H85" s="96"/>
      <c r="I85" s="93"/>
      <c r="J85" s="94"/>
      <c r="K85" s="312">
        <v>0.05</v>
      </c>
      <c r="L85" s="850">
        <f>N79*K85</f>
        <v>25422.742296395973</v>
      </c>
      <c r="M85" s="851"/>
      <c r="N85" s="57"/>
    </row>
    <row r="86" spans="1:14" ht="15.75" thickBot="1">
      <c r="B86" s="97" t="s">
        <v>1058</v>
      </c>
      <c r="C86" s="98"/>
      <c r="D86" s="98"/>
      <c r="E86" s="98"/>
      <c r="F86" s="98"/>
      <c r="G86" s="98"/>
      <c r="H86" s="98"/>
      <c r="I86" s="99"/>
      <c r="J86" s="100"/>
      <c r="K86" s="313">
        <v>0.05</v>
      </c>
      <c r="L86" s="852">
        <f>N79*K86</f>
        <v>25422.742296395973</v>
      </c>
      <c r="M86" s="853"/>
      <c r="N86" s="57"/>
    </row>
    <row r="87" spans="1:14" ht="15.75" thickBot="1">
      <c r="B87" s="815" t="s">
        <v>1037</v>
      </c>
      <c r="C87" s="816"/>
      <c r="D87" s="816"/>
      <c r="E87" s="816"/>
      <c r="F87" s="816"/>
      <c r="G87" s="816"/>
      <c r="H87" s="816"/>
      <c r="I87" s="816"/>
      <c r="J87" s="816"/>
      <c r="K87" s="816"/>
      <c r="L87" s="816"/>
      <c r="M87" s="817"/>
      <c r="N87" s="58">
        <f>L84+L85+L86</f>
        <v>152536.45377837584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660991.29970629525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32491.830943347362</v>
      </c>
      <c r="L36" s="278"/>
      <c r="M36" s="344">
        <v>3</v>
      </c>
      <c r="N36" s="280">
        <f>K36/M36</f>
        <v>10830.610314449121</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42.55600433841667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10873.166318787538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77151.91</v>
      </c>
      <c r="N48" s="280">
        <f>K48*M48</f>
        <v>77151.91</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305668.15999999997</v>
      </c>
      <c r="N49" s="280">
        <f>K49*M49</f>
        <v>18340.089599999999</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95491.99960000001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4255.6004338416669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110620.76635262922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22124.153270525843</v>
      </c>
      <c r="M84" s="851"/>
      <c r="N84" s="57"/>
    </row>
    <row r="85" spans="1:14">
      <c r="B85" s="95" t="s">
        <v>1057</v>
      </c>
      <c r="C85" s="96"/>
      <c r="D85" s="96"/>
      <c r="E85" s="96"/>
      <c r="F85" s="96"/>
      <c r="G85" s="96"/>
      <c r="H85" s="96"/>
      <c r="I85" s="93"/>
      <c r="J85" s="94"/>
      <c r="K85" s="312">
        <v>0.05</v>
      </c>
      <c r="L85" s="850">
        <f>N79*K85</f>
        <v>5531.0383176314608</v>
      </c>
      <c r="M85" s="851"/>
      <c r="N85" s="57"/>
    </row>
    <row r="86" spans="1:14" ht="15.75" thickBot="1">
      <c r="B86" s="97" t="s">
        <v>1058</v>
      </c>
      <c r="C86" s="98"/>
      <c r="D86" s="98"/>
      <c r="E86" s="98"/>
      <c r="F86" s="98"/>
      <c r="G86" s="98"/>
      <c r="H86" s="98"/>
      <c r="I86" s="99"/>
      <c r="J86" s="100"/>
      <c r="K86" s="313">
        <v>0.05</v>
      </c>
      <c r="L86" s="852">
        <f>N79*K86</f>
        <v>5531.0383176314608</v>
      </c>
      <c r="M86" s="853"/>
      <c r="N86" s="57"/>
    </row>
    <row r="87" spans="1:14" ht="15.75" thickBot="1">
      <c r="B87" s="815" t="s">
        <v>1037</v>
      </c>
      <c r="C87" s="816"/>
      <c r="D87" s="816"/>
      <c r="E87" s="816"/>
      <c r="F87" s="816"/>
      <c r="G87" s="816"/>
      <c r="H87" s="816"/>
      <c r="I87" s="816"/>
      <c r="J87" s="816"/>
      <c r="K87" s="816"/>
      <c r="L87" s="816"/>
      <c r="M87" s="817"/>
      <c r="N87" s="58">
        <f>L84+L85+L86</f>
        <v>33186.229905788765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143806.99625841799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135</v>
      </c>
      <c r="B36" s="864" t="str">
        <f>VLOOKUP(A36,EQUIPOS!A6:D154,3,FALSE)</f>
        <v>Camión 350</v>
      </c>
      <c r="C36" s="865"/>
      <c r="D36" s="865"/>
      <c r="E36" s="865"/>
      <c r="F36" s="865"/>
      <c r="G36" s="865"/>
      <c r="H36" s="866"/>
      <c r="I36" s="275"/>
      <c r="J36" s="276"/>
      <c r="K36" s="277">
        <f>VLOOKUP(A36,EQUIPOS!A6:D163,4,FALSE)</f>
        <v>39010.577551917413</v>
      </c>
      <c r="L36" s="278"/>
      <c r="M36" s="344">
        <v>6.25</v>
      </c>
      <c r="N36" s="280">
        <f>K36/M36</f>
        <v>6241.6924083067861</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306.40323123659999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6548.0956395433859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128913.89</v>
      </c>
      <c r="N48" s="280">
        <f>K48*M48</f>
        <v>32228.4725</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259420</v>
      </c>
      <c r="N49" s="280">
        <f>K49*M49</f>
        <v>62813.5593220339</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95042.031822033896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6128.0646247320001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107718.19208630928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21543.638417261856</v>
      </c>
      <c r="M84" s="851"/>
      <c r="N84" s="57"/>
    </row>
    <row r="85" spans="1:14">
      <c r="B85" s="95" t="s">
        <v>1057</v>
      </c>
      <c r="C85" s="96"/>
      <c r="D85" s="96"/>
      <c r="E85" s="96"/>
      <c r="F85" s="96"/>
      <c r="G85" s="96"/>
      <c r="H85" s="96"/>
      <c r="I85" s="93"/>
      <c r="J85" s="94"/>
      <c r="K85" s="312">
        <v>0.05</v>
      </c>
      <c r="L85" s="850">
        <f>N79*K85</f>
        <v>5385.9096043154641</v>
      </c>
      <c r="M85" s="851"/>
      <c r="N85" s="57"/>
    </row>
    <row r="86" spans="1:14" ht="15.75" thickBot="1">
      <c r="B86" s="97" t="s">
        <v>1058</v>
      </c>
      <c r="C86" s="98"/>
      <c r="D86" s="98"/>
      <c r="E86" s="98"/>
      <c r="F86" s="98"/>
      <c r="G86" s="98"/>
      <c r="H86" s="98"/>
      <c r="I86" s="99"/>
      <c r="J86" s="100"/>
      <c r="K86" s="313">
        <v>0.05</v>
      </c>
      <c r="L86" s="852">
        <f>N79*K86</f>
        <v>5385.9096043154641</v>
      </c>
      <c r="M86" s="853"/>
      <c r="N86" s="57"/>
    </row>
    <row r="87" spans="1:14" ht="15.75" thickBot="1">
      <c r="B87" s="815" t="s">
        <v>1037</v>
      </c>
      <c r="C87" s="816"/>
      <c r="D87" s="816"/>
      <c r="E87" s="816"/>
      <c r="F87" s="816"/>
      <c r="G87" s="816"/>
      <c r="H87" s="816"/>
      <c r="I87" s="816"/>
      <c r="J87" s="816"/>
      <c r="K87" s="816"/>
      <c r="L87" s="816"/>
      <c r="M87" s="817"/>
      <c r="N87" s="58">
        <f>L84+L85+L86</f>
        <v>32315.457625892785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140033.64971220208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34.044803470733335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55000</v>
      </c>
      <c r="N48" s="280">
        <f>K48*M48</f>
        <v>55000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55000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3404.4803470733332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58438.525150544068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11687.705030108815</v>
      </c>
      <c r="M84" s="851"/>
      <c r="N84" s="57"/>
    </row>
    <row r="85" spans="1:14">
      <c r="B85" s="95" t="s">
        <v>1057</v>
      </c>
      <c r="C85" s="96"/>
      <c r="D85" s="96"/>
      <c r="E85" s="96"/>
      <c r="F85" s="96"/>
      <c r="G85" s="96"/>
      <c r="H85" s="96"/>
      <c r="I85" s="93"/>
      <c r="J85" s="94"/>
      <c r="K85" s="312">
        <v>0.05</v>
      </c>
      <c r="L85" s="850">
        <f>N79*K85</f>
        <v>2921.9262575272037</v>
      </c>
      <c r="M85" s="851"/>
      <c r="N85" s="57"/>
    </row>
    <row r="86" spans="1:14" ht="15.75" thickBot="1">
      <c r="B86" s="97" t="s">
        <v>1058</v>
      </c>
      <c r="C86" s="98"/>
      <c r="D86" s="98"/>
      <c r="E86" s="98"/>
      <c r="F86" s="98"/>
      <c r="G86" s="98"/>
      <c r="H86" s="98"/>
      <c r="I86" s="99"/>
      <c r="J86" s="100"/>
      <c r="K86" s="313">
        <v>0.05</v>
      </c>
      <c r="L86" s="852">
        <f>N79*K86</f>
        <v>2921.9262575272037</v>
      </c>
      <c r="M86" s="853"/>
      <c r="N86" s="57"/>
    </row>
    <row r="87" spans="1:14" ht="15.75" thickBot="1">
      <c r="B87" s="815" t="s">
        <v>1037</v>
      </c>
      <c r="C87" s="816"/>
      <c r="D87" s="816"/>
      <c r="E87" s="816"/>
      <c r="F87" s="816"/>
      <c r="G87" s="816"/>
      <c r="H87" s="816"/>
      <c r="I87" s="816"/>
      <c r="J87" s="816"/>
      <c r="K87" s="816"/>
      <c r="L87" s="816"/>
      <c r="M87" s="817"/>
      <c r="N87" s="58">
        <f>L84+L85+L86</f>
        <v>17531.557545163221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75970.082695707286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35.218762211103453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45000</v>
      </c>
      <c r="N48" s="280">
        <f>K48*M48</f>
        <v>45000</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45000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3521.8762211103449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48557.094983321447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9711.4189966642898</v>
      </c>
      <c r="M84" s="851"/>
      <c r="N84" s="57"/>
    </row>
    <row r="85" spans="1:14">
      <c r="B85" s="95" t="s">
        <v>1057</v>
      </c>
      <c r="C85" s="96"/>
      <c r="D85" s="96"/>
      <c r="E85" s="96"/>
      <c r="F85" s="96"/>
      <c r="G85" s="96"/>
      <c r="H85" s="96"/>
      <c r="I85" s="93"/>
      <c r="J85" s="94"/>
      <c r="K85" s="312">
        <v>0.05</v>
      </c>
      <c r="L85" s="850">
        <f>N79*K85</f>
        <v>2427.8547491660725</v>
      </c>
      <c r="M85" s="851"/>
      <c r="N85" s="57"/>
    </row>
    <row r="86" spans="1:14" ht="15.75" thickBot="1">
      <c r="B86" s="97" t="s">
        <v>1058</v>
      </c>
      <c r="C86" s="98"/>
      <c r="D86" s="98"/>
      <c r="E86" s="98"/>
      <c r="F86" s="98"/>
      <c r="G86" s="98"/>
      <c r="H86" s="98"/>
      <c r="I86" s="99"/>
      <c r="J86" s="100"/>
      <c r="K86" s="313">
        <v>0.05</v>
      </c>
      <c r="L86" s="852">
        <f>N79*K86</f>
        <v>2427.8547491660725</v>
      </c>
      <c r="M86" s="853"/>
      <c r="N86" s="57"/>
    </row>
    <row r="87" spans="1:14" ht="15.75" thickBot="1">
      <c r="B87" s="815" t="s">
        <v>1037</v>
      </c>
      <c r="C87" s="816"/>
      <c r="D87" s="816"/>
      <c r="E87" s="816"/>
      <c r="F87" s="816"/>
      <c r="G87" s="816"/>
      <c r="H87" s="816"/>
      <c r="I87" s="816"/>
      <c r="J87" s="816"/>
      <c r="K87" s="816"/>
      <c r="L87" s="816"/>
      <c r="M87" s="817"/>
      <c r="N87" s="58">
        <f>L84+L85+L86</f>
        <v>14567.128494996434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63124.223478317879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35.218762211103453</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31296</v>
      </c>
      <c r="N48" s="280">
        <f>K48*M48</f>
        <v>31296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31296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3521.8762211103449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34853.094983321447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6970.6189966642896</v>
      </c>
      <c r="M84" s="851"/>
      <c r="N84" s="57"/>
    </row>
    <row r="85" spans="1:14">
      <c r="B85" s="95" t="s">
        <v>1057</v>
      </c>
      <c r="C85" s="96"/>
      <c r="D85" s="96"/>
      <c r="E85" s="96"/>
      <c r="F85" s="96"/>
      <c r="G85" s="96"/>
      <c r="H85" s="96"/>
      <c r="I85" s="93"/>
      <c r="J85" s="94"/>
      <c r="K85" s="312">
        <v>0.05</v>
      </c>
      <c r="L85" s="850">
        <f>N79*K85</f>
        <v>1742.6547491660724</v>
      </c>
      <c r="M85" s="851"/>
      <c r="N85" s="57"/>
    </row>
    <row r="86" spans="1:14" ht="15.75" thickBot="1">
      <c r="B86" s="97" t="s">
        <v>1058</v>
      </c>
      <c r="C86" s="98"/>
      <c r="D86" s="98"/>
      <c r="E86" s="98"/>
      <c r="F86" s="98"/>
      <c r="G86" s="98"/>
      <c r="H86" s="98"/>
      <c r="I86" s="99"/>
      <c r="J86" s="100"/>
      <c r="K86" s="313">
        <v>0.05</v>
      </c>
      <c r="L86" s="852">
        <f>N79*K86</f>
        <v>1742.6547491660724</v>
      </c>
      <c r="M86" s="853"/>
      <c r="N86" s="57"/>
    </row>
    <row r="87" spans="1:14" ht="15.75" thickBot="1">
      <c r="B87" s="815" t="s">
        <v>1037</v>
      </c>
      <c r="C87" s="816"/>
      <c r="D87" s="816"/>
      <c r="E87" s="816"/>
      <c r="F87" s="816"/>
      <c r="G87" s="816"/>
      <c r="H87" s="816"/>
      <c r="I87" s="816"/>
      <c r="J87" s="816"/>
      <c r="K87" s="816"/>
      <c r="L87" s="816"/>
      <c r="M87" s="817"/>
      <c r="N87" s="58">
        <f>L84+L85+L86</f>
        <v>10455.928494996435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45309.023478317882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363</v>
      </c>
      <c r="B36" s="864" t="str">
        <f>VLOOKUP(A36,EQUIPOS!A6:D154,3,FALSE)</f>
        <v>Vibrador de concreto, Motor de 3 hp a 18.000 rpm Mangueras de 4 mt</v>
      </c>
      <c r="C36" s="865"/>
      <c r="D36" s="865"/>
      <c r="E36" s="865"/>
      <c r="F36" s="865"/>
      <c r="G36" s="865"/>
      <c r="H36" s="866"/>
      <c r="I36" s="275"/>
      <c r="J36" s="276"/>
      <c r="K36" s="277">
        <f>VLOOKUP(A36,EQUIPOS!A6:D163,4,FALSE)</f>
        <v>5260.1834496301935</v>
      </c>
      <c r="L36" s="278"/>
      <c r="M36" s="344">
        <v>1.25</v>
      </c>
      <c r="N36" s="280">
        <f>K36/M36</f>
        <v>4208.1467597041546</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0.02</v>
      </c>
      <c r="N41" s="352">
        <f>N77*M41</f>
        <v>510.67205206099999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4718.8188117651544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2750</v>
      </c>
      <c r="N48" s="280">
        <f>K48*M48</f>
        <v>26400</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331177</v>
      </c>
      <c r="N49" s="280">
        <f>K49*M49</f>
        <v>39741.24</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18708.669817479305</v>
      </c>
      <c r="N50" s="280">
        <f>K50*M50</f>
        <v>9354.3349087396527</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75495.57490873964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105747.99632355481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21149.599264710963</v>
      </c>
      <c r="M84" s="851"/>
      <c r="N84" s="57"/>
    </row>
    <row r="85" spans="1:14">
      <c r="B85" s="95" t="s">
        <v>1057</v>
      </c>
      <c r="C85" s="96"/>
      <c r="D85" s="96"/>
      <c r="E85" s="96"/>
      <c r="F85" s="96"/>
      <c r="G85" s="96"/>
      <c r="H85" s="96"/>
      <c r="I85" s="93"/>
      <c r="J85" s="94"/>
      <c r="K85" s="312">
        <v>0.05</v>
      </c>
      <c r="L85" s="850">
        <f>N79*K85</f>
        <v>5287.3998161777408</v>
      </c>
      <c r="M85" s="851"/>
      <c r="N85" s="57"/>
    </row>
    <row r="86" spans="1:14" ht="15.75" thickBot="1">
      <c r="B86" s="97" t="s">
        <v>1058</v>
      </c>
      <c r="C86" s="98"/>
      <c r="D86" s="98"/>
      <c r="E86" s="98"/>
      <c r="F86" s="98"/>
      <c r="G86" s="98"/>
      <c r="H86" s="98"/>
      <c r="I86" s="99"/>
      <c r="J86" s="100"/>
      <c r="K86" s="313">
        <v>0.05</v>
      </c>
      <c r="L86" s="852">
        <f>N79*K86</f>
        <v>5287.3998161777408</v>
      </c>
      <c r="M86" s="853"/>
      <c r="N86" s="57"/>
    </row>
    <row r="87" spans="1:14" ht="15.75" thickBot="1">
      <c r="B87" s="815" t="s">
        <v>1037</v>
      </c>
      <c r="C87" s="816"/>
      <c r="D87" s="816"/>
      <c r="E87" s="816"/>
      <c r="F87" s="816"/>
      <c r="G87" s="816"/>
      <c r="H87" s="816"/>
      <c r="I87" s="816"/>
      <c r="J87" s="816"/>
      <c r="K87" s="816"/>
      <c r="L87" s="816"/>
      <c r="M87" s="817"/>
      <c r="N87" s="58">
        <f>L84+L85+L86</f>
        <v>31724.398897066447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137472.39522062126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7.2953150294428575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5950</v>
      </c>
      <c r="N48" s="280">
        <f>K48*M48</f>
        <v>5950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5950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729.53150294428576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6686.8268179737279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1337.3653635947458</v>
      </c>
      <c r="M84" s="851"/>
      <c r="N84" s="57"/>
    </row>
    <row r="85" spans="1:14">
      <c r="B85" s="95" t="s">
        <v>1057</v>
      </c>
      <c r="C85" s="96"/>
      <c r="D85" s="96"/>
      <c r="E85" s="96"/>
      <c r="F85" s="96"/>
      <c r="G85" s="96"/>
      <c r="H85" s="96"/>
      <c r="I85" s="93"/>
      <c r="J85" s="94"/>
      <c r="K85" s="312">
        <v>0.05</v>
      </c>
      <c r="L85" s="850">
        <f>N79*K85</f>
        <v>334.34134089868644</v>
      </c>
      <c r="M85" s="851"/>
      <c r="N85" s="57"/>
    </row>
    <row r="86" spans="1:14" ht="15.75" thickBot="1">
      <c r="B86" s="97" t="s">
        <v>1058</v>
      </c>
      <c r="C86" s="98"/>
      <c r="D86" s="98"/>
      <c r="E86" s="98"/>
      <c r="F86" s="98"/>
      <c r="G86" s="98"/>
      <c r="H86" s="98"/>
      <c r="I86" s="99"/>
      <c r="J86" s="100"/>
      <c r="K86" s="313">
        <v>0.05</v>
      </c>
      <c r="L86" s="852">
        <f>N79*K86</f>
        <v>334.34134089868644</v>
      </c>
      <c r="M86" s="853"/>
      <c r="N86" s="57"/>
    </row>
    <row r="87" spans="1:14" ht="15.75" thickBot="1">
      <c r="B87" s="815" t="s">
        <v>1037</v>
      </c>
      <c r="C87" s="816"/>
      <c r="D87" s="816"/>
      <c r="E87" s="816"/>
      <c r="F87" s="816"/>
      <c r="G87" s="816"/>
      <c r="H87" s="816"/>
      <c r="I87" s="816"/>
      <c r="J87" s="816"/>
      <c r="K87" s="816"/>
      <c r="L87" s="816"/>
      <c r="M87" s="817"/>
      <c r="N87" s="58">
        <f>L84+L85+L86</f>
        <v>2006.0480453921186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8692.874863365847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9"/>
      <c r="C1" s="921"/>
      <c r="D1" s="922"/>
      <c r="E1" s="922"/>
      <c r="F1" s="922"/>
      <c r="G1" s="922"/>
      <c r="H1" s="922"/>
      <c r="I1" s="922"/>
      <c r="J1" s="923"/>
      <c r="K1" s="924" t="s">
        <v>1017</v>
      </c>
      <c r="L1" s="926" t="s">
        <v>2304</v>
      </c>
      <c r="M1" s="927"/>
      <c r="N1" s="928"/>
    </row>
    <row r="2" spans="2:14" ht="24.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32491.830943347362</v>
      </c>
      <c r="L36" s="278"/>
      <c r="M36" s="344">
        <v>160</v>
      </c>
      <c r="N36" s="280">
        <f>K36/M36</f>
        <v>203.07394339592102</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19.1502019522875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222.22414534820851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32482.343728551965</v>
      </c>
      <c r="N48" s="280">
        <f>K48*M48</f>
        <v>32482.343728551965</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305668.15999999997</v>
      </c>
      <c r="N49" s="280">
        <f>K49*M49</f>
        <v>9170.0447999999997</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41652.388528551965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1915.0201952287498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43789.632869128924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8757.9265738257855</v>
      </c>
      <c r="M84" s="851"/>
      <c r="N84" s="57"/>
    </row>
    <row r="85" spans="1:14">
      <c r="B85" s="95" t="s">
        <v>1057</v>
      </c>
      <c r="C85" s="96"/>
      <c r="D85" s="96"/>
      <c r="E85" s="96"/>
      <c r="F85" s="96"/>
      <c r="G85" s="96"/>
      <c r="H85" s="96"/>
      <c r="I85" s="93"/>
      <c r="J85" s="94"/>
      <c r="K85" s="312">
        <v>0.05</v>
      </c>
      <c r="L85" s="850">
        <f>N79*K85</f>
        <v>2189.4816434564464</v>
      </c>
      <c r="M85" s="851"/>
      <c r="N85" s="57"/>
    </row>
    <row r="86" spans="1:14" ht="15.75" thickBot="1">
      <c r="B86" s="97" t="s">
        <v>1058</v>
      </c>
      <c r="C86" s="98"/>
      <c r="D86" s="98"/>
      <c r="E86" s="98"/>
      <c r="F86" s="98"/>
      <c r="G86" s="98"/>
      <c r="H86" s="98"/>
      <c r="I86" s="99"/>
      <c r="J86" s="100"/>
      <c r="K86" s="313">
        <v>0.05</v>
      </c>
      <c r="L86" s="852">
        <f>N79*K86</f>
        <v>2189.4816434564464</v>
      </c>
      <c r="M86" s="853"/>
      <c r="N86" s="57"/>
    </row>
    <row r="87" spans="1:14" ht="15.75" thickBot="1">
      <c r="B87" s="815" t="s">
        <v>1037</v>
      </c>
      <c r="C87" s="816"/>
      <c r="D87" s="816"/>
      <c r="E87" s="816"/>
      <c r="F87" s="816"/>
      <c r="G87" s="816"/>
      <c r="H87" s="816"/>
      <c r="I87" s="816"/>
      <c r="J87" s="816"/>
      <c r="K87" s="816"/>
      <c r="L87" s="816"/>
      <c r="M87" s="817"/>
      <c r="N87" s="58">
        <f>L84+L85+L86</f>
        <v>13136.889860738676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56926.522729867604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68.08960694146667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7140</v>
      </c>
      <c r="N48" s="280">
        <f>K48*M48</f>
        <v>285.60000000000002</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10515.124932200324</v>
      </c>
      <c r="N49" s="280">
        <f>K49*M49</f>
        <v>4206.0499728801296</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512</v>
      </c>
      <c r="N50" s="280">
        <f>K50*M50</f>
        <v>1536</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6027.64997288013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680.89606941466661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6776.6356492362629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1355.3271298472528</v>
      </c>
      <c r="M84" s="851"/>
      <c r="N84" s="57"/>
    </row>
    <row r="85" spans="1:14">
      <c r="B85" s="95" t="s">
        <v>1057</v>
      </c>
      <c r="C85" s="96"/>
      <c r="D85" s="96"/>
      <c r="E85" s="96"/>
      <c r="F85" s="96"/>
      <c r="G85" s="96"/>
      <c r="H85" s="96"/>
      <c r="I85" s="93"/>
      <c r="J85" s="94"/>
      <c r="K85" s="312">
        <v>0.05</v>
      </c>
      <c r="L85" s="850">
        <f>N79*K85</f>
        <v>338.83178246181319</v>
      </c>
      <c r="M85" s="851"/>
      <c r="N85" s="57"/>
    </row>
    <row r="86" spans="1:14" ht="15.75" thickBot="1">
      <c r="B86" s="97" t="s">
        <v>1058</v>
      </c>
      <c r="C86" s="98"/>
      <c r="D86" s="98"/>
      <c r="E86" s="98"/>
      <c r="F86" s="98"/>
      <c r="G86" s="98"/>
      <c r="H86" s="98"/>
      <c r="I86" s="99"/>
      <c r="J86" s="100"/>
      <c r="K86" s="313">
        <v>0.05</v>
      </c>
      <c r="L86" s="852">
        <f>N79*K86</f>
        <v>338.83178246181319</v>
      </c>
      <c r="M86" s="853"/>
      <c r="N86" s="57"/>
    </row>
    <row r="87" spans="1:14" ht="15.75" thickBot="1">
      <c r="B87" s="815" t="s">
        <v>1037</v>
      </c>
      <c r="C87" s="816"/>
      <c r="D87" s="816"/>
      <c r="E87" s="816"/>
      <c r="F87" s="816"/>
      <c r="G87" s="816"/>
      <c r="H87" s="816"/>
      <c r="I87" s="816"/>
      <c r="J87" s="816"/>
      <c r="K87" s="816"/>
      <c r="L87" s="816"/>
      <c r="M87" s="817"/>
      <c r="N87" s="58">
        <f>L84+L85+L86</f>
        <v>2032.9906947708791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8809.6263440071416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68.08960694146667</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28000</v>
      </c>
      <c r="N48" s="280">
        <f>K48*M48</f>
        <v>11200</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512</v>
      </c>
      <c r="N49" s="280">
        <f>K49*M49</f>
        <v>1536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12736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680.89606941466661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13484.985676356133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2696.9971352712269</v>
      </c>
      <c r="M84" s="851"/>
      <c r="N84" s="57"/>
    </row>
    <row r="85" spans="1:14">
      <c r="B85" s="95" t="s">
        <v>1057</v>
      </c>
      <c r="C85" s="96"/>
      <c r="D85" s="96"/>
      <c r="E85" s="96"/>
      <c r="F85" s="96"/>
      <c r="G85" s="96"/>
      <c r="H85" s="96"/>
      <c r="I85" s="93"/>
      <c r="J85" s="94"/>
      <c r="K85" s="312">
        <v>0.05</v>
      </c>
      <c r="L85" s="850">
        <f>N79*K85</f>
        <v>674.24928381780671</v>
      </c>
      <c r="M85" s="851"/>
      <c r="N85" s="57"/>
    </row>
    <row r="86" spans="1:14" ht="15.75" thickBot="1">
      <c r="B86" s="97" t="s">
        <v>1058</v>
      </c>
      <c r="C86" s="98"/>
      <c r="D86" s="98"/>
      <c r="E86" s="98"/>
      <c r="F86" s="98"/>
      <c r="G86" s="98"/>
      <c r="H86" s="98"/>
      <c r="I86" s="99"/>
      <c r="J86" s="100"/>
      <c r="K86" s="313">
        <v>0.05</v>
      </c>
      <c r="L86" s="852">
        <f>N79*K86</f>
        <v>674.24928381780671</v>
      </c>
      <c r="M86" s="853"/>
      <c r="N86" s="57"/>
    </row>
    <row r="87" spans="1:14" ht="15.75" thickBot="1">
      <c r="B87" s="815" t="s">
        <v>1037</v>
      </c>
      <c r="C87" s="816"/>
      <c r="D87" s="816"/>
      <c r="E87" s="816"/>
      <c r="F87" s="816"/>
      <c r="G87" s="816"/>
      <c r="H87" s="816"/>
      <c r="I87" s="816"/>
      <c r="J87" s="816"/>
      <c r="K87" s="816"/>
      <c r="L87" s="816"/>
      <c r="M87" s="817"/>
      <c r="N87" s="58">
        <f>L84+L85+L86</f>
        <v>4045.4957029068405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17530.481379262972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272.35842776586668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7140</v>
      </c>
      <c r="N48" s="280">
        <f>K48*M48</f>
        <v>571.20000000000005</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10515.124932200324</v>
      </c>
      <c r="N49" s="280">
        <f>K49*M49</f>
        <v>4206.0499728801296</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512</v>
      </c>
      <c r="N50" s="280">
        <f>K50*M50</f>
        <v>1536</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10833.333333333334</v>
      </c>
      <c r="N51" s="280">
        <f>K51*M51</f>
        <v>16250</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22563.24997288013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51"/>
    </row>
    <row r="77" spans="1:15" ht="15.75" thickBot="1">
      <c r="B77" s="815" t="s">
        <v>1037</v>
      </c>
      <c r="C77" s="816"/>
      <c r="D77" s="816"/>
      <c r="E77" s="816"/>
      <c r="F77" s="816"/>
      <c r="G77" s="816"/>
      <c r="H77" s="816"/>
      <c r="I77" s="816"/>
      <c r="J77" s="816"/>
      <c r="K77" s="816"/>
      <c r="L77" s="816"/>
      <c r="M77" s="817"/>
      <c r="N77" s="309">
        <f>SUM(N71:N76)</f>
        <v>2723.5842776586665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25559.192678304662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5111.8385356609324</v>
      </c>
      <c r="M84" s="851"/>
      <c r="N84" s="57"/>
    </row>
    <row r="85" spans="1:14">
      <c r="B85" s="95" t="s">
        <v>1057</v>
      </c>
      <c r="C85" s="96"/>
      <c r="D85" s="96"/>
      <c r="E85" s="96"/>
      <c r="F85" s="96"/>
      <c r="G85" s="96"/>
      <c r="H85" s="96"/>
      <c r="I85" s="93"/>
      <c r="J85" s="94"/>
      <c r="K85" s="312">
        <v>0.05</v>
      </c>
      <c r="L85" s="850">
        <f>N79*K85</f>
        <v>1277.9596339152331</v>
      </c>
      <c r="M85" s="851"/>
      <c r="N85" s="57"/>
    </row>
    <row r="86" spans="1:14" ht="15.75" thickBot="1">
      <c r="B86" s="97" t="s">
        <v>1058</v>
      </c>
      <c r="C86" s="98"/>
      <c r="D86" s="98"/>
      <c r="E86" s="98"/>
      <c r="F86" s="98"/>
      <c r="G86" s="98"/>
      <c r="H86" s="98"/>
      <c r="I86" s="99"/>
      <c r="J86" s="100"/>
      <c r="K86" s="313">
        <v>0.05</v>
      </c>
      <c r="L86" s="852">
        <f>N79*K86</f>
        <v>1277.9596339152331</v>
      </c>
      <c r="M86" s="853"/>
      <c r="N86" s="57"/>
    </row>
    <row r="87" spans="1:14" ht="15.75" thickBot="1">
      <c r="B87" s="815" t="s">
        <v>1037</v>
      </c>
      <c r="C87" s="816"/>
      <c r="D87" s="816"/>
      <c r="E87" s="816"/>
      <c r="F87" s="816"/>
      <c r="G87" s="816"/>
      <c r="H87" s="816"/>
      <c r="I87" s="816"/>
      <c r="J87" s="816"/>
      <c r="K87" s="816"/>
      <c r="L87" s="816"/>
      <c r="M87" s="817"/>
      <c r="N87" s="58">
        <f>L84+L85+L86</f>
        <v>7667.7578034913986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33226.950481796062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272.35842776586668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28000</v>
      </c>
      <c r="N48" s="280">
        <f>K48*M48</f>
        <v>11200</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512</v>
      </c>
      <c r="N49" s="280">
        <f>K49*M49</f>
        <v>1536</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10833.333333333334</v>
      </c>
      <c r="N50" s="280">
        <f>K50*M50</f>
        <v>16250</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28986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2723.5842776586665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31981.942705424532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6396.388541084907</v>
      </c>
      <c r="M84" s="851"/>
      <c r="N84" s="57"/>
    </row>
    <row r="85" spans="1:14">
      <c r="B85" s="95" t="s">
        <v>1057</v>
      </c>
      <c r="C85" s="96"/>
      <c r="D85" s="96"/>
      <c r="E85" s="96"/>
      <c r="F85" s="96"/>
      <c r="G85" s="96"/>
      <c r="H85" s="96"/>
      <c r="I85" s="93"/>
      <c r="J85" s="94"/>
      <c r="K85" s="312">
        <v>0.05</v>
      </c>
      <c r="L85" s="850">
        <f>N79*K85</f>
        <v>1599.0971352712268</v>
      </c>
      <c r="M85" s="851"/>
      <c r="N85" s="57"/>
    </row>
    <row r="86" spans="1:14" ht="15.75" thickBot="1">
      <c r="B86" s="97" t="s">
        <v>1058</v>
      </c>
      <c r="C86" s="98"/>
      <c r="D86" s="98"/>
      <c r="E86" s="98"/>
      <c r="F86" s="98"/>
      <c r="G86" s="98"/>
      <c r="H86" s="98"/>
      <c r="I86" s="99"/>
      <c r="J86" s="100"/>
      <c r="K86" s="313">
        <v>0.05</v>
      </c>
      <c r="L86" s="852">
        <f>N79*K86</f>
        <v>1599.0971352712268</v>
      </c>
      <c r="M86" s="853"/>
      <c r="N86" s="57"/>
    </row>
    <row r="87" spans="1:14" ht="15.75" thickBot="1">
      <c r="B87" s="815" t="s">
        <v>1037</v>
      </c>
      <c r="C87" s="816"/>
      <c r="D87" s="816"/>
      <c r="E87" s="816"/>
      <c r="F87" s="816"/>
      <c r="G87" s="816"/>
      <c r="H87" s="816"/>
      <c r="I87" s="816"/>
      <c r="J87" s="816"/>
      <c r="K87" s="816"/>
      <c r="L87" s="816"/>
      <c r="M87" s="817"/>
      <c r="N87" s="58">
        <f>L84+L85+L86</f>
        <v>9594.5828116273606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41576.525517051894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241</v>
      </c>
      <c r="B36" s="864" t="str">
        <f>VLOOKUP(A36,EQUIPOS!A6:D154,3,FALSE)</f>
        <v>Grúa (capacidad 15 ton)</v>
      </c>
      <c r="C36" s="865"/>
      <c r="D36" s="865"/>
      <c r="E36" s="865"/>
      <c r="F36" s="865"/>
      <c r="G36" s="865"/>
      <c r="H36" s="866"/>
      <c r="I36" s="275"/>
      <c r="J36" s="276"/>
      <c r="K36" s="277">
        <f>VLOOKUP(A36,EQUIPOS!A6:D163,4,FALSE)</f>
        <v>105757.64386894512</v>
      </c>
      <c r="L36" s="278"/>
      <c r="M36" s="344">
        <v>0.75</v>
      </c>
      <c r="N36" s="280">
        <f>K36/M36</f>
        <v>141010.19182526015</v>
      </c>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0.2</v>
      </c>
      <c r="N41" s="352">
        <f>N77*M41</f>
        <v>8511.2008676833339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149521.39269294348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9530.6465067109093</v>
      </c>
      <c r="N48" s="280">
        <f>K48*M48</f>
        <v>9530.6465067109093</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9530.6465067109093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42556.004338416664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201608.04353807104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40321.608707614214</v>
      </c>
      <c r="M84" s="851"/>
      <c r="N84" s="57"/>
    </row>
    <row r="85" spans="1:14">
      <c r="B85" s="95" t="s">
        <v>1057</v>
      </c>
      <c r="C85" s="96"/>
      <c r="D85" s="96"/>
      <c r="E85" s="96"/>
      <c r="F85" s="96"/>
      <c r="G85" s="96"/>
      <c r="H85" s="96"/>
      <c r="I85" s="93"/>
      <c r="J85" s="94"/>
      <c r="K85" s="312">
        <v>0.05</v>
      </c>
      <c r="L85" s="850">
        <f>N79*K85</f>
        <v>10080.402176903553</v>
      </c>
      <c r="M85" s="851"/>
      <c r="N85" s="57"/>
    </row>
    <row r="86" spans="1:14" ht="15.75" thickBot="1">
      <c r="B86" s="97" t="s">
        <v>1058</v>
      </c>
      <c r="C86" s="98"/>
      <c r="D86" s="98"/>
      <c r="E86" s="98"/>
      <c r="F86" s="98"/>
      <c r="G86" s="98"/>
      <c r="H86" s="98"/>
      <c r="I86" s="99"/>
      <c r="J86" s="100"/>
      <c r="K86" s="313">
        <v>0.05</v>
      </c>
      <c r="L86" s="852">
        <f>N79*K86</f>
        <v>10080.402176903553</v>
      </c>
      <c r="M86" s="853"/>
      <c r="N86" s="57"/>
    </row>
    <row r="87" spans="1:14" ht="15.75" thickBot="1">
      <c r="B87" s="815" t="s">
        <v>1037</v>
      </c>
      <c r="C87" s="816"/>
      <c r="D87" s="816"/>
      <c r="E87" s="816"/>
      <c r="F87" s="816"/>
      <c r="G87" s="816"/>
      <c r="H87" s="816"/>
      <c r="I87" s="816"/>
      <c r="J87" s="816"/>
      <c r="K87" s="816"/>
      <c r="L87" s="816"/>
      <c r="M87" s="817"/>
      <c r="N87" s="58">
        <f>L84+L85+L86</f>
        <v>60482.413061421321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262090.45659949235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0.2</v>
      </c>
      <c r="N41" s="352">
        <f>N77*M41</f>
        <v>6383.4006507624999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9530.6465067109093</v>
      </c>
      <c r="N48" s="280">
        <f>K48*M48</f>
        <v>9530.6465067109093</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9530.6465067109093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51"/>
    </row>
    <row r="77" spans="1:15" ht="15.75" thickBot="1">
      <c r="B77" s="815" t="s">
        <v>1037</v>
      </c>
      <c r="C77" s="816"/>
      <c r="D77" s="816"/>
      <c r="E77" s="816"/>
      <c r="F77" s="816"/>
      <c r="G77" s="816"/>
      <c r="H77" s="816"/>
      <c r="I77" s="816"/>
      <c r="J77" s="816"/>
      <c r="K77" s="816"/>
      <c r="L77" s="816"/>
      <c r="M77" s="817"/>
      <c r="N77" s="309">
        <f>SUM(N71:N76)</f>
        <v>31917.003253812498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47831.050411285905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9566.2100822571811</v>
      </c>
      <c r="M84" s="851"/>
      <c r="N84" s="57"/>
    </row>
    <row r="85" spans="1:14">
      <c r="B85" s="95" t="s">
        <v>1057</v>
      </c>
      <c r="C85" s="96"/>
      <c r="D85" s="96"/>
      <c r="E85" s="96"/>
      <c r="F85" s="96"/>
      <c r="G85" s="96"/>
      <c r="H85" s="96"/>
      <c r="I85" s="93"/>
      <c r="J85" s="94"/>
      <c r="K85" s="312">
        <v>0.05</v>
      </c>
      <c r="L85" s="850">
        <f>N79*K85</f>
        <v>2391.5525205642953</v>
      </c>
      <c r="M85" s="851"/>
      <c r="N85" s="57"/>
    </row>
    <row r="86" spans="1:14" ht="15.75" thickBot="1">
      <c r="B86" s="97" t="s">
        <v>1058</v>
      </c>
      <c r="C86" s="98"/>
      <c r="D86" s="98"/>
      <c r="E86" s="98"/>
      <c r="F86" s="98"/>
      <c r="G86" s="98"/>
      <c r="H86" s="98"/>
      <c r="I86" s="99"/>
      <c r="J86" s="100"/>
      <c r="K86" s="313">
        <v>0.05</v>
      </c>
      <c r="L86" s="852">
        <f>N79*K86</f>
        <v>2391.5525205642953</v>
      </c>
      <c r="M86" s="853"/>
      <c r="N86" s="57"/>
    </row>
    <row r="87" spans="1:14" ht="15.75" thickBot="1">
      <c r="B87" s="815" t="s">
        <v>1037</v>
      </c>
      <c r="C87" s="816"/>
      <c r="D87" s="816"/>
      <c r="E87" s="816"/>
      <c r="F87" s="816"/>
      <c r="G87" s="816"/>
      <c r="H87" s="816"/>
      <c r="I87" s="816"/>
      <c r="J87" s="816"/>
      <c r="K87" s="816"/>
      <c r="L87" s="816"/>
      <c r="M87" s="817"/>
      <c r="N87" s="58">
        <f>L84+L85+L86</f>
        <v>14349.315123385772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62180.365534671677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0.15</v>
      </c>
      <c r="N41" s="352">
        <f>N77*M41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9530.6465067109093</v>
      </c>
      <c r="N48" s="280">
        <f>K48*M48</f>
        <v>9530.6465067109093</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9530.6465067109093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51"/>
    </row>
    <row r="77" spans="1:15" ht="15.75" thickBot="1">
      <c r="B77" s="815" t="s">
        <v>1037</v>
      </c>
      <c r="C77" s="816"/>
      <c r="D77" s="816"/>
      <c r="E77" s="816"/>
      <c r="F77" s="816"/>
      <c r="G77" s="816"/>
      <c r="H77" s="816"/>
      <c r="I77" s="816"/>
      <c r="J77" s="816"/>
      <c r="K77" s="816"/>
      <c r="L77" s="816"/>
      <c r="M77" s="817"/>
      <c r="N77" s="309">
        <f>SUM(N71:N76)</f>
        <v>17022.401735366668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29106.408502382576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5821.2817004765157</v>
      </c>
      <c r="M84" s="851"/>
      <c r="N84" s="57"/>
    </row>
    <row r="85" spans="1:14">
      <c r="B85" s="95" t="s">
        <v>1057</v>
      </c>
      <c r="C85" s="96"/>
      <c r="D85" s="96"/>
      <c r="E85" s="96"/>
      <c r="F85" s="96"/>
      <c r="G85" s="96"/>
      <c r="H85" s="96"/>
      <c r="I85" s="93"/>
      <c r="J85" s="94"/>
      <c r="K85" s="312">
        <v>0.05</v>
      </c>
      <c r="L85" s="850">
        <f>N79*K85</f>
        <v>1455.3204251191289</v>
      </c>
      <c r="M85" s="851"/>
      <c r="N85" s="57"/>
    </row>
    <row r="86" spans="1:14" ht="15.75" thickBot="1">
      <c r="B86" s="97" t="s">
        <v>1058</v>
      </c>
      <c r="C86" s="98"/>
      <c r="D86" s="98"/>
      <c r="E86" s="98"/>
      <c r="F86" s="98"/>
      <c r="G86" s="98"/>
      <c r="H86" s="98"/>
      <c r="I86" s="99"/>
      <c r="J86" s="100"/>
      <c r="K86" s="313">
        <v>0.05</v>
      </c>
      <c r="L86" s="852">
        <f>N79*K86</f>
        <v>1455.3204251191289</v>
      </c>
      <c r="M86" s="853"/>
      <c r="N86" s="57"/>
    </row>
    <row r="87" spans="1:14" ht="15.75" thickBot="1">
      <c r="B87" s="815" t="s">
        <v>1037</v>
      </c>
      <c r="C87" s="816"/>
      <c r="D87" s="816"/>
      <c r="E87" s="816"/>
      <c r="F87" s="816"/>
      <c r="G87" s="816"/>
      <c r="H87" s="816"/>
      <c r="I87" s="816"/>
      <c r="J87" s="816"/>
      <c r="K87" s="816"/>
      <c r="L87" s="816"/>
      <c r="M87" s="817"/>
      <c r="N87" s="58">
        <f>L84+L85+L86</f>
        <v>8731.922550714773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37838.331053097347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0.15</v>
      </c>
      <c r="N41" s="352">
        <f>N77*M41</f>
        <v>1915.0201952287498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9530.6465067109093</v>
      </c>
      <c r="N48" s="280">
        <f>K48*M48</f>
        <v>9530.6465067109093</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9530.6465067109093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12766.801301525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24212.468003464659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4842.493600692932</v>
      </c>
      <c r="M84" s="851"/>
      <c r="N84" s="57"/>
    </row>
    <row r="85" spans="1:14">
      <c r="B85" s="95" t="s">
        <v>1057</v>
      </c>
      <c r="C85" s="96"/>
      <c r="D85" s="96"/>
      <c r="E85" s="96"/>
      <c r="F85" s="96"/>
      <c r="G85" s="96"/>
      <c r="H85" s="96"/>
      <c r="I85" s="93"/>
      <c r="J85" s="94"/>
      <c r="K85" s="312">
        <v>0.05</v>
      </c>
      <c r="L85" s="850">
        <f>N79*K85</f>
        <v>1210.623400173233</v>
      </c>
      <c r="M85" s="851"/>
      <c r="N85" s="57"/>
    </row>
    <row r="86" spans="1:14" ht="15.75" thickBot="1">
      <c r="B86" s="97" t="s">
        <v>1058</v>
      </c>
      <c r="C86" s="98"/>
      <c r="D86" s="98"/>
      <c r="E86" s="98"/>
      <c r="F86" s="98"/>
      <c r="G86" s="98"/>
      <c r="H86" s="98"/>
      <c r="I86" s="99"/>
      <c r="J86" s="100"/>
      <c r="K86" s="313">
        <v>0.05</v>
      </c>
      <c r="L86" s="852">
        <f>N79*K86</f>
        <v>1210.623400173233</v>
      </c>
      <c r="M86" s="853"/>
      <c r="N86" s="57"/>
    </row>
    <row r="87" spans="1:14" ht="15.75" thickBot="1">
      <c r="B87" s="815" t="s">
        <v>1037</v>
      </c>
      <c r="C87" s="816"/>
      <c r="D87" s="816"/>
      <c r="E87" s="816"/>
      <c r="F87" s="816"/>
      <c r="G87" s="816"/>
      <c r="H87" s="816"/>
      <c r="I87" s="816"/>
      <c r="J87" s="816"/>
      <c r="K87" s="816"/>
      <c r="L87" s="816"/>
      <c r="M87" s="817"/>
      <c r="N87" s="58">
        <f>L84+L85+L86</f>
        <v>7263.7404010393975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31476.208404504057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0.15</v>
      </c>
      <c r="N41" s="352">
        <f>N77*M41</f>
        <v>10728.404455063024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32000</v>
      </c>
      <c r="N48" s="280">
        <f>K48*M48</f>
        <v>67200</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9530.6465067109093</v>
      </c>
      <c r="N49" s="280">
        <f>K49*M49</f>
        <v>9530.6465067109093</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76730.646506710909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71522.696367086828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158981.74732886074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31796.349465772149</v>
      </c>
      <c r="M84" s="851"/>
      <c r="N84" s="57"/>
    </row>
    <row r="85" spans="1:14">
      <c r="B85" s="95" t="s">
        <v>1057</v>
      </c>
      <c r="C85" s="96"/>
      <c r="D85" s="96"/>
      <c r="E85" s="96"/>
      <c r="F85" s="96"/>
      <c r="G85" s="96"/>
      <c r="H85" s="96"/>
      <c r="I85" s="93"/>
      <c r="J85" s="94"/>
      <c r="K85" s="312">
        <v>0.05</v>
      </c>
      <c r="L85" s="850">
        <f>N79*K85</f>
        <v>7949.0873664430374</v>
      </c>
      <c r="M85" s="851"/>
      <c r="N85" s="57"/>
    </row>
    <row r="86" spans="1:14" ht="15.75" thickBot="1">
      <c r="B86" s="97" t="s">
        <v>1058</v>
      </c>
      <c r="C86" s="98"/>
      <c r="D86" s="98"/>
      <c r="E86" s="98"/>
      <c r="F86" s="98"/>
      <c r="G86" s="98"/>
      <c r="H86" s="98"/>
      <c r="I86" s="99"/>
      <c r="J86" s="100"/>
      <c r="K86" s="313">
        <v>0.05</v>
      </c>
      <c r="L86" s="852">
        <f>N79*K86</f>
        <v>7949.0873664430374</v>
      </c>
      <c r="M86" s="853"/>
      <c r="N86" s="57"/>
    </row>
    <row r="87" spans="1:14" ht="15.75" thickBot="1">
      <c r="B87" s="815" t="s">
        <v>1037</v>
      </c>
      <c r="C87" s="816"/>
      <c r="D87" s="816"/>
      <c r="E87" s="816"/>
      <c r="F87" s="816"/>
      <c r="G87" s="816"/>
      <c r="H87" s="816"/>
      <c r="I87" s="816"/>
      <c r="J87" s="816"/>
      <c r="K87" s="816"/>
      <c r="L87" s="816"/>
      <c r="M87" s="817"/>
      <c r="N87" s="58">
        <f>L84+L85+L86</f>
        <v>47694.524198658226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206676.27152751898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0.15</v>
      </c>
      <c r="N41" s="352">
        <f>N77*M41</f>
        <v>10728.404455063024</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32000</v>
      </c>
      <c r="N48" s="280">
        <f>K48*M48</f>
        <v>64000</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9530.6465067109093</v>
      </c>
      <c r="N49" s="280">
        <f>K49*M49</f>
        <v>9530.6465067109093</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73530.646506710909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71522.696367086828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155781.74732886074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31156.349465772149</v>
      </c>
      <c r="M84" s="851"/>
      <c r="N84" s="57"/>
    </row>
    <row r="85" spans="1:14">
      <c r="B85" s="95" t="s">
        <v>1057</v>
      </c>
      <c r="C85" s="96"/>
      <c r="D85" s="96"/>
      <c r="E85" s="96"/>
      <c r="F85" s="96"/>
      <c r="G85" s="96"/>
      <c r="H85" s="96"/>
      <c r="I85" s="93"/>
      <c r="J85" s="94"/>
      <c r="K85" s="312">
        <v>0.05</v>
      </c>
      <c r="L85" s="850">
        <f>N79*K85</f>
        <v>7789.0873664430374</v>
      </c>
      <c r="M85" s="851"/>
      <c r="N85" s="57"/>
    </row>
    <row r="86" spans="1:14" ht="15.75" thickBot="1">
      <c r="B86" s="97" t="s">
        <v>1058</v>
      </c>
      <c r="C86" s="98"/>
      <c r="D86" s="98"/>
      <c r="E86" s="98"/>
      <c r="F86" s="98"/>
      <c r="G86" s="98"/>
      <c r="H86" s="98"/>
      <c r="I86" s="99"/>
      <c r="J86" s="100"/>
      <c r="K86" s="313">
        <v>0.05</v>
      </c>
      <c r="L86" s="852">
        <f>N79*K86</f>
        <v>7789.0873664430374</v>
      </c>
      <c r="M86" s="853"/>
      <c r="N86" s="57"/>
    </row>
    <row r="87" spans="1:14" ht="15.75" thickBot="1">
      <c r="B87" s="815" t="s">
        <v>1037</v>
      </c>
      <c r="C87" s="816"/>
      <c r="D87" s="816"/>
      <c r="E87" s="816"/>
      <c r="F87" s="816"/>
      <c r="G87" s="816"/>
      <c r="H87" s="816"/>
      <c r="I87" s="816"/>
      <c r="J87" s="816"/>
      <c r="K87" s="816"/>
      <c r="L87" s="816"/>
      <c r="M87" s="817"/>
      <c r="N87" s="58">
        <f>L84+L85+L86</f>
        <v>46734.524198658226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202516.27152751898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4479.5794040438586</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32000</v>
      </c>
      <c r="N48" s="280">
        <f>K48*M48</f>
        <v>41920</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9530.6465067109093</v>
      </c>
      <c r="N49" s="280">
        <f>K49*M49</f>
        <v>9530.6465067109093</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51450.646506710909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44795.794040438588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100726.01995119336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20145.203990238675</v>
      </c>
      <c r="M84" s="851"/>
      <c r="N84" s="57"/>
    </row>
    <row r="85" spans="1:14">
      <c r="B85" s="95" t="s">
        <v>1057</v>
      </c>
      <c r="C85" s="96"/>
      <c r="D85" s="96"/>
      <c r="E85" s="96"/>
      <c r="F85" s="96"/>
      <c r="G85" s="96"/>
      <c r="H85" s="96"/>
      <c r="I85" s="93"/>
      <c r="J85" s="94"/>
      <c r="K85" s="312">
        <v>0.05</v>
      </c>
      <c r="L85" s="850">
        <f>N79*K85</f>
        <v>5036.3009975596688</v>
      </c>
      <c r="M85" s="851"/>
      <c r="N85" s="57"/>
    </row>
    <row r="86" spans="1:14" ht="15.75" thickBot="1">
      <c r="B86" s="97" t="s">
        <v>1058</v>
      </c>
      <c r="C86" s="98"/>
      <c r="D86" s="98"/>
      <c r="E86" s="98"/>
      <c r="F86" s="98"/>
      <c r="G86" s="98"/>
      <c r="H86" s="98"/>
      <c r="I86" s="99"/>
      <c r="J86" s="100"/>
      <c r="K86" s="313">
        <v>0.05</v>
      </c>
      <c r="L86" s="852">
        <f>N79*K86</f>
        <v>5036.3009975596688</v>
      </c>
      <c r="M86" s="853"/>
      <c r="N86" s="57"/>
    </row>
    <row r="87" spans="1:14" ht="15.75" thickBot="1">
      <c r="B87" s="815" t="s">
        <v>1037</v>
      </c>
      <c r="C87" s="816"/>
      <c r="D87" s="816"/>
      <c r="E87" s="816"/>
      <c r="F87" s="816"/>
      <c r="G87" s="816"/>
      <c r="H87" s="816"/>
      <c r="I87" s="816"/>
      <c r="J87" s="816"/>
      <c r="K87" s="816"/>
      <c r="L87" s="816"/>
      <c r="M87" s="817"/>
      <c r="N87" s="58">
        <f>L84+L85+L86</f>
        <v>30217.805985358013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130943.82593655138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3754.9415592720588</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32000</v>
      </c>
      <c r="N48" s="280">
        <f>K48*M48</f>
        <v>35200</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9530.6465067109093</v>
      </c>
      <c r="N49" s="280">
        <f>K49*M49</f>
        <v>9530.6465067109093</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44730.646506710909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37549.415592720587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86035.003658703557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17207.000731740711</v>
      </c>
      <c r="M84" s="851"/>
      <c r="N84" s="57"/>
    </row>
    <row r="85" spans="1:14">
      <c r="B85" s="95" t="s">
        <v>1057</v>
      </c>
      <c r="C85" s="96"/>
      <c r="D85" s="96"/>
      <c r="E85" s="96"/>
      <c r="F85" s="96"/>
      <c r="G85" s="96"/>
      <c r="H85" s="96"/>
      <c r="I85" s="93"/>
      <c r="J85" s="94"/>
      <c r="K85" s="312">
        <v>0.05</v>
      </c>
      <c r="L85" s="850">
        <f>N79*K85</f>
        <v>4301.7501829351777</v>
      </c>
      <c r="M85" s="851"/>
      <c r="N85" s="57"/>
    </row>
    <row r="86" spans="1:14" ht="15.75" thickBot="1">
      <c r="B86" s="97" t="s">
        <v>1058</v>
      </c>
      <c r="C86" s="98"/>
      <c r="D86" s="98"/>
      <c r="E86" s="98"/>
      <c r="F86" s="98"/>
      <c r="G86" s="98"/>
      <c r="H86" s="98"/>
      <c r="I86" s="99"/>
      <c r="J86" s="100"/>
      <c r="K86" s="313">
        <v>0.05</v>
      </c>
      <c r="L86" s="852">
        <f>N79*K86</f>
        <v>4301.7501829351777</v>
      </c>
      <c r="M86" s="853"/>
      <c r="N86" s="57"/>
    </row>
    <row r="87" spans="1:14" ht="15.75" thickBot="1">
      <c r="B87" s="815" t="s">
        <v>1037</v>
      </c>
      <c r="C87" s="816"/>
      <c r="D87" s="816"/>
      <c r="E87" s="816"/>
      <c r="F87" s="816"/>
      <c r="G87" s="816"/>
      <c r="H87" s="816"/>
      <c r="I87" s="816"/>
      <c r="J87" s="816"/>
      <c r="K87" s="816"/>
      <c r="L87" s="816"/>
      <c r="M87" s="817"/>
      <c r="N87" s="58">
        <f>L84+L85+L86</f>
        <v>25810.501097611068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111845.50475631462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A38" s="119"/>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32000</v>
      </c>
      <c r="N48" s="280">
        <f>K48*M48</f>
        <v>1600</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42</v>
      </c>
      <c r="N49" s="280">
        <f>K49*M49</f>
        <v>210</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22000</v>
      </c>
      <c r="N50" s="280">
        <f>K50*M50</f>
        <v>22000</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23810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2553.3602603049999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26618.6962863355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5323.7392572671006</v>
      </c>
      <c r="M84" s="851"/>
      <c r="N84" s="57"/>
    </row>
    <row r="85" spans="1:14">
      <c r="B85" s="95" t="s">
        <v>1057</v>
      </c>
      <c r="C85" s="96"/>
      <c r="D85" s="96"/>
      <c r="E85" s="96"/>
      <c r="F85" s="96"/>
      <c r="G85" s="96"/>
      <c r="H85" s="96"/>
      <c r="I85" s="93"/>
      <c r="J85" s="94"/>
      <c r="K85" s="312">
        <v>0.05</v>
      </c>
      <c r="L85" s="850">
        <f>N79*K85</f>
        <v>1330.9348143167751</v>
      </c>
      <c r="M85" s="851"/>
      <c r="N85" s="57"/>
    </row>
    <row r="86" spans="1:14" ht="15.75" thickBot="1">
      <c r="B86" s="97" t="s">
        <v>1058</v>
      </c>
      <c r="C86" s="98"/>
      <c r="D86" s="98"/>
      <c r="E86" s="98"/>
      <c r="F86" s="98"/>
      <c r="G86" s="98"/>
      <c r="H86" s="98"/>
      <c r="I86" s="99"/>
      <c r="J86" s="100"/>
      <c r="K86" s="313">
        <v>0.05</v>
      </c>
      <c r="L86" s="852">
        <f>N79*K86</f>
        <v>1330.9348143167751</v>
      </c>
      <c r="M86" s="853"/>
      <c r="N86" s="57"/>
    </row>
    <row r="87" spans="1:14" ht="15.75" thickBot="1">
      <c r="B87" s="815" t="s">
        <v>1037</v>
      </c>
      <c r="C87" s="816"/>
      <c r="D87" s="816"/>
      <c r="E87" s="816"/>
      <c r="F87" s="816"/>
      <c r="G87" s="816"/>
      <c r="H87" s="816"/>
      <c r="I87" s="816"/>
      <c r="J87" s="816"/>
      <c r="K87" s="816"/>
      <c r="L87" s="816"/>
      <c r="M87" s="817"/>
      <c r="N87" s="58">
        <f>L84+L85+L86</f>
        <v>7985.6088859006513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34604.305172236149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7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0.1</v>
      </c>
      <c r="N41" s="352">
        <f>N77*M41</f>
        <v>102.1344104122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3489</v>
      </c>
      <c r="N48" s="280">
        <f>K48*M48</f>
        <v>3489</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30000</v>
      </c>
      <c r="N49" s="280">
        <f>K49*M49</f>
        <v>1500</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32000</v>
      </c>
      <c r="N50" s="280">
        <f>K50*M50</f>
        <v>2400</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42</v>
      </c>
      <c r="N51" s="280">
        <f>K51*M51</f>
        <v>210</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7599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1021.344104122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8722.4785145341993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1744.4957029068401</v>
      </c>
      <c r="M84" s="851"/>
      <c r="N84" s="57"/>
    </row>
    <row r="85" spans="1:14">
      <c r="B85" s="95" t="s">
        <v>1057</v>
      </c>
      <c r="C85" s="96"/>
      <c r="D85" s="96"/>
      <c r="E85" s="96"/>
      <c r="F85" s="96"/>
      <c r="G85" s="96"/>
      <c r="H85" s="96"/>
      <c r="I85" s="93"/>
      <c r="J85" s="94"/>
      <c r="K85" s="312">
        <v>0.05</v>
      </c>
      <c r="L85" s="850">
        <f>N79*K85</f>
        <v>436.12392572671001</v>
      </c>
      <c r="M85" s="851"/>
      <c r="N85" s="57"/>
    </row>
    <row r="86" spans="1:14" ht="15.75" thickBot="1">
      <c r="B86" s="97" t="s">
        <v>1058</v>
      </c>
      <c r="C86" s="98"/>
      <c r="D86" s="98"/>
      <c r="E86" s="98"/>
      <c r="F86" s="98"/>
      <c r="G86" s="98"/>
      <c r="H86" s="98"/>
      <c r="I86" s="99"/>
      <c r="J86" s="100"/>
      <c r="K86" s="313">
        <v>0.05</v>
      </c>
      <c r="L86" s="852">
        <f>N79*K86</f>
        <v>436.12392572671001</v>
      </c>
      <c r="M86" s="853"/>
      <c r="N86" s="57"/>
    </row>
    <row r="87" spans="1:14" ht="15.75" thickBot="1">
      <c r="B87" s="815" t="s">
        <v>1037</v>
      </c>
      <c r="C87" s="816"/>
      <c r="D87" s="816"/>
      <c r="E87" s="816"/>
      <c r="F87" s="816"/>
      <c r="G87" s="816"/>
      <c r="H87" s="816"/>
      <c r="I87" s="816"/>
      <c r="J87" s="816"/>
      <c r="K87" s="816"/>
      <c r="L87" s="816"/>
      <c r="M87" s="817"/>
      <c r="N87" s="58">
        <f>L84+L85+L86</f>
        <v>2616.7435543602596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11339.222068894458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253</v>
      </c>
      <c r="B36" s="864" t="str">
        <f>VLOOKUP(A36,EQUIPOS!A6:D154,3,FALSE)</f>
        <v>Máquina hidrosembradora</v>
      </c>
      <c r="C36" s="865"/>
      <c r="D36" s="865"/>
      <c r="E36" s="865"/>
      <c r="F36" s="865"/>
      <c r="G36" s="865"/>
      <c r="H36" s="866"/>
      <c r="I36" s="275"/>
      <c r="J36" s="276"/>
      <c r="K36" s="277">
        <f>VLOOKUP(A36,EQUIPOS!A6:D163,4,FALSE)</f>
        <v>18308.919762593749</v>
      </c>
      <c r="L36" s="278"/>
      <c r="M36" s="344">
        <v>350</v>
      </c>
      <c r="N36" s="280">
        <f>K36/M36</f>
        <v>52.311199321696428</v>
      </c>
    </row>
    <row r="37" spans="1:14">
      <c r="A37" s="119" t="s">
        <v>138</v>
      </c>
      <c r="B37" s="864" t="str">
        <f>VLOOKUP(A37,EQUIPOS!A7:D154,3,FALSE)</f>
        <v>Camioneta D-300</v>
      </c>
      <c r="C37" s="865"/>
      <c r="D37" s="865"/>
      <c r="E37" s="865"/>
      <c r="F37" s="865"/>
      <c r="G37" s="865"/>
      <c r="H37" s="866"/>
      <c r="I37" s="429"/>
      <c r="J37" s="430"/>
      <c r="K37" s="277">
        <f>VLOOKUP(A37,EQUIPOS!A7:D164,4,FALSE)</f>
        <v>32491.830943347362</v>
      </c>
      <c r="L37" s="343"/>
      <c r="M37" s="344">
        <v>350</v>
      </c>
      <c r="N37" s="280">
        <f>K37/M37</f>
        <v>92.83380269527818</v>
      </c>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4.5595718934017855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149.70457391037641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3489</v>
      </c>
      <c r="N48" s="280">
        <f>K48*M48</f>
        <v>3489</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2663.0920543703692</v>
      </c>
      <c r="N49" s="280">
        <f>K49*M49</f>
        <v>1065.2368217481478</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42</v>
      </c>
      <c r="N50" s="280">
        <f>K50*M50</f>
        <v>210</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30000</v>
      </c>
      <c r="N51" s="280">
        <f>K51*M51</f>
        <v>1500</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6264.236821748148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91.191437868035706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6505.1328335265598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1301.026566705312</v>
      </c>
      <c r="M84" s="851"/>
      <c r="N84" s="57"/>
    </row>
    <row r="85" spans="1:14">
      <c r="B85" s="95" t="s">
        <v>1057</v>
      </c>
      <c r="C85" s="96"/>
      <c r="D85" s="96"/>
      <c r="E85" s="96"/>
      <c r="F85" s="96"/>
      <c r="G85" s="96"/>
      <c r="H85" s="96"/>
      <c r="I85" s="93"/>
      <c r="J85" s="94"/>
      <c r="K85" s="312">
        <v>0.05</v>
      </c>
      <c r="L85" s="850">
        <f>N79*K85</f>
        <v>325.256641676328</v>
      </c>
      <c r="M85" s="851"/>
      <c r="N85" s="57"/>
    </row>
    <row r="86" spans="1:14" ht="15.75" thickBot="1">
      <c r="B86" s="97" t="s">
        <v>1058</v>
      </c>
      <c r="C86" s="98"/>
      <c r="D86" s="98"/>
      <c r="E86" s="98"/>
      <c r="F86" s="98"/>
      <c r="G86" s="98"/>
      <c r="H86" s="98"/>
      <c r="I86" s="99"/>
      <c r="J86" s="100"/>
      <c r="K86" s="313">
        <v>0.05</v>
      </c>
      <c r="L86" s="852">
        <f>N79*K86</f>
        <v>325.256641676328</v>
      </c>
      <c r="M86" s="853"/>
      <c r="N86" s="57"/>
    </row>
    <row r="87" spans="1:14" ht="15.75" thickBot="1">
      <c r="B87" s="815" t="s">
        <v>1037</v>
      </c>
      <c r="C87" s="816"/>
      <c r="D87" s="816"/>
      <c r="E87" s="816"/>
      <c r="F87" s="816"/>
      <c r="G87" s="816"/>
      <c r="H87" s="816"/>
      <c r="I87" s="816"/>
      <c r="J87" s="816"/>
      <c r="K87" s="816"/>
      <c r="L87" s="816"/>
      <c r="M87" s="817"/>
      <c r="N87" s="58">
        <f>L84+L85+L86</f>
        <v>1951.5398500579679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8456.6726835845275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9.25" customHeight="1" thickBot="1">
      <c r="A31" t="s">
        <v>1929</v>
      </c>
      <c r="B31" s="86" t="s">
        <v>1810</v>
      </c>
      <c r="C31" s="957" t="s">
        <v>2155</v>
      </c>
      <c r="D31" s="958"/>
      <c r="E31" s="958"/>
      <c r="F31" s="958"/>
      <c r="G31" s="958"/>
      <c r="H31" s="958"/>
      <c r="I31" s="958"/>
      <c r="J31" s="958"/>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32491.830943347362</v>
      </c>
      <c r="L36" s="278"/>
      <c r="M36" s="344">
        <v>8000</v>
      </c>
      <c r="N36" s="280">
        <f>K36/M36</f>
        <v>4.0614788679184199</v>
      </c>
    </row>
    <row r="37" spans="1:14">
      <c r="A37" s="119"/>
      <c r="B37" s="864"/>
      <c r="C37" s="865"/>
      <c r="D37" s="865"/>
      <c r="E37" s="865"/>
      <c r="F37" s="865"/>
      <c r="G37" s="865"/>
      <c r="H37" s="866"/>
      <c r="I37" s="429"/>
      <c r="J37" s="430"/>
      <c r="K37" s="277"/>
      <c r="L37" s="343"/>
      <c r="M37" s="344"/>
      <c r="N37" s="280"/>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29.59508147096842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5182.45</v>
      </c>
      <c r="N48" s="280">
        <f>K48*M48</f>
        <v>5441.5725000000002</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12863.702237159128</v>
      </c>
      <c r="N49" s="280">
        <f>K49*M49</f>
        <v>12863.702237159128</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420.60499728801295</v>
      </c>
      <c r="N50" s="280">
        <f>K50*M50</f>
        <v>841.20999457602591</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19146.484731735156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2553.3602603049999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21729.440073511123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4345.8880147022246</v>
      </c>
      <c r="M84" s="851"/>
      <c r="N84" s="57"/>
    </row>
    <row r="85" spans="1:14">
      <c r="B85" s="95" t="s">
        <v>1057</v>
      </c>
      <c r="C85" s="96"/>
      <c r="D85" s="96"/>
      <c r="E85" s="96"/>
      <c r="F85" s="96"/>
      <c r="G85" s="96"/>
      <c r="H85" s="96"/>
      <c r="I85" s="93"/>
      <c r="J85" s="94"/>
      <c r="K85" s="312">
        <v>0.05</v>
      </c>
      <c r="L85" s="850">
        <f>N79*K85</f>
        <v>1086.4720036755562</v>
      </c>
      <c r="M85" s="851"/>
      <c r="N85" s="57"/>
    </row>
    <row r="86" spans="1:14" ht="15.75" thickBot="1">
      <c r="B86" s="97" t="s">
        <v>1058</v>
      </c>
      <c r="C86" s="98"/>
      <c r="D86" s="98"/>
      <c r="E86" s="98"/>
      <c r="F86" s="98"/>
      <c r="G86" s="98"/>
      <c r="H86" s="98"/>
      <c r="I86" s="99"/>
      <c r="J86" s="100"/>
      <c r="K86" s="313">
        <v>0.05</v>
      </c>
      <c r="L86" s="852">
        <f>N79*K86</f>
        <v>1086.4720036755562</v>
      </c>
      <c r="M86" s="853"/>
      <c r="N86" s="57"/>
    </row>
    <row r="87" spans="1:14" ht="15.75" thickBot="1">
      <c r="B87" s="815" t="s">
        <v>1037</v>
      </c>
      <c r="C87" s="816"/>
      <c r="D87" s="816"/>
      <c r="E87" s="816"/>
      <c r="F87" s="816"/>
      <c r="G87" s="816"/>
      <c r="H87" s="816"/>
      <c r="I87" s="816"/>
      <c r="J87" s="816"/>
      <c r="K87" s="816"/>
      <c r="L87" s="816"/>
      <c r="M87" s="817"/>
      <c r="N87" s="58">
        <f>L84+L85+L86</f>
        <v>6518.8320220533369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28248.272095564462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28.5" customHeight="1" thickBot="1">
      <c r="A31" t="s">
        <v>1929</v>
      </c>
      <c r="B31" s="86" t="s">
        <v>1811</v>
      </c>
      <c r="C31" s="957" t="s">
        <v>2158</v>
      </c>
      <c r="D31" s="958"/>
      <c r="E31" s="958"/>
      <c r="F31" s="958"/>
      <c r="G31" s="958"/>
      <c r="H31" s="958"/>
      <c r="I31" s="958"/>
      <c r="J31" s="958"/>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138</v>
      </c>
      <c r="B36" s="864" t="str">
        <f>VLOOKUP(A36,EQUIPOS!A6:D154,3,FALSE)</f>
        <v>Camioneta D-300</v>
      </c>
      <c r="C36" s="865"/>
      <c r="D36" s="865"/>
      <c r="E36" s="865"/>
      <c r="F36" s="865"/>
      <c r="G36" s="865"/>
      <c r="H36" s="866"/>
      <c r="I36" s="275"/>
      <c r="J36" s="276"/>
      <c r="K36" s="277">
        <f>VLOOKUP(A36,EQUIPOS!A6:D163,4,FALSE)</f>
        <v>32491.830943347362</v>
      </c>
      <c r="L36" s="278"/>
      <c r="M36" s="344">
        <v>8000</v>
      </c>
      <c r="N36" s="280">
        <f>K36/M36</f>
        <v>4.0614788679184199</v>
      </c>
    </row>
    <row r="37" spans="1:14">
      <c r="A37" s="119"/>
      <c r="B37" s="864"/>
      <c r="C37" s="865"/>
      <c r="D37" s="865"/>
      <c r="E37" s="865"/>
      <c r="F37" s="865"/>
      <c r="G37" s="865"/>
      <c r="H37" s="866"/>
      <c r="I37" s="429"/>
      <c r="J37" s="430"/>
      <c r="K37" s="277"/>
      <c r="L37" s="343"/>
      <c r="M37" s="344"/>
      <c r="N37" s="280"/>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29.59508147096842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12484.289999999999</v>
      </c>
      <c r="N48" s="280">
        <f>K48*M48</f>
        <v>13108.504499999999</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12863.702237159128</v>
      </c>
      <c r="N49" s="280">
        <f>K49*M49</f>
        <v>12863.702237159128</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420.60499728801295</v>
      </c>
      <c r="N50" s="280">
        <f>K50*M50</f>
        <v>841.20999457602591</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26813.416731735153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2553.3602603049999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29396.37207351112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5879.274414702224</v>
      </c>
      <c r="M84" s="851"/>
      <c r="N84" s="57"/>
    </row>
    <row r="85" spans="1:14">
      <c r="B85" s="95" t="s">
        <v>1057</v>
      </c>
      <c r="C85" s="96"/>
      <c r="D85" s="96"/>
      <c r="E85" s="96"/>
      <c r="F85" s="96"/>
      <c r="G85" s="96"/>
      <c r="H85" s="96"/>
      <c r="I85" s="93"/>
      <c r="J85" s="94"/>
      <c r="K85" s="312">
        <v>0.05</v>
      </c>
      <c r="L85" s="850">
        <f>N79*K85</f>
        <v>1469.818603675556</v>
      </c>
      <c r="M85" s="851"/>
      <c r="N85" s="57"/>
    </row>
    <row r="86" spans="1:14" ht="15.75" thickBot="1">
      <c r="B86" s="97" t="s">
        <v>1058</v>
      </c>
      <c r="C86" s="98"/>
      <c r="D86" s="98"/>
      <c r="E86" s="98"/>
      <c r="F86" s="98"/>
      <c r="G86" s="98"/>
      <c r="H86" s="98"/>
      <c r="I86" s="99"/>
      <c r="J86" s="100"/>
      <c r="K86" s="313">
        <v>0.05</v>
      </c>
      <c r="L86" s="852">
        <f>N79*K86</f>
        <v>1469.818603675556</v>
      </c>
      <c r="M86" s="853"/>
      <c r="N86" s="57"/>
    </row>
    <row r="87" spans="1:14" ht="15.75" thickBot="1">
      <c r="B87" s="815" t="s">
        <v>1037</v>
      </c>
      <c r="C87" s="816"/>
      <c r="D87" s="816"/>
      <c r="E87" s="816"/>
      <c r="F87" s="816"/>
      <c r="G87" s="816"/>
      <c r="H87" s="816"/>
      <c r="I87" s="816"/>
      <c r="J87" s="816"/>
      <c r="K87" s="816"/>
      <c r="L87" s="816"/>
      <c r="M87" s="817"/>
      <c r="N87" s="58">
        <f>L84+L85+L86</f>
        <v>8818.911622053336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38215.28369556446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30"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t="s">
        <v>119</v>
      </c>
      <c r="B36" s="864" t="str">
        <f>VLOOKUP(A36,EQUIPOS!A6:D154,3,FALSE)</f>
        <v xml:space="preserve">Bomba de concreto, Producción: 30 m3/h, POTENCIA: 67 HP, MAX PRESION DE CONCRETO: 1150 PSI
</v>
      </c>
      <c r="C36" s="865"/>
      <c r="D36" s="865"/>
      <c r="E36" s="865"/>
      <c r="F36" s="865"/>
      <c r="G36" s="865"/>
      <c r="H36" s="866"/>
      <c r="I36" s="275"/>
      <c r="J36" s="276"/>
      <c r="K36" s="277">
        <f>VLOOKUP(A36,EQUIPOS!A6:D163,4,FALSE)</f>
        <v>35668.093754598798</v>
      </c>
      <c r="L36" s="278"/>
      <c r="M36" s="344">
        <v>100</v>
      </c>
      <c r="N36" s="280">
        <f>K36/M36</f>
        <v>356.680937545988</v>
      </c>
    </row>
    <row r="37" spans="1:14">
      <c r="A37" s="119" t="s">
        <v>138</v>
      </c>
      <c r="B37" s="864" t="str">
        <f>VLOOKUP(A37,EQUIPOS!A7:D154,3,FALSE)</f>
        <v>Camioneta D-300</v>
      </c>
      <c r="C37" s="865"/>
      <c r="D37" s="865"/>
      <c r="E37" s="865"/>
      <c r="F37" s="865"/>
      <c r="G37" s="865"/>
      <c r="H37" s="866"/>
      <c r="I37" s="429"/>
      <c r="J37" s="430"/>
      <c r="K37" s="277">
        <f>VLOOKUP(A37,EQUIPOS!A7:D164,4,FALSE)</f>
        <v>32491.830943347362</v>
      </c>
      <c r="L37" s="343"/>
      <c r="M37" s="344">
        <v>1000</v>
      </c>
      <c r="N37" s="280">
        <f>K37/M37</f>
        <v>32.49183094334736</v>
      </c>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0.01</v>
      </c>
      <c r="N41" s="352">
        <f>N77*M41</f>
        <v>3.8300403904575</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393.00280887979284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356048</v>
      </c>
      <c r="N48" s="280">
        <f>K48*M48</f>
        <v>35604.800000000003</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2741.9354838709678</v>
      </c>
      <c r="N49" s="280">
        <f>K49*M49</f>
        <v>3016.1290322580649</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20218.635460992908</v>
      </c>
      <c r="N50" s="280">
        <f>K50*M50</f>
        <v>20218.635460992908</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58839.564493250975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383.00403904575001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59615.571341176517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11923.114268235304</v>
      </c>
      <c r="M84" s="851"/>
      <c r="N84" s="57"/>
    </row>
    <row r="85" spans="1:14">
      <c r="B85" s="95" t="s">
        <v>1057</v>
      </c>
      <c r="C85" s="96"/>
      <c r="D85" s="96"/>
      <c r="E85" s="96"/>
      <c r="F85" s="96"/>
      <c r="G85" s="96"/>
      <c r="H85" s="96"/>
      <c r="I85" s="93"/>
      <c r="J85" s="94"/>
      <c r="K85" s="312">
        <v>0.05</v>
      </c>
      <c r="L85" s="850">
        <f>N79*K85</f>
        <v>2980.778567058826</v>
      </c>
      <c r="M85" s="851"/>
      <c r="N85" s="57"/>
    </row>
    <row r="86" spans="1:14" ht="15.75" thickBot="1">
      <c r="B86" s="97" t="s">
        <v>1058</v>
      </c>
      <c r="C86" s="98"/>
      <c r="D86" s="98"/>
      <c r="E86" s="98"/>
      <c r="F86" s="98"/>
      <c r="G86" s="98"/>
      <c r="H86" s="98"/>
      <c r="I86" s="99"/>
      <c r="J86" s="100"/>
      <c r="K86" s="313">
        <v>0.05</v>
      </c>
      <c r="L86" s="852">
        <f>N79*K86</f>
        <v>2980.778567058826</v>
      </c>
      <c r="M86" s="853"/>
      <c r="N86" s="57"/>
    </row>
    <row r="87" spans="1:14" ht="15.75" thickBot="1">
      <c r="B87" s="815" t="s">
        <v>1037</v>
      </c>
      <c r="C87" s="816"/>
      <c r="D87" s="816"/>
      <c r="E87" s="816"/>
      <c r="F87" s="816"/>
      <c r="G87" s="816"/>
      <c r="H87" s="816"/>
      <c r="I87" s="816"/>
      <c r="J87" s="816"/>
      <c r="K87" s="816"/>
      <c r="L87" s="816"/>
      <c r="M87" s="817"/>
      <c r="N87" s="58">
        <f>L84+L85+L86</f>
        <v>17884.671402352957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77500.242743529467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9.25" customHeight="1" thickBot="1">
      <c r="B29" s="77" t="s">
        <v>1027</v>
      </c>
      <c r="C29" s="794" t="s">
        <v>1028</v>
      </c>
      <c r="D29" s="795"/>
      <c r="E29" s="795"/>
      <c r="F29" s="795"/>
      <c r="G29" s="795"/>
      <c r="H29" s="795"/>
      <c r="I29" s="795"/>
      <c r="J29" s="78"/>
      <c r="K29" s="350" t="s">
        <v>2321</v>
      </c>
      <c r="L29" s="791" t="s">
        <v>1029</v>
      </c>
      <c r="M29" s="792"/>
      <c r="N29" s="77" t="s">
        <v>1030</v>
      </c>
    </row>
    <row r="30" spans="1:14" ht="17.25" hidden="1" customHeight="1">
      <c r="B30" s="77" t="s">
        <v>1027</v>
      </c>
      <c r="C30" s="794" t="s">
        <v>1028</v>
      </c>
      <c r="D30" s="795"/>
      <c r="E30" s="795"/>
      <c r="F30" s="795"/>
      <c r="G30" s="795"/>
      <c r="H30" s="795"/>
      <c r="I30" s="795"/>
      <c r="J30" s="78"/>
      <c r="K30" s="315"/>
      <c r="L30" s="791" t="s">
        <v>1029</v>
      </c>
      <c r="M30" s="792"/>
      <c r="N30" s="77" t="s">
        <v>1030</v>
      </c>
    </row>
    <row r="31" spans="1:14" ht="15.7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N77*M41</f>
        <v>255.33602603049999</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32000</v>
      </c>
      <c r="N48" s="280">
        <f>K48*M48</f>
        <v>16000</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2000</v>
      </c>
      <c r="N49" s="280">
        <f>K49*M49</f>
        <v>2000</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5" t="s">
        <v>1037</v>
      </c>
      <c r="C55" s="816"/>
      <c r="D55" s="816"/>
      <c r="E55" s="816"/>
      <c r="F55" s="816"/>
      <c r="G55" s="816"/>
      <c r="H55" s="816"/>
      <c r="I55" s="816"/>
      <c r="J55" s="816"/>
      <c r="K55" s="816"/>
      <c r="L55" s="816"/>
      <c r="M55" s="817"/>
      <c r="N55" s="402">
        <f>SUM(N48:N54)</f>
        <v>18000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1" t="s">
        <v>1045</v>
      </c>
      <c r="M59" s="880"/>
      <c r="N59" s="82" t="s">
        <v>1035</v>
      </c>
    </row>
    <row r="60" spans="1:14">
      <c r="B60" s="52"/>
      <c r="C60" s="325"/>
      <c r="D60" s="325"/>
      <c r="E60" s="325"/>
      <c r="F60" s="325"/>
      <c r="G60" s="325"/>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319"/>
      <c r="I63" s="287"/>
      <c r="J63" s="294"/>
      <c r="K63" s="287"/>
      <c r="L63" s="902"/>
      <c r="M63" s="903"/>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5"/>
      <c r="M65" s="986"/>
      <c r="N65" s="493"/>
    </row>
    <row r="66" spans="1:15" ht="15.75" thickBot="1">
      <c r="B66" s="815" t="s">
        <v>1037</v>
      </c>
      <c r="C66" s="816"/>
      <c r="D66" s="816"/>
      <c r="E66" s="816"/>
      <c r="F66" s="816"/>
      <c r="G66" s="816"/>
      <c r="H66" s="816"/>
      <c r="I66" s="816"/>
      <c r="J66" s="816"/>
      <c r="K66" s="816"/>
      <c r="L66" s="816"/>
      <c r="M66" s="817"/>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69"/>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7"/>
      <c r="C76" s="988"/>
      <c r="D76" s="988"/>
      <c r="E76" s="988"/>
      <c r="F76" s="988"/>
      <c r="G76" s="988"/>
      <c r="H76" s="988"/>
      <c r="I76" s="175"/>
      <c r="J76" s="175"/>
      <c r="K76" s="175"/>
      <c r="L76" s="989"/>
      <c r="M76" s="990"/>
      <c r="N76" s="493"/>
    </row>
    <row r="77" spans="1:15" ht="15.75" thickBot="1">
      <c r="B77" s="815" t="s">
        <v>1037</v>
      </c>
      <c r="C77" s="816"/>
      <c r="D77" s="816"/>
      <c r="E77" s="816"/>
      <c r="F77" s="816"/>
      <c r="G77" s="816"/>
      <c r="H77" s="816"/>
      <c r="I77" s="816"/>
      <c r="J77" s="816"/>
      <c r="K77" s="816"/>
      <c r="L77" s="816"/>
      <c r="M77" s="817"/>
      <c r="N77" s="309">
        <f>SUM(N71:N76)</f>
        <v>5106.7205206099998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23362.056546640502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0" t="s">
        <v>1053</v>
      </c>
      <c r="C83" s="861"/>
      <c r="D83" s="861"/>
      <c r="E83" s="861"/>
      <c r="F83" s="861"/>
      <c r="G83" s="861"/>
      <c r="H83" s="861"/>
      <c r="I83" s="322"/>
      <c r="J83" s="342"/>
      <c r="K83" s="310" t="s">
        <v>1054</v>
      </c>
      <c r="L83" s="862" t="s">
        <v>1055</v>
      </c>
      <c r="M83" s="863"/>
      <c r="N83" s="311"/>
    </row>
    <row r="84" spans="1:14">
      <c r="B84" s="848" t="s">
        <v>1056</v>
      </c>
      <c r="C84" s="849"/>
      <c r="D84" s="849"/>
      <c r="E84" s="849"/>
      <c r="F84" s="849"/>
      <c r="G84" s="849"/>
      <c r="H84" s="849"/>
      <c r="I84" s="93"/>
      <c r="J84" s="94"/>
      <c r="K84" s="312">
        <v>0.2</v>
      </c>
      <c r="L84" s="850">
        <f>N79*K84</f>
        <v>4672.4113093281003</v>
      </c>
      <c r="M84" s="851"/>
      <c r="N84" s="57"/>
    </row>
    <row r="85" spans="1:14">
      <c r="B85" s="95" t="s">
        <v>1057</v>
      </c>
      <c r="C85" s="96"/>
      <c r="D85" s="96"/>
      <c r="E85" s="96"/>
      <c r="F85" s="96"/>
      <c r="G85" s="96"/>
      <c r="H85" s="96"/>
      <c r="I85" s="93"/>
      <c r="J85" s="94"/>
      <c r="K85" s="312">
        <v>0.05</v>
      </c>
      <c r="L85" s="850">
        <f>N79*K85</f>
        <v>1168.1028273320251</v>
      </c>
      <c r="M85" s="851"/>
      <c r="N85" s="57"/>
    </row>
    <row r="86" spans="1:14" ht="15.75" thickBot="1">
      <c r="B86" s="97" t="s">
        <v>1058</v>
      </c>
      <c r="C86" s="98"/>
      <c r="D86" s="98"/>
      <c r="E86" s="98"/>
      <c r="F86" s="98"/>
      <c r="G86" s="98"/>
      <c r="H86" s="98"/>
      <c r="I86" s="99"/>
      <c r="J86" s="100"/>
      <c r="K86" s="313">
        <v>0.05</v>
      </c>
      <c r="L86" s="852">
        <f>N79*K86</f>
        <v>1168.1028273320251</v>
      </c>
      <c r="M86" s="853"/>
      <c r="N86" s="57"/>
    </row>
    <row r="87" spans="1:14" ht="15.75" thickBot="1">
      <c r="B87" s="815" t="s">
        <v>1037</v>
      </c>
      <c r="C87" s="816"/>
      <c r="D87" s="816"/>
      <c r="E87" s="816"/>
      <c r="F87" s="816"/>
      <c r="G87" s="816"/>
      <c r="H87" s="816"/>
      <c r="I87" s="816"/>
      <c r="J87" s="816"/>
      <c r="K87" s="816"/>
      <c r="L87" s="816"/>
      <c r="M87" s="817"/>
      <c r="N87" s="58">
        <f>L84+L85+L86</f>
        <v>7008.6169639921509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5">
        <f>N79+N87</f>
        <v>30370.673510632652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t="17.25" hidden="1" customHeight="1" thickBot="1">
      <c r="B30" s="77" t="s">
        <v>1027</v>
      </c>
      <c r="C30" s="794" t="s">
        <v>1028</v>
      </c>
      <c r="D30" s="795"/>
      <c r="E30" s="795"/>
      <c r="F30" s="795"/>
      <c r="G30" s="795"/>
      <c r="H30" s="795"/>
      <c r="I30" s="795"/>
      <c r="J30" s="78"/>
      <c r="K30" s="315"/>
      <c r="L30" s="791" t="s">
        <v>1029</v>
      </c>
      <c r="M30" s="792"/>
      <c r="N30" s="77" t="s">
        <v>1030</v>
      </c>
    </row>
    <row r="31" spans="1:14" ht="15.7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19"/>
      <c r="B36" s="864"/>
      <c r="C36" s="865"/>
      <c r="D36" s="865"/>
      <c r="E36" s="865"/>
      <c r="F36" s="865"/>
      <c r="G36" s="865"/>
      <c r="H36" s="866"/>
      <c r="I36" s="275"/>
      <c r="J36" s="276"/>
      <c r="K36" s="277"/>
      <c r="L36" s="278"/>
      <c r="M36" s="344"/>
      <c r="N36" s="280"/>
    </row>
    <row r="37" spans="1:14">
      <c r="A37" s="119"/>
      <c r="B37" s="864"/>
      <c r="C37" s="865"/>
      <c r="D37" s="865"/>
      <c r="E37" s="865"/>
      <c r="F37" s="865"/>
      <c r="G37" s="865"/>
      <c r="H37" s="866"/>
      <c r="I37" s="429"/>
      <c r="J37" s="430"/>
      <c r="K37" s="277"/>
      <c r="L37" s="343"/>
      <c r="M37" s="344"/>
      <c r="N37" s="280"/>
    </row>
    <row r="38" spans="1:14">
      <c r="B38" s="864"/>
      <c r="C38" s="865"/>
      <c r="D38" s="865"/>
      <c r="E38" s="865"/>
      <c r="F38" s="865"/>
      <c r="G38" s="865"/>
      <c r="H38" s="866"/>
      <c r="I38" s="336"/>
      <c r="J38" s="338"/>
      <c r="K38" s="277"/>
      <c r="L38" s="431"/>
      <c r="M38" s="432"/>
      <c r="N38" s="280"/>
    </row>
    <row r="39" spans="1:14">
      <c r="B39" s="864"/>
      <c r="C39" s="865"/>
      <c r="D39" s="865"/>
      <c r="E39" s="865"/>
      <c r="F39" s="865"/>
      <c r="G39" s="865"/>
      <c r="H39" s="866"/>
      <c r="I39" s="42"/>
      <c r="J39" s="43"/>
      <c r="K39" s="277"/>
      <c r="L39" s="284"/>
      <c r="M39" s="344"/>
      <c r="N39" s="280"/>
    </row>
    <row r="40" spans="1:14">
      <c r="B40" s="328"/>
      <c r="C40" s="329"/>
      <c r="D40" s="329"/>
      <c r="E40" s="329"/>
      <c r="F40" s="331"/>
      <c r="G40" s="331"/>
      <c r="H40" s="131"/>
      <c r="I40" s="42"/>
      <c r="J40" s="43"/>
      <c r="K40" s="277"/>
      <c r="L40" s="284"/>
      <c r="M40" s="285"/>
      <c r="N40" s="281"/>
    </row>
    <row r="41" spans="1:14">
      <c r="B41" s="872" t="s">
        <v>1036</v>
      </c>
      <c r="C41" s="873"/>
      <c r="D41" s="873"/>
      <c r="E41" s="44"/>
      <c r="F41" s="45"/>
      <c r="G41" s="45"/>
      <c r="H41" s="46"/>
      <c r="I41" s="42"/>
      <c r="J41" s="43"/>
      <c r="K41" s="287"/>
      <c r="L41" s="284"/>
      <c r="M41" s="409">
        <v>0.05</v>
      </c>
      <c r="N41" s="352">
        <f>N76*M41</f>
        <v>85112.008676833342</v>
      </c>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1500</v>
      </c>
      <c r="N48" s="280">
        <f>K48*M48</f>
        <v>1650000</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75" thickBot="1">
      <c r="B53" s="486"/>
      <c r="C53" s="53"/>
      <c r="D53" s="53"/>
      <c r="E53" s="53"/>
      <c r="F53" s="53"/>
      <c r="G53" s="53"/>
      <c r="H53" s="53"/>
      <c r="I53" s="53"/>
      <c r="J53" s="296"/>
      <c r="K53" s="175"/>
      <c r="L53" s="487"/>
      <c r="M53" s="488"/>
      <c r="N53" s="489"/>
    </row>
    <row r="54" spans="1:14" ht="15.75" thickBot="1">
      <c r="B54" s="815" t="s">
        <v>1037</v>
      </c>
      <c r="C54" s="816"/>
      <c r="D54" s="816"/>
      <c r="E54" s="816"/>
      <c r="F54" s="816"/>
      <c r="G54" s="816"/>
      <c r="H54" s="816"/>
      <c r="I54" s="816"/>
      <c r="J54" s="816"/>
      <c r="K54" s="816"/>
      <c r="L54" s="816"/>
      <c r="M54" s="817"/>
      <c r="N54" s="402">
        <f>SUM(N48:N53)</f>
        <v>1650000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1" t="s">
        <v>1045</v>
      </c>
      <c r="M58" s="880"/>
      <c r="N58" s="82" t="s">
        <v>1035</v>
      </c>
    </row>
    <row r="59" spans="1:14">
      <c r="B59" s="52"/>
      <c r="C59" s="325"/>
      <c r="D59" s="325"/>
      <c r="E59" s="325"/>
      <c r="F59" s="325"/>
      <c r="G59" s="325"/>
      <c r="H59" s="319"/>
      <c r="I59" s="287"/>
      <c r="J59" s="294"/>
      <c r="K59" s="287"/>
      <c r="L59" s="902"/>
      <c r="M59" s="903"/>
      <c r="N59" s="295"/>
    </row>
    <row r="60" spans="1:14">
      <c r="B60" s="52"/>
      <c r="C60" s="53"/>
      <c r="D60" s="53"/>
      <c r="E60" s="53"/>
      <c r="F60" s="53"/>
      <c r="G60" s="53"/>
      <c r="H60" s="319"/>
      <c r="I60" s="287"/>
      <c r="J60" s="294"/>
      <c r="K60" s="287"/>
      <c r="L60" s="902"/>
      <c r="M60" s="903"/>
      <c r="N60" s="295"/>
    </row>
    <row r="61" spans="1:14">
      <c r="B61" s="52"/>
      <c r="C61" s="53"/>
      <c r="D61" s="53"/>
      <c r="E61" s="53"/>
      <c r="F61" s="53"/>
      <c r="G61" s="53"/>
      <c r="H61" s="319"/>
      <c r="I61" s="287"/>
      <c r="J61" s="294"/>
      <c r="K61" s="287"/>
      <c r="L61" s="902"/>
      <c r="M61" s="903"/>
      <c r="N61" s="295"/>
    </row>
    <row r="62" spans="1:14">
      <c r="B62" s="52"/>
      <c r="C62" s="53"/>
      <c r="D62" s="53"/>
      <c r="E62" s="53"/>
      <c r="F62" s="53"/>
      <c r="G62" s="53"/>
      <c r="H62" s="319"/>
      <c r="I62" s="287"/>
      <c r="J62" s="294"/>
      <c r="K62" s="287"/>
      <c r="L62" s="902"/>
      <c r="M62" s="903"/>
      <c r="N62" s="295"/>
    </row>
    <row r="63" spans="1:14">
      <c r="B63" s="52"/>
      <c r="C63" s="53"/>
      <c r="D63" s="53"/>
      <c r="E63" s="53"/>
      <c r="F63" s="53"/>
      <c r="G63" s="53"/>
      <c r="H63" s="296"/>
      <c r="I63" s="287"/>
      <c r="J63" s="287"/>
      <c r="K63" s="287"/>
      <c r="L63" s="297"/>
      <c r="M63" s="298"/>
      <c r="N63" s="299"/>
    </row>
    <row r="64" spans="1:14" ht="15.75" thickBot="1">
      <c r="B64" s="55"/>
      <c r="C64" s="53"/>
      <c r="D64" s="53"/>
      <c r="E64" s="53"/>
      <c r="F64" s="53"/>
      <c r="G64" s="53"/>
      <c r="H64" s="492"/>
      <c r="I64" s="175"/>
      <c r="J64" s="175"/>
      <c r="K64" s="175"/>
      <c r="L64" s="985"/>
      <c r="M64" s="986"/>
      <c r="N64" s="493"/>
    </row>
    <row r="65" spans="1:15" ht="15.75" thickBot="1">
      <c r="B65" s="815" t="s">
        <v>1037</v>
      </c>
      <c r="C65" s="816"/>
      <c r="D65" s="816"/>
      <c r="E65" s="816"/>
      <c r="F65" s="816"/>
      <c r="G65" s="816"/>
      <c r="H65" s="816"/>
      <c r="I65" s="816"/>
      <c r="J65" s="816"/>
      <c r="K65" s="816"/>
      <c r="L65" s="816"/>
      <c r="M65" s="817"/>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969"/>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987"/>
      <c r="C75" s="988"/>
      <c r="D75" s="988"/>
      <c r="E75" s="988"/>
      <c r="F75" s="988"/>
      <c r="G75" s="988"/>
      <c r="H75" s="988"/>
      <c r="I75" s="175"/>
      <c r="J75" s="175"/>
      <c r="K75" s="175"/>
      <c r="L75" s="989"/>
      <c r="M75" s="990"/>
      <c r="N75" s="51"/>
    </row>
    <row r="76" spans="1:15" ht="15.75" thickBot="1">
      <c r="B76" s="815" t="s">
        <v>1037</v>
      </c>
      <c r="C76" s="816"/>
      <c r="D76" s="816"/>
      <c r="E76" s="816"/>
      <c r="F76" s="816"/>
      <c r="G76" s="816"/>
      <c r="H76" s="816"/>
      <c r="I76" s="816"/>
      <c r="J76" s="816"/>
      <c r="K76" s="816"/>
      <c r="L76" s="816"/>
      <c r="M76" s="817"/>
      <c r="N76" s="309">
        <f>SUM(N70:N75)</f>
        <v>1702240.1735366667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3437352.1822135001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687470.4364427001</v>
      </c>
      <c r="M83" s="851"/>
      <c r="N83" s="57"/>
    </row>
    <row r="84" spans="1:14">
      <c r="B84" s="95" t="s">
        <v>1057</v>
      </c>
      <c r="C84" s="96"/>
      <c r="D84" s="96"/>
      <c r="E84" s="96"/>
      <c r="F84" s="96"/>
      <c r="G84" s="96"/>
      <c r="H84" s="96"/>
      <c r="I84" s="93"/>
      <c r="J84" s="94"/>
      <c r="K84" s="312">
        <v>0.05</v>
      </c>
      <c r="L84" s="850">
        <f>N78*K84</f>
        <v>171867.60911067502</v>
      </c>
      <c r="M84" s="851"/>
      <c r="N84" s="57"/>
    </row>
    <row r="85" spans="1:14" ht="15.75" thickBot="1">
      <c r="B85" s="97" t="s">
        <v>1058</v>
      </c>
      <c r="C85" s="98"/>
      <c r="D85" s="98"/>
      <c r="E85" s="98"/>
      <c r="F85" s="98"/>
      <c r="G85" s="98"/>
      <c r="H85" s="98"/>
      <c r="I85" s="99"/>
      <c r="J85" s="100"/>
      <c r="K85" s="313">
        <v>0.05</v>
      </c>
      <c r="L85" s="852">
        <f>N78*K85</f>
        <v>171867.60911067502</v>
      </c>
      <c r="M85" s="853"/>
      <c r="N85" s="57"/>
    </row>
    <row r="86" spans="1:14" ht="15.75" thickBot="1">
      <c r="B86" s="815" t="s">
        <v>1037</v>
      </c>
      <c r="C86" s="816"/>
      <c r="D86" s="816"/>
      <c r="E86" s="816"/>
      <c r="F86" s="816"/>
      <c r="G86" s="816"/>
      <c r="H86" s="816"/>
      <c r="I86" s="816"/>
      <c r="J86" s="816"/>
      <c r="K86" s="816"/>
      <c r="L86" s="816"/>
      <c r="M86" s="817"/>
      <c r="N86" s="58">
        <f>L83+L84+L85</f>
        <v>1031205.6546640502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4468557.83687755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28.5" customHeight="1" thickBot="1">
      <c r="A31" t="s">
        <v>1929</v>
      </c>
      <c r="B31" s="113" t="s">
        <v>1250</v>
      </c>
      <c r="C31" s="991" t="s">
        <v>2299</v>
      </c>
      <c r="D31" s="992"/>
      <c r="E31" s="992"/>
      <c r="F31" s="992"/>
      <c r="G31" s="992"/>
      <c r="H31" s="992"/>
      <c r="I31" s="992"/>
      <c r="J31" s="992"/>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s="177" t="s">
        <v>373</v>
      </c>
      <c r="B36" s="864" t="str">
        <f>VLOOKUP(A36,EQUIPOS!A6:D154,3,FALSE)</f>
        <v>Volqueta 6 m3</v>
      </c>
      <c r="C36" s="865"/>
      <c r="D36" s="865"/>
      <c r="E36" s="865"/>
      <c r="F36" s="865"/>
      <c r="G36" s="865"/>
      <c r="H36" s="866"/>
      <c r="I36" s="275"/>
      <c r="J36" s="276"/>
      <c r="K36" s="277">
        <f>VLOOKUP(A36,EQUIPOS!A6:D161,4,FALSE)</f>
        <v>69291.453810131978</v>
      </c>
      <c r="L36" s="278"/>
      <c r="M36" s="463">
        <v>81</v>
      </c>
      <c r="N36" s="280">
        <f>K36/M36</f>
        <v>855.45004703866641</v>
      </c>
    </row>
    <row r="37" span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1"/>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105">
        <f>SUM(N36:N42)</f>
        <v>855.45004703866641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7"/>
      <c r="C53" s="898"/>
      <c r="D53" s="898"/>
      <c r="E53" s="898"/>
      <c r="F53" s="898"/>
      <c r="G53" s="898"/>
      <c r="H53" s="898"/>
      <c r="I53" s="868"/>
      <c r="J53" s="48"/>
      <c r="K53" s="50"/>
      <c r="L53" s="899"/>
      <c r="M53" s="900"/>
      <c r="N53" s="51"/>
    </row>
    <row r="54" spans="2:14" ht="15.75" thickBot="1">
      <c r="B54" s="815" t="s">
        <v>1037</v>
      </c>
      <c r="C54" s="816"/>
      <c r="D54" s="816"/>
      <c r="E54" s="816"/>
      <c r="F54" s="816"/>
      <c r="G54" s="816"/>
      <c r="H54" s="816"/>
      <c r="I54" s="816"/>
      <c r="J54" s="816"/>
      <c r="K54" s="816"/>
      <c r="L54" s="816"/>
      <c r="M54" s="817"/>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1" t="s">
        <v>1045</v>
      </c>
      <c r="M58" s="880"/>
      <c r="N58" s="82" t="s">
        <v>1035</v>
      </c>
    </row>
    <row r="59" spans="2:14">
      <c r="B59" s="52"/>
      <c r="C59" s="325"/>
      <c r="D59" s="325"/>
      <c r="E59" s="325"/>
      <c r="F59" s="325"/>
      <c r="G59" s="325"/>
      <c r="H59" s="319"/>
      <c r="I59" s="287"/>
      <c r="J59" s="294"/>
      <c r="K59" s="287"/>
      <c r="L59" s="902"/>
      <c r="M59" s="903"/>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5"/>
      <c r="M64" s="986"/>
      <c r="N64" s="493"/>
    </row>
    <row r="65" spans="2:15" ht="15.75" thickBot="1">
      <c r="B65" s="815" t="s">
        <v>1037</v>
      </c>
      <c r="C65" s="816"/>
      <c r="D65" s="816"/>
      <c r="E65" s="816"/>
      <c r="F65" s="816"/>
      <c r="G65" s="816"/>
      <c r="H65" s="816"/>
      <c r="I65" s="816"/>
      <c r="J65" s="816"/>
      <c r="K65" s="816"/>
      <c r="L65" s="816"/>
      <c r="M65" s="817"/>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7"/>
      <c r="C75" s="988"/>
      <c r="D75" s="988"/>
      <c r="E75" s="988"/>
      <c r="F75" s="988"/>
      <c r="G75" s="988"/>
      <c r="H75" s="988"/>
      <c r="I75" s="175"/>
      <c r="J75" s="175"/>
      <c r="K75" s="175"/>
      <c r="L75" s="989"/>
      <c r="M75" s="990"/>
      <c r="N75" s="51"/>
    </row>
    <row r="76" spans="2:15" ht="15.75" thickBot="1">
      <c r="B76" s="815" t="s">
        <v>1037</v>
      </c>
      <c r="C76" s="816"/>
      <c r="D76" s="816"/>
      <c r="E76" s="816"/>
      <c r="F76" s="816"/>
      <c r="G76" s="816"/>
      <c r="H76" s="816"/>
      <c r="I76" s="816"/>
      <c r="J76" s="816"/>
      <c r="K76" s="816"/>
      <c r="L76" s="816"/>
      <c r="M76" s="817"/>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855.45004703866641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171.09000940773331</v>
      </c>
      <c r="M83" s="851"/>
      <c r="N83" s="57"/>
    </row>
    <row r="84" spans="1:14">
      <c r="B84" s="95" t="s">
        <v>1057</v>
      </c>
      <c r="C84" s="96"/>
      <c r="D84" s="96"/>
      <c r="E84" s="96"/>
      <c r="F84" s="96"/>
      <c r="G84" s="96"/>
      <c r="H84" s="96"/>
      <c r="I84" s="93"/>
      <c r="J84" s="94"/>
      <c r="K84" s="312">
        <v>0.05</v>
      </c>
      <c r="L84" s="850">
        <f>N78*K84</f>
        <v>42.772502351933326</v>
      </c>
      <c r="M84" s="851"/>
      <c r="N84" s="57"/>
    </row>
    <row r="85" spans="1:14" ht="15.75" thickBot="1">
      <c r="B85" s="97" t="s">
        <v>1058</v>
      </c>
      <c r="C85" s="98"/>
      <c r="D85" s="98"/>
      <c r="E85" s="98"/>
      <c r="F85" s="98"/>
      <c r="G85" s="98"/>
      <c r="H85" s="98"/>
      <c r="I85" s="99"/>
      <c r="J85" s="100"/>
      <c r="K85" s="313">
        <v>0.05</v>
      </c>
      <c r="L85" s="852">
        <f>N78*K85</f>
        <v>42.772502351933326</v>
      </c>
      <c r="M85" s="853"/>
      <c r="N85" s="57"/>
    </row>
    <row r="86" spans="1:14" ht="15.75" thickBot="1">
      <c r="B86" s="815" t="s">
        <v>1037</v>
      </c>
      <c r="C86" s="816"/>
      <c r="D86" s="816"/>
      <c r="E86" s="816"/>
      <c r="F86" s="816"/>
      <c r="G86" s="816"/>
      <c r="H86" s="816"/>
      <c r="I86" s="816"/>
      <c r="J86" s="816"/>
      <c r="K86" s="816"/>
      <c r="L86" s="816"/>
      <c r="M86" s="817"/>
      <c r="N86" s="58">
        <f>L83+L84+L85</f>
        <v>256.63501411159996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1112.0850611502665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9"/>
      <c r="H25" s="80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2" t="s">
        <v>1026</v>
      </c>
      <c r="C27" s="813"/>
      <c r="D27" s="813"/>
      <c r="E27" s="813"/>
      <c r="F27" s="813"/>
      <c r="G27" s="813"/>
      <c r="H27" s="813"/>
      <c r="I27" s="813"/>
      <c r="J27" s="813"/>
      <c r="K27" s="813"/>
      <c r="L27" s="813"/>
      <c r="M27" s="813"/>
      <c r="N27" s="814"/>
    </row>
    <row r="28" spans="1:14" ht="15.75" thickBot="1">
      <c r="B28" s="39"/>
      <c r="C28" s="40"/>
      <c r="D28" s="40"/>
      <c r="E28" s="40"/>
      <c r="F28" s="40"/>
      <c r="G28" s="40"/>
      <c r="H28" s="40"/>
      <c r="I28" s="40"/>
      <c r="J28" s="40"/>
      <c r="K28" s="40"/>
      <c r="L28" s="40"/>
      <c r="M28" s="40"/>
      <c r="N28" s="41"/>
    </row>
    <row r="29" spans="1:14" ht="26.25" thickBot="1">
      <c r="B29" s="77" t="s">
        <v>1027</v>
      </c>
      <c r="C29" s="794" t="s">
        <v>1028</v>
      </c>
      <c r="D29" s="795"/>
      <c r="E29" s="795"/>
      <c r="F29" s="795"/>
      <c r="G29" s="795"/>
      <c r="H29" s="795"/>
      <c r="I29" s="795"/>
      <c r="J29" s="78"/>
      <c r="K29" s="350" t="s">
        <v>2321</v>
      </c>
      <c r="L29" s="791" t="s">
        <v>1029</v>
      </c>
      <c r="M29" s="792"/>
      <c r="N29" s="77" t="s">
        <v>1030</v>
      </c>
    </row>
    <row r="30" spans="1:14" hidden="1">
      <c r="B30" s="77" t="s">
        <v>1027</v>
      </c>
      <c r="C30" s="794" t="s">
        <v>1028</v>
      </c>
      <c r="D30" s="795"/>
      <c r="E30" s="795"/>
      <c r="F30" s="795"/>
      <c r="G30" s="795"/>
      <c r="H30" s="795"/>
      <c r="I30" s="795"/>
      <c r="J30" s="78"/>
      <c r="K30" s="315"/>
      <c r="L30" s="791" t="s">
        <v>1029</v>
      </c>
      <c r="M30" s="792"/>
      <c r="N30" s="77" t="s">
        <v>1030</v>
      </c>
    </row>
    <row r="31" spans="1:14" ht="41.25" customHeight="1" thickBot="1">
      <c r="A31" t="s">
        <v>1929</v>
      </c>
      <c r="B31" s="113" t="s">
        <v>1251</v>
      </c>
      <c r="C31" s="991" t="s">
        <v>2302</v>
      </c>
      <c r="D31" s="992"/>
      <c r="E31" s="992"/>
      <c r="F31" s="992"/>
      <c r="G31" s="992"/>
      <c r="H31" s="992"/>
      <c r="I31" s="992"/>
      <c r="J31" s="992"/>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373</v>
      </c>
      <c r="B36" s="864" t="str">
        <f>VLOOKUP(A36,EQUIPOS!A6:D154,3,FALSE)</f>
        <v>Volqueta 6 m3</v>
      </c>
      <c r="C36" s="865"/>
      <c r="D36" s="865"/>
      <c r="E36" s="865"/>
      <c r="F36" s="865"/>
      <c r="G36" s="865"/>
      <c r="H36" s="866"/>
      <c r="I36" s="275"/>
      <c r="J36" s="276"/>
      <c r="K36" s="277">
        <f>VLOOKUP(A36,EQUIPOS!A6:D161,4,FALSE)</f>
        <v>69291.453810131978</v>
      </c>
      <c r="L36" s="278"/>
      <c r="M36" s="291">
        <v>66</v>
      </c>
      <c r="N36" s="280">
        <f>K36/M36</f>
        <v>1049.8705122747269</v>
      </c>
    </row>
    <row r="37" span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1"/>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105">
        <f>SUM(N36:N42)</f>
        <v>1049.8705122747269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7"/>
      <c r="C53" s="898"/>
      <c r="D53" s="898"/>
      <c r="E53" s="898"/>
      <c r="F53" s="898"/>
      <c r="G53" s="898"/>
      <c r="H53" s="898"/>
      <c r="I53" s="868"/>
      <c r="J53" s="48"/>
      <c r="K53" s="50"/>
      <c r="L53" s="899"/>
      <c r="M53" s="900"/>
      <c r="N53" s="51"/>
    </row>
    <row r="54" spans="2:14" ht="15.75" thickBot="1">
      <c r="B54" s="815" t="s">
        <v>1037</v>
      </c>
      <c r="C54" s="816"/>
      <c r="D54" s="816"/>
      <c r="E54" s="816"/>
      <c r="F54" s="816"/>
      <c r="G54" s="816"/>
      <c r="H54" s="816"/>
      <c r="I54" s="816"/>
      <c r="J54" s="816"/>
      <c r="K54" s="816"/>
      <c r="L54" s="816"/>
      <c r="M54" s="817"/>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1" t="s">
        <v>1045</v>
      </c>
      <c r="M58" s="880"/>
      <c r="N58" s="82" t="s">
        <v>1035</v>
      </c>
    </row>
    <row r="59" spans="2:14">
      <c r="B59" s="52"/>
      <c r="C59" s="325"/>
      <c r="D59" s="325"/>
      <c r="E59" s="325"/>
      <c r="F59" s="325"/>
      <c r="G59" s="325"/>
      <c r="H59" s="319"/>
      <c r="I59" s="287"/>
      <c r="J59" s="294"/>
      <c r="K59" s="287"/>
      <c r="L59" s="902"/>
      <c r="M59" s="903"/>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5"/>
      <c r="M64" s="986"/>
      <c r="N64" s="493"/>
    </row>
    <row r="65" spans="2:15" ht="15.75" thickBot="1">
      <c r="B65" s="815" t="s">
        <v>1037</v>
      </c>
      <c r="C65" s="816"/>
      <c r="D65" s="816"/>
      <c r="E65" s="816"/>
      <c r="F65" s="816"/>
      <c r="G65" s="816"/>
      <c r="H65" s="816"/>
      <c r="I65" s="816"/>
      <c r="J65" s="816"/>
      <c r="K65" s="816"/>
      <c r="L65" s="816"/>
      <c r="M65" s="817"/>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7"/>
      <c r="C75" s="988"/>
      <c r="D75" s="988"/>
      <c r="E75" s="988"/>
      <c r="F75" s="988"/>
      <c r="G75" s="988"/>
      <c r="H75" s="988"/>
      <c r="I75" s="175"/>
      <c r="J75" s="175"/>
      <c r="K75" s="175"/>
      <c r="L75" s="989"/>
      <c r="M75" s="990"/>
      <c r="N75" s="51"/>
    </row>
    <row r="76" spans="2:15" ht="15.75" thickBot="1">
      <c r="B76" s="815" t="s">
        <v>1037</v>
      </c>
      <c r="C76" s="816"/>
      <c r="D76" s="816"/>
      <c r="E76" s="816"/>
      <c r="F76" s="816"/>
      <c r="G76" s="816"/>
      <c r="H76" s="816"/>
      <c r="I76" s="816"/>
      <c r="J76" s="816"/>
      <c r="K76" s="816"/>
      <c r="L76" s="816"/>
      <c r="M76" s="817"/>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1049.8705122747269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209.97410245494541</v>
      </c>
      <c r="M83" s="851"/>
      <c r="N83" s="57"/>
    </row>
    <row r="84" spans="1:14">
      <c r="B84" s="95" t="s">
        <v>1057</v>
      </c>
      <c r="C84" s="96"/>
      <c r="D84" s="96"/>
      <c r="E84" s="96"/>
      <c r="F84" s="96"/>
      <c r="G84" s="96"/>
      <c r="H84" s="96"/>
      <c r="I84" s="93"/>
      <c r="J84" s="94"/>
      <c r="K84" s="312">
        <v>0.05</v>
      </c>
      <c r="L84" s="850">
        <f>N78*K84</f>
        <v>52.493525613736352</v>
      </c>
      <c r="M84" s="851"/>
      <c r="N84" s="57"/>
    </row>
    <row r="85" spans="1:14" ht="15.75" thickBot="1">
      <c r="B85" s="97" t="s">
        <v>1058</v>
      </c>
      <c r="C85" s="98"/>
      <c r="D85" s="98"/>
      <c r="E85" s="98"/>
      <c r="F85" s="98"/>
      <c r="G85" s="98"/>
      <c r="H85" s="98"/>
      <c r="I85" s="99"/>
      <c r="J85" s="100"/>
      <c r="K85" s="313">
        <v>0.05</v>
      </c>
      <c r="L85" s="852">
        <f>N78*K85</f>
        <v>52.493525613736352</v>
      </c>
      <c r="M85" s="853"/>
      <c r="N85" s="57"/>
    </row>
    <row r="86" spans="1:14" ht="15.75" thickBot="1">
      <c r="B86" s="815" t="s">
        <v>1037</v>
      </c>
      <c r="C86" s="816"/>
      <c r="D86" s="816"/>
      <c r="E86" s="816"/>
      <c r="F86" s="816"/>
      <c r="G86" s="816"/>
      <c r="H86" s="816"/>
      <c r="I86" s="816"/>
      <c r="J86" s="816"/>
      <c r="K86" s="816"/>
      <c r="L86" s="816"/>
      <c r="M86" s="817"/>
      <c r="N86" s="58">
        <f>L83+L84+L85</f>
        <v>314.96115368241806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1364.8316659571451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6" t="s">
        <v>2311</v>
      </c>
      <c r="C10" s="907"/>
      <c r="D10" s="907"/>
      <c r="E10" s="907"/>
      <c r="F10" s="396" t="s">
        <v>2312</v>
      </c>
      <c r="G10" s="391"/>
      <c r="H10" s="397"/>
      <c r="I10" s="908" t="s">
        <v>2313</v>
      </c>
      <c r="J10" s="908"/>
      <c r="K10" s="398" t="s">
        <v>2312</v>
      </c>
      <c r="L10" s="394"/>
      <c r="M10" s="394"/>
      <c r="N10" s="395"/>
    </row>
    <row r="11" spans="2:14">
      <c r="B11" s="369" t="s">
        <v>1023</v>
      </c>
      <c r="C11" s="370"/>
      <c r="D11" s="793"/>
      <c r="E11" s="793"/>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0"/>
      <c r="M12" s="810"/>
      <c r="N12" s="81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8"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3" t="s">
        <v>1026</v>
      </c>
      <c r="C27" s="994"/>
      <c r="D27" s="994"/>
      <c r="E27" s="994"/>
      <c r="F27" s="994"/>
      <c r="G27" s="994"/>
      <c r="H27" s="994"/>
      <c r="I27" s="994"/>
      <c r="J27" s="994"/>
      <c r="K27" s="994"/>
      <c r="L27" s="994"/>
      <c r="M27" s="994"/>
      <c r="N27" s="995"/>
    </row>
    <row r="28" spans="1:14" ht="15.75" thickBot="1">
      <c r="B28" s="39"/>
      <c r="C28" s="40"/>
      <c r="D28" s="40"/>
      <c r="E28" s="40"/>
      <c r="F28" s="40"/>
      <c r="G28" s="40"/>
      <c r="H28" s="40"/>
      <c r="I28" s="40"/>
      <c r="J28" s="40"/>
      <c r="K28" s="40"/>
      <c r="L28" s="40"/>
      <c r="M28" s="40"/>
      <c r="N28" s="41"/>
    </row>
    <row r="29" spans="1:14" ht="26.25" thickBot="1">
      <c r="B29" s="77" t="s">
        <v>1027</v>
      </c>
      <c r="C29" s="998" t="s">
        <v>1028</v>
      </c>
      <c r="D29" s="999"/>
      <c r="E29" s="999"/>
      <c r="F29" s="999"/>
      <c r="G29" s="999"/>
      <c r="H29" s="999"/>
      <c r="I29" s="999"/>
      <c r="J29" s="78"/>
      <c r="K29" s="350" t="s">
        <v>2321</v>
      </c>
      <c r="L29" s="996" t="s">
        <v>1029</v>
      </c>
      <c r="M29" s="997"/>
      <c r="N29" s="77" t="s">
        <v>1030</v>
      </c>
    </row>
    <row r="30" spans="1:14" hidden="1">
      <c r="B30" s="77" t="s">
        <v>1027</v>
      </c>
      <c r="C30" s="794" t="s">
        <v>1028</v>
      </c>
      <c r="D30" s="795"/>
      <c r="E30" s="795"/>
      <c r="F30" s="795"/>
      <c r="G30" s="795"/>
      <c r="H30" s="795"/>
      <c r="I30" s="795"/>
      <c r="J30" s="78"/>
      <c r="K30" s="315"/>
      <c r="L30" s="791" t="s">
        <v>1029</v>
      </c>
      <c r="M30" s="792"/>
      <c r="N30" s="77" t="s">
        <v>1030</v>
      </c>
    </row>
    <row r="31" spans="1:14" ht="15.7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5" t="s">
        <v>1028</v>
      </c>
      <c r="C35" s="886"/>
      <c r="D35" s="886"/>
      <c r="E35" s="886"/>
      <c r="F35" s="886"/>
      <c r="G35" s="886"/>
      <c r="H35" s="887"/>
      <c r="I35" s="888" t="s">
        <v>1032</v>
      </c>
      <c r="J35" s="889"/>
      <c r="K35" s="75" t="s">
        <v>1033</v>
      </c>
      <c r="L35" s="890" t="s">
        <v>1034</v>
      </c>
      <c r="M35" s="887"/>
      <c r="N35" s="76" t="s">
        <v>1035</v>
      </c>
    </row>
    <row r="36" spans="1:14">
      <c r="A36" t="s">
        <v>373</v>
      </c>
      <c r="B36" s="864" t="str">
        <f>VLOOKUP(A36,EQUIPOS!A6:D154,3,FALSE)</f>
        <v>Volqueta 6 m3</v>
      </c>
      <c r="C36" s="865"/>
      <c r="D36" s="865"/>
      <c r="E36" s="865"/>
      <c r="F36" s="865"/>
      <c r="G36" s="865"/>
      <c r="H36" s="866"/>
      <c r="I36" s="275"/>
      <c r="J36" s="276"/>
      <c r="K36" s="277">
        <f>VLOOKUP(A36,EQUIPOS!A6:D161,4,FALSE)</f>
        <v>69291.453810131978</v>
      </c>
      <c r="L36" s="278"/>
      <c r="M36" s="291">
        <v>66</v>
      </c>
      <c r="N36" s="280">
        <f>K36/M36</f>
        <v>1049.8705122747269</v>
      </c>
    </row>
    <row r="37" spans="1:14">
      <c r="B37" s="864"/>
      <c r="C37" s="865"/>
      <c r="D37" s="865"/>
      <c r="E37" s="865"/>
      <c r="F37" s="865"/>
      <c r="G37" s="865"/>
      <c r="H37" s="866"/>
      <c r="I37" s="275"/>
      <c r="J37" s="276"/>
      <c r="K37" s="277"/>
      <c r="L37" s="278"/>
      <c r="M37" s="279"/>
      <c r="N37" s="280"/>
    </row>
    <row r="38" spans="1:14">
      <c r="B38" s="864"/>
      <c r="C38" s="865"/>
      <c r="D38" s="865"/>
      <c r="E38" s="865"/>
      <c r="F38" s="865"/>
      <c r="G38" s="865"/>
      <c r="H38" s="866"/>
      <c r="I38" s="275"/>
      <c r="J38" s="276"/>
      <c r="K38" s="277"/>
      <c r="L38" s="278"/>
      <c r="M38" s="279"/>
      <c r="N38" s="281"/>
    </row>
    <row r="39" spans="1:14">
      <c r="B39" s="864"/>
      <c r="C39" s="865"/>
      <c r="D39" s="865"/>
      <c r="E39" s="865"/>
      <c r="F39" s="865"/>
      <c r="G39" s="865"/>
      <c r="H39" s="866"/>
      <c r="I39" s="867"/>
      <c r="J39" s="868"/>
      <c r="K39" s="282"/>
      <c r="L39" s="869"/>
      <c r="M39" s="870"/>
      <c r="N39" s="283"/>
    </row>
    <row r="40" spans="1:14">
      <c r="B40" s="864"/>
      <c r="C40" s="865"/>
      <c r="D40" s="865"/>
      <c r="E40" s="871"/>
      <c r="F40" s="865"/>
      <c r="G40" s="865"/>
      <c r="H40" s="866"/>
      <c r="I40" s="42"/>
      <c r="J40" s="43"/>
      <c r="K40" s="282"/>
      <c r="L40" s="284"/>
      <c r="M40" s="285"/>
      <c r="N40" s="286"/>
    </row>
    <row r="41" spans="1:14">
      <c r="B41" s="872"/>
      <c r="C41" s="873"/>
      <c r="D41" s="873"/>
      <c r="E41" s="44"/>
      <c r="F41" s="45"/>
      <c r="G41" s="45"/>
      <c r="H41" s="46"/>
      <c r="I41" s="42"/>
      <c r="J41" s="43"/>
      <c r="K41" s="287"/>
      <c r="L41" s="284"/>
      <c r="M41" s="285"/>
      <c r="N41" s="352"/>
    </row>
    <row r="42" spans="1:14" ht="15.75" thickBot="1">
      <c r="B42" s="864"/>
      <c r="C42" s="865"/>
      <c r="D42" s="865"/>
      <c r="E42" s="865"/>
      <c r="F42" s="865"/>
      <c r="G42" s="865"/>
      <c r="H42" s="866"/>
      <c r="I42" s="874"/>
      <c r="J42" s="875"/>
      <c r="K42" s="47"/>
      <c r="L42" s="876"/>
      <c r="M42" s="877"/>
      <c r="N42" s="111"/>
    </row>
    <row r="43" spans="1:14" ht="15.75" thickBot="1">
      <c r="B43" s="815" t="s">
        <v>1037</v>
      </c>
      <c r="C43" s="816"/>
      <c r="D43" s="816"/>
      <c r="E43" s="816"/>
      <c r="F43" s="816"/>
      <c r="G43" s="816"/>
      <c r="H43" s="816"/>
      <c r="I43" s="816"/>
      <c r="J43" s="816"/>
      <c r="K43" s="816"/>
      <c r="L43" s="816"/>
      <c r="M43" s="817"/>
      <c r="N43" s="105">
        <f>SUM(N36:N42)</f>
        <v>1049.8705122747269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0" t="s">
        <v>1028</v>
      </c>
      <c r="C47" s="861"/>
      <c r="D47" s="861"/>
      <c r="E47" s="861"/>
      <c r="F47" s="861"/>
      <c r="G47" s="861"/>
      <c r="H47" s="861"/>
      <c r="I47" s="895"/>
      <c r="J47" s="323" t="s">
        <v>1029</v>
      </c>
      <c r="K47" s="91" t="s">
        <v>1030</v>
      </c>
      <c r="L47" s="896" t="s">
        <v>1039</v>
      </c>
      <c r="M47" s="895"/>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7"/>
      <c r="C53" s="898"/>
      <c r="D53" s="898"/>
      <c r="E53" s="898"/>
      <c r="F53" s="898"/>
      <c r="G53" s="898"/>
      <c r="H53" s="898"/>
      <c r="I53" s="868"/>
      <c r="J53" s="48"/>
      <c r="K53" s="50"/>
      <c r="L53" s="899"/>
      <c r="M53" s="900"/>
      <c r="N53" s="51"/>
    </row>
    <row r="54" spans="2:14" ht="15.75" thickBot="1">
      <c r="B54" s="815" t="s">
        <v>1037</v>
      </c>
      <c r="C54" s="816"/>
      <c r="D54" s="816"/>
      <c r="E54" s="816"/>
      <c r="F54" s="816"/>
      <c r="G54" s="816"/>
      <c r="H54" s="816"/>
      <c r="I54" s="816"/>
      <c r="J54" s="816"/>
      <c r="K54" s="816"/>
      <c r="L54" s="816"/>
      <c r="M54" s="817"/>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1" t="s">
        <v>1045</v>
      </c>
      <c r="M58" s="880"/>
      <c r="N58" s="82" t="s">
        <v>1035</v>
      </c>
    </row>
    <row r="59" spans="2:14">
      <c r="B59" s="52"/>
      <c r="C59" s="325"/>
      <c r="D59" s="325"/>
      <c r="E59" s="325"/>
      <c r="F59" s="325"/>
      <c r="G59" s="325"/>
      <c r="H59" s="319"/>
      <c r="I59" s="287"/>
      <c r="J59" s="294"/>
      <c r="K59" s="287"/>
      <c r="L59" s="902"/>
      <c r="M59" s="903"/>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5"/>
      <c r="M64" s="986"/>
      <c r="N64" s="493"/>
    </row>
    <row r="65" spans="2:15" ht="15.75" thickBot="1">
      <c r="B65" s="815" t="s">
        <v>1037</v>
      </c>
      <c r="C65" s="816"/>
      <c r="D65" s="816"/>
      <c r="E65" s="816"/>
      <c r="F65" s="816"/>
      <c r="G65" s="816"/>
      <c r="H65" s="816"/>
      <c r="I65" s="816"/>
      <c r="J65" s="816"/>
      <c r="K65" s="816"/>
      <c r="L65" s="816"/>
      <c r="M65" s="817"/>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7"/>
      <c r="C75" s="988"/>
      <c r="D75" s="988"/>
      <c r="E75" s="988"/>
      <c r="F75" s="988"/>
      <c r="G75" s="988"/>
      <c r="H75" s="988"/>
      <c r="I75" s="175"/>
      <c r="J75" s="175"/>
      <c r="K75" s="175"/>
      <c r="L75" s="989"/>
      <c r="M75" s="990"/>
      <c r="N75" s="51"/>
    </row>
    <row r="76" spans="2:15" ht="15.75" thickBot="1">
      <c r="B76" s="815" t="s">
        <v>1037</v>
      </c>
      <c r="C76" s="816"/>
      <c r="D76" s="816"/>
      <c r="E76" s="816"/>
      <c r="F76" s="816"/>
      <c r="G76" s="816"/>
      <c r="H76" s="816"/>
      <c r="I76" s="816"/>
      <c r="J76" s="816"/>
      <c r="K76" s="816"/>
      <c r="L76" s="816"/>
      <c r="M76" s="817"/>
      <c r="N76" s="309"/>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1049.8705122747269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0" t="s">
        <v>1053</v>
      </c>
      <c r="C82" s="861"/>
      <c r="D82" s="861"/>
      <c r="E82" s="861"/>
      <c r="F82" s="861"/>
      <c r="G82" s="861"/>
      <c r="H82" s="861"/>
      <c r="I82" s="322"/>
      <c r="J82" s="342"/>
      <c r="K82" s="310" t="s">
        <v>1054</v>
      </c>
      <c r="L82" s="862" t="s">
        <v>1055</v>
      </c>
      <c r="M82" s="863"/>
      <c r="N82" s="311"/>
    </row>
    <row r="83" spans="1:14">
      <c r="B83" s="848" t="s">
        <v>1056</v>
      </c>
      <c r="C83" s="849"/>
      <c r="D83" s="849"/>
      <c r="E83" s="849"/>
      <c r="F83" s="849"/>
      <c r="G83" s="849"/>
      <c r="H83" s="849"/>
      <c r="I83" s="93"/>
      <c r="J83" s="94"/>
      <c r="K83" s="312">
        <v>0.2</v>
      </c>
      <c r="L83" s="850">
        <f>N78*K83</f>
        <v>209.97410245494541</v>
      </c>
      <c r="M83" s="851"/>
      <c r="N83" s="57"/>
    </row>
    <row r="84" spans="1:14">
      <c r="B84" s="95" t="s">
        <v>1057</v>
      </c>
      <c r="C84" s="96"/>
      <c r="D84" s="96"/>
      <c r="E84" s="96"/>
      <c r="F84" s="96"/>
      <c r="G84" s="96"/>
      <c r="H84" s="96"/>
      <c r="I84" s="93"/>
      <c r="J84" s="94"/>
      <c r="K84" s="312">
        <v>0.05</v>
      </c>
      <c r="L84" s="850">
        <f>N78*K84</f>
        <v>52.493525613736352</v>
      </c>
      <c r="M84" s="851"/>
      <c r="N84" s="57"/>
    </row>
    <row r="85" spans="1:14" ht="15.75" thickBot="1">
      <c r="B85" s="97" t="s">
        <v>1058</v>
      </c>
      <c r="C85" s="98"/>
      <c r="D85" s="98"/>
      <c r="E85" s="98"/>
      <c r="F85" s="98"/>
      <c r="G85" s="98"/>
      <c r="H85" s="98"/>
      <c r="I85" s="99"/>
      <c r="J85" s="100"/>
      <c r="K85" s="313">
        <v>0.05</v>
      </c>
      <c r="L85" s="852">
        <f>N78*K85</f>
        <v>52.493525613736352</v>
      </c>
      <c r="M85" s="853"/>
      <c r="N85" s="57"/>
    </row>
    <row r="86" spans="1:14" ht="15.75" thickBot="1">
      <c r="B86" s="815" t="s">
        <v>1037</v>
      </c>
      <c r="C86" s="816"/>
      <c r="D86" s="816"/>
      <c r="E86" s="816"/>
      <c r="F86" s="816"/>
      <c r="G86" s="816"/>
      <c r="H86" s="816"/>
      <c r="I86" s="816"/>
      <c r="J86" s="816"/>
      <c r="K86" s="816"/>
      <c r="L86" s="816"/>
      <c r="M86" s="817"/>
      <c r="N86" s="58">
        <f>L83+L84+L85</f>
        <v>314.96115368241806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5">
        <f>N78+N86</f>
        <v>1364.8316659571451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2019-12-12T16:54:16Z</dcterms:modified>
</cp:coreProperties>
</file>