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D9F5C891-F863-4708-AFEF-77E9A15686DB}" xr6:coauthVersionLast="44" xr6:coauthVersionMax="44" xr10:uidLastSave="{00000000-0000-0000-0000-000000000000}"/>
  <bookViews>
    <workbookView xWindow="3675" yWindow="3675" windowWidth="23520" windowHeight="12210" tabRatio="879" firstSheet="1" activeTab="2"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N87" i="246" s="1"/>
  <c r="N45"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7" l="1"/>
  <c r="N41" i="67" s="1"/>
  <c r="N76" i="68"/>
  <c r="N41" i="68" s="1"/>
  <c r="N75" i="75"/>
  <c r="N41" i="75" s="1"/>
  <c r="N76" i="80"/>
  <c r="N41" i="80" s="1"/>
  <c r="N76" i="84"/>
  <c r="N41" i="84" s="1"/>
  <c r="N76" i="86"/>
  <c r="N41" i="86" s="1"/>
  <c r="N76" i="90"/>
  <c r="N41" i="90" s="1"/>
  <c r="N43" i="90" s="1"/>
  <c r="N76" i="102"/>
  <c r="N41" i="102" s="1"/>
  <c r="N43" i="102" s="1"/>
  <c r="N76" i="243"/>
  <c r="N40" i="243" s="1"/>
  <c r="N83" i="279"/>
  <c r="N46" i="279" s="1"/>
  <c r="N91" i="260"/>
  <c r="N47" i="260" s="1"/>
  <c r="N80" i="164"/>
  <c r="N46" i="164" s="1"/>
  <c r="N83" i="165"/>
  <c r="N49" i="165" s="1"/>
  <c r="N81" i="170"/>
  <c r="N47" i="170" s="1"/>
  <c r="N81" i="176"/>
  <c r="N47" i="176" s="1"/>
  <c r="N49" i="176" s="1"/>
  <c r="N81" i="171"/>
  <c r="N47" i="171" s="1"/>
  <c r="N49" i="171" s="1"/>
  <c r="N81" i="178"/>
  <c r="N47" i="178" s="1"/>
  <c r="N80" i="179"/>
  <c r="N46" i="179" s="1"/>
  <c r="N80" i="180"/>
  <c r="N46" i="180" s="1"/>
  <c r="N80" i="177"/>
  <c r="N46" i="177" s="1"/>
  <c r="N80" i="181"/>
  <c r="N46" i="181" s="1"/>
  <c r="N80" i="183"/>
  <c r="N46" i="183" s="1"/>
  <c r="N80" i="184"/>
  <c r="N46" i="184" s="1"/>
  <c r="N81" i="185"/>
  <c r="N47" i="185" s="1"/>
  <c r="N49" i="185" s="1"/>
  <c r="N81" i="186"/>
  <c r="N47" i="186" s="1"/>
  <c r="N80" i="188"/>
  <c r="N46" i="188" s="1"/>
  <c r="N81" i="187"/>
  <c r="N47" i="187" s="1"/>
  <c r="N77" i="233"/>
  <c r="N41" i="233" s="1"/>
  <c r="N77" i="323"/>
  <c r="N77" i="328"/>
  <c r="N41" i="328" s="1"/>
  <c r="N43" i="328" s="1"/>
  <c r="N77" i="337"/>
  <c r="N41" i="337" s="1"/>
  <c r="N43" i="337" s="1"/>
  <c r="N61" i="221"/>
  <c r="N78" i="272"/>
  <c r="N41" i="272" s="1"/>
  <c r="N81" i="280"/>
  <c r="N44" i="280" s="1"/>
  <c r="N77" i="294"/>
  <c r="N41" i="294" s="1"/>
  <c r="N75" i="299"/>
  <c r="N41" i="299" s="1"/>
  <c r="N43" i="299" s="1"/>
  <c r="N76" i="63"/>
  <c r="N41" i="63" s="1"/>
  <c r="N43" i="63" s="1"/>
  <c r="N76" i="95"/>
  <c r="N41" i="95" s="1"/>
  <c r="N76" i="97"/>
  <c r="N41" i="97" s="1"/>
  <c r="N43" i="97" s="1"/>
  <c r="N76" i="99"/>
  <c r="N41" i="99" s="1"/>
  <c r="N43" i="99" s="1"/>
  <c r="N76" i="103"/>
  <c r="N41" i="103" s="1"/>
  <c r="N81" i="154"/>
  <c r="N47" i="154" s="1"/>
  <c r="N77" i="258"/>
  <c r="N41" i="258" s="1"/>
  <c r="N77" i="259"/>
  <c r="N41" i="259" s="1"/>
  <c r="N53" i="325"/>
  <c r="N76" i="65"/>
  <c r="N41" i="65" s="1"/>
  <c r="N43" i="65" s="1"/>
  <c r="N76" i="92"/>
  <c r="N41" i="92" s="1"/>
  <c r="N43" i="92" s="1"/>
  <c r="N76" i="96"/>
  <c r="N41" i="96" s="1"/>
  <c r="N43" i="96" s="1"/>
  <c r="N76" i="98"/>
  <c r="N41" i="98" s="1"/>
  <c r="N76" i="101"/>
  <c r="N41" i="101" s="1"/>
  <c r="N76" i="107"/>
  <c r="N41" i="107" s="1"/>
  <c r="N75" i="133"/>
  <c r="N41" i="133" s="1"/>
  <c r="N76" i="134"/>
  <c r="N41" i="134" s="1"/>
  <c r="N76" i="135"/>
  <c r="N41" i="135" s="1"/>
  <c r="N76" i="136"/>
  <c r="N41" i="136" s="1"/>
  <c r="N76" i="137"/>
  <c r="N41" i="137" s="1"/>
  <c r="N76" i="144"/>
  <c r="N41" i="144" s="1"/>
  <c r="N76" i="242"/>
  <c r="N40" i="242" s="1"/>
  <c r="N78" i="273"/>
  <c r="N41" i="273" s="1"/>
  <c r="N81" i="282"/>
  <c r="N44" i="282" s="1"/>
  <c r="N77" i="329"/>
  <c r="N41" i="329" s="1"/>
  <c r="N76" i="19"/>
  <c r="N42" i="19" s="1"/>
  <c r="N43" i="22"/>
  <c r="N76" i="24"/>
  <c r="N42" i="24" s="1"/>
  <c r="N43" i="24" s="1"/>
  <c r="N76" i="25"/>
  <c r="N42" i="25" s="1"/>
  <c r="N43" i="50"/>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80" i="160"/>
  <c r="N46" i="160" s="1"/>
  <c r="N78" i="232"/>
  <c r="N41" i="232" s="1"/>
  <c r="N76" i="234"/>
  <c r="N40" i="234" s="1"/>
  <c r="N81" i="244"/>
  <c r="N45" i="244" s="1"/>
  <c r="N77" i="254"/>
  <c r="N41" i="254" s="1"/>
  <c r="N81" i="266"/>
  <c r="N41" i="266" s="1"/>
  <c r="N75" i="290"/>
  <c r="N41" i="290" s="1"/>
  <c r="N43" i="290" s="1"/>
  <c r="N77" i="321"/>
  <c r="N79" i="321" s="1"/>
  <c r="L85" i="321" s="1"/>
  <c r="N77" i="342"/>
  <c r="N41" i="342" s="1"/>
  <c r="N43" i="342" s="1"/>
  <c r="N77" i="347"/>
  <c r="N41" i="347" s="1"/>
  <c r="N43" i="347" s="1"/>
  <c r="N77" i="364"/>
  <c r="N41" i="364" s="1"/>
  <c r="N73" i="229"/>
  <c r="N40" i="229" s="1"/>
  <c r="N78" i="270"/>
  <c r="N41" i="270" s="1"/>
  <c r="N78" i="271"/>
  <c r="N41" i="271" s="1"/>
  <c r="N77" i="334"/>
  <c r="N41" i="334" s="1"/>
  <c r="N43" i="334" s="1"/>
  <c r="N77" i="348"/>
  <c r="N41" i="348" s="1"/>
  <c r="N43" i="348" s="1"/>
  <c r="N77" i="354"/>
  <c r="N41" i="354" s="1"/>
  <c r="N43" i="354" s="1"/>
  <c r="N77" i="363"/>
  <c r="N41" i="363" s="1"/>
  <c r="N77" i="365"/>
  <c r="N41" i="365" s="1"/>
  <c r="N81" i="267"/>
  <c r="N41" i="267" s="1"/>
  <c r="N43" i="267" s="1"/>
  <c r="N75" i="283"/>
  <c r="N41" i="283" s="1"/>
  <c r="N75" i="292"/>
  <c r="N41" i="292" s="1"/>
  <c r="N43" i="292" s="1"/>
  <c r="N75" i="302"/>
  <c r="N41" i="302" s="1"/>
  <c r="N43" i="302" s="1"/>
  <c r="N77" i="308"/>
  <c r="N41" i="308" s="1"/>
  <c r="N43" i="308" s="1"/>
  <c r="N79" i="308" s="1"/>
  <c r="N43" i="306"/>
  <c r="N43" i="31"/>
  <c r="N76" i="146"/>
  <c r="N41" i="146" s="1"/>
  <c r="N43" i="146" s="1"/>
  <c r="N83" i="221"/>
  <c r="N46" i="221" s="1"/>
  <c r="N72" i="227"/>
  <c r="N41" i="227" s="1"/>
  <c r="N77" i="262"/>
  <c r="N41" i="262" s="1"/>
  <c r="N77" i="295"/>
  <c r="N41" i="295" s="1"/>
  <c r="N43" i="295" s="1"/>
  <c r="N84" i="220"/>
  <c r="N46" i="220" s="1"/>
  <c r="N48" i="220" s="1"/>
  <c r="N75" i="286"/>
  <c r="N41" i="286" s="1"/>
  <c r="N43" i="286" s="1"/>
  <c r="N75" i="289"/>
  <c r="N41" i="289" s="1"/>
  <c r="N43" i="289" s="1"/>
  <c r="N75" i="291"/>
  <c r="N41" i="291" s="1"/>
  <c r="N43" i="291" s="1"/>
  <c r="N75" i="293"/>
  <c r="N41" i="293" s="1"/>
  <c r="N43" i="293" s="1"/>
  <c r="N43" i="29"/>
  <c r="N43" i="236"/>
  <c r="N43" i="238"/>
  <c r="N43" i="27"/>
  <c r="N43" i="30"/>
  <c r="N43" i="235"/>
  <c r="L84" i="11"/>
  <c r="L57" i="227"/>
  <c r="L61" i="150"/>
  <c r="N61" i="150" s="1"/>
  <c r="L64" i="188"/>
  <c r="L58" i="75"/>
  <c r="N58" i="75" s="1"/>
  <c r="N64" i="75" s="1"/>
  <c r="L65" i="155"/>
  <c r="N65" i="155" s="1"/>
  <c r="L65" i="186"/>
  <c r="N65" i="186" s="1"/>
  <c r="L65" i="187"/>
  <c r="L65" i="154"/>
  <c r="L65" i="170"/>
  <c r="L64" i="160"/>
  <c r="N64" i="160" s="1"/>
  <c r="L65" i="182"/>
  <c r="L58" i="305"/>
  <c r="N58" i="305" s="1"/>
  <c r="N64" i="305" s="1"/>
  <c r="N77" i="305" s="1"/>
  <c r="L60" i="306"/>
  <c r="N60" i="306" s="1"/>
  <c r="N66" i="306" s="1"/>
  <c r="L66" i="268"/>
  <c r="N66" i="268" s="1"/>
  <c r="L64" i="174"/>
  <c r="N64" i="174" s="1"/>
  <c r="L65" i="158"/>
  <c r="N65" i="158" s="1"/>
  <c r="L65" i="185"/>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4"/>
  <c r="I70" i="96"/>
  <c r="I71" i="96"/>
  <c r="N43" i="100"/>
  <c r="N43" i="106"/>
  <c r="I70" i="106"/>
  <c r="I71" i="106"/>
  <c r="I70" i="107"/>
  <c r="I71" i="107"/>
  <c r="I70" i="108"/>
  <c r="I71" i="108"/>
  <c r="N43" i="134"/>
  <c r="N43" i="136"/>
  <c r="I69" i="149"/>
  <c r="I70" i="149"/>
  <c r="I70" i="148"/>
  <c r="I71" i="148"/>
  <c r="I69" i="145"/>
  <c r="I70" i="145"/>
  <c r="I69" i="144"/>
  <c r="I70" i="144"/>
  <c r="N49" i="154"/>
  <c r="N65" i="154"/>
  <c r="I75" i="154"/>
  <c r="I76" i="154"/>
  <c r="I77" i="154"/>
  <c r="N77" i="157"/>
  <c r="N81" i="157" s="1"/>
  <c r="N47" i="157" s="1"/>
  <c r="N49" i="157" s="1"/>
  <c r="I77" i="157"/>
  <c r="N49" i="170"/>
  <c r="N48" i="179"/>
  <c r="N48" i="177"/>
  <c r="N75" i="182"/>
  <c r="I75" i="182"/>
  <c r="N76" i="182"/>
  <c r="I76" i="182"/>
  <c r="N77" i="182"/>
  <c r="I77" i="182"/>
  <c r="N48" i="164"/>
  <c r="I74" i="164"/>
  <c r="I75" i="164"/>
  <c r="I76" i="164"/>
  <c r="N65" i="170"/>
  <c r="I75" i="170"/>
  <c r="I76" i="170"/>
  <c r="I77" i="170"/>
  <c r="N65" i="182"/>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88"/>
  <c r="N43" i="91"/>
  <c r="N43" i="95"/>
  <c r="N43" i="98"/>
  <c r="N43" i="101"/>
  <c r="N43" i="103"/>
  <c r="N43" i="107"/>
  <c r="N43" i="108"/>
  <c r="N43" i="133"/>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2" i="234"/>
  <c r="N41" i="239"/>
  <c r="N47" i="244"/>
  <c r="N43" i="254"/>
  <c r="I75" i="186"/>
  <c r="I76" i="186"/>
  <c r="I77" i="186"/>
  <c r="N65" i="187"/>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78" i="37"/>
  <c r="L85" i="37" s="1"/>
  <c r="N58" i="160"/>
  <c r="N59" i="168"/>
  <c r="N59" i="176"/>
  <c r="N59" i="178"/>
  <c r="N58" i="180"/>
  <c r="N58" i="181"/>
  <c r="N61" i="207"/>
  <c r="N55" i="235"/>
  <c r="N55" i="236"/>
  <c r="N55" i="237"/>
  <c r="N55" i="238"/>
  <c r="L82" i="289"/>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7"/>
  <c r="L85" i="67"/>
  <c r="L83" i="67"/>
  <c r="N78" i="56"/>
  <c r="L85" i="56" s="1"/>
  <c r="L83" i="51"/>
  <c r="L83" i="47"/>
  <c r="I70" i="38"/>
  <c r="N43" i="38"/>
  <c r="L84" i="28"/>
  <c r="L83" i="28"/>
  <c r="L85" i="28"/>
  <c r="I70" i="15"/>
  <c r="L83" i="7"/>
  <c r="N76" i="12"/>
  <c r="N42" i="12" s="1"/>
  <c r="N43" i="12" s="1"/>
  <c r="I70" i="12"/>
  <c r="L84" i="78" l="1"/>
  <c r="N81" i="248"/>
  <c r="N43" i="248" s="1"/>
  <c r="N45" i="248" s="1"/>
  <c r="N78" i="22"/>
  <c r="N79" i="354"/>
  <c r="N78" i="39"/>
  <c r="L85" i="39" s="1"/>
  <c r="N43" i="137"/>
  <c r="L83" i="78"/>
  <c r="L86" i="323"/>
  <c r="L84" i="226"/>
  <c r="L84" i="208"/>
  <c r="N79" i="306"/>
  <c r="L86" i="306" s="1"/>
  <c r="L82" i="74"/>
  <c r="N93" i="260"/>
  <c r="L99" i="260" s="1"/>
  <c r="L84" i="63"/>
  <c r="L84" i="65"/>
  <c r="L86" i="333"/>
  <c r="N78" i="21"/>
  <c r="L83" i="21" s="1"/>
  <c r="N78" i="42"/>
  <c r="L85" i="42" s="1"/>
  <c r="L86" i="253"/>
  <c r="L84" i="253"/>
  <c r="L85" i="51"/>
  <c r="L83" i="65"/>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N69" i="180" s="1"/>
  <c r="N82"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L60" i="258"/>
  <c r="N60" i="258" s="1"/>
  <c r="N66" i="258" s="1"/>
  <c r="L60" i="257"/>
  <c r="N60" i="257" s="1"/>
  <c r="N6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L58" i="145"/>
  <c r="N58" i="145" s="1"/>
  <c r="N64"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N69" i="172" s="1"/>
  <c r="L67" i="165"/>
  <c r="N67"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N86" i="64" s="1"/>
  <c r="N88" i="64" s="1"/>
  <c r="D55" i="5" s="1"/>
  <c r="N78" i="103"/>
  <c r="L83" i="103" s="1"/>
  <c r="L85" i="360"/>
  <c r="N79" i="336"/>
  <c r="L86" i="336" s="1"/>
  <c r="L85" i="347"/>
  <c r="L88" i="219"/>
  <c r="L89" i="219"/>
  <c r="L87" i="219"/>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N78" i="215"/>
  <c r="L84" i="215" s="1"/>
  <c r="N78" i="107"/>
  <c r="L85" i="107" s="1"/>
  <c r="L84" i="348"/>
  <c r="L86" i="328"/>
  <c r="N78" i="213"/>
  <c r="L83" i="213" s="1"/>
  <c r="N77" i="299"/>
  <c r="L83" i="299" s="1"/>
  <c r="N79" i="312"/>
  <c r="L86" i="312" s="1"/>
  <c r="N80" i="272"/>
  <c r="L85" i="272" s="1"/>
  <c r="N79" i="257"/>
  <c r="L86" i="257" s="1"/>
  <c r="L85" i="32"/>
  <c r="L84" i="31"/>
  <c r="N72" i="165"/>
  <c r="N85" i="165" s="1"/>
  <c r="L91" i="165" s="1"/>
  <c r="L84" i="32"/>
  <c r="N78" i="97"/>
  <c r="L84" i="97" s="1"/>
  <c r="N78" i="88"/>
  <c r="L85" i="88" s="1"/>
  <c r="L85" i="31"/>
  <c r="N74" i="227"/>
  <c r="L79" i="227" s="1"/>
  <c r="N70" i="186"/>
  <c r="N83" i="186" s="1"/>
  <c r="L88" i="186" s="1"/>
  <c r="N79" i="233"/>
  <c r="L84" i="233" s="1"/>
  <c r="N70" i="154"/>
  <c r="N83" i="154" s="1"/>
  <c r="L88" i="154" s="1"/>
  <c r="N67" i="150"/>
  <c r="N79" i="261"/>
  <c r="L84" i="261" s="1"/>
  <c r="L82" i="305"/>
  <c r="L83" i="305"/>
  <c r="L83" i="25"/>
  <c r="N79" i="295"/>
  <c r="L86" i="295" s="1"/>
  <c r="L87" i="281"/>
  <c r="N78" i="243"/>
  <c r="L83" i="243" s="1"/>
  <c r="N82" i="217"/>
  <c r="L89" i="217" s="1"/>
  <c r="N70" i="185"/>
  <c r="N83" i="185" s="1"/>
  <c r="L90" i="185" s="1"/>
  <c r="N69" i="177"/>
  <c r="N82" i="177" s="1"/>
  <c r="L89" i="177" s="1"/>
  <c r="N77" i="293"/>
  <c r="L84" i="293" s="1"/>
  <c r="N70" i="187"/>
  <c r="N83" i="187" s="1"/>
  <c r="L88" i="187" s="1"/>
  <c r="N70" i="170"/>
  <c r="N83" i="170" s="1"/>
  <c r="L90" i="170" s="1"/>
  <c r="N78" i="94"/>
  <c r="L85" i="94" s="1"/>
  <c r="L83" i="102"/>
  <c r="L85" i="128"/>
  <c r="L84" i="25"/>
  <c r="N77" i="301"/>
  <c r="L82" i="301" s="1"/>
  <c r="N70" i="268"/>
  <c r="N83" i="268" s="1"/>
  <c r="L90" i="268" s="1"/>
  <c r="N74" i="246"/>
  <c r="N89" i="246" s="1"/>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79" i="342"/>
  <c r="L85" i="342" s="1"/>
  <c r="N78" i="80"/>
  <c r="L83" i="80" s="1"/>
  <c r="N78" i="40"/>
  <c r="L84" i="40" s="1"/>
  <c r="L87" i="277"/>
  <c r="L86" i="277"/>
  <c r="L85" i="250"/>
  <c r="L84" i="250"/>
  <c r="N78" i="101"/>
  <c r="N78" i="95"/>
  <c r="N69" i="181"/>
  <c r="N82" i="181" s="1"/>
  <c r="L89" i="181" s="1"/>
  <c r="N77" i="290"/>
  <c r="L84" i="290" s="1"/>
  <c r="N85" i="207"/>
  <c r="L92" i="207" s="1"/>
  <c r="N78" i="96"/>
  <c r="L85" i="96" s="1"/>
  <c r="N78" i="85"/>
  <c r="L83" i="85" s="1"/>
  <c r="N78" i="45"/>
  <c r="L85" i="45" s="1"/>
  <c r="N78" i="36"/>
  <c r="N80" i="274"/>
  <c r="L86" i="274" s="1"/>
  <c r="N79" i="263"/>
  <c r="L85" i="263" s="1"/>
  <c r="N79" i="259"/>
  <c r="L84" i="259" s="1"/>
  <c r="N79" i="258"/>
  <c r="L86" i="258" s="1"/>
  <c r="N78" i="90"/>
  <c r="L85" i="90"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0" i="271"/>
  <c r="L87" i="271" s="1"/>
  <c r="N88" i="252"/>
  <c r="L93" i="252" s="1"/>
  <c r="L84" i="37"/>
  <c r="L84" i="43"/>
  <c r="L88" i="50"/>
  <c r="L84" i="57"/>
  <c r="L86" i="347"/>
  <c r="L85" i="371"/>
  <c r="N87" i="371" s="1"/>
  <c r="N89" i="371" s="1"/>
  <c r="D293" i="5" s="1"/>
  <c r="L86" i="343"/>
  <c r="L86" i="321"/>
  <c r="L85" i="328"/>
  <c r="L84" i="323"/>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L85" i="354"/>
  <c r="L86" i="354"/>
  <c r="L84" i="354"/>
  <c r="L89" i="282"/>
  <c r="L88" i="282"/>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51"/>
  <c r="N88" i="51" s="1"/>
  <c r="D43" i="5" s="1"/>
  <c r="N86" i="28"/>
  <c r="N88" i="28" s="1"/>
  <c r="D20" i="5" s="1"/>
  <c r="L83" i="24"/>
  <c r="L84" i="24"/>
  <c r="L85" i="18"/>
  <c r="L83" i="18"/>
  <c r="L85" i="15"/>
  <c r="L83" i="15"/>
  <c r="N78" i="12"/>
  <c r="L85" i="12" s="1"/>
  <c r="N79" i="314" l="1"/>
  <c r="N82" i="174"/>
  <c r="L89" i="174" s="1"/>
  <c r="N70" i="176"/>
  <c r="N83" i="176" s="1"/>
  <c r="L88" i="176" s="1"/>
  <c r="N78" i="137"/>
  <c r="L83" i="137" s="1"/>
  <c r="L83" i="75"/>
  <c r="L84" i="39"/>
  <c r="L84" i="103"/>
  <c r="N79" i="311"/>
  <c r="L84" i="311" s="1"/>
  <c r="N87" i="333"/>
  <c r="N89" i="333" s="1"/>
  <c r="D287" i="5" s="1"/>
  <c r="L85" i="364"/>
  <c r="N87" i="364" s="1"/>
  <c r="N89" i="364" s="1"/>
  <c r="D314" i="5" s="1"/>
  <c r="N87" i="323"/>
  <c r="N89" i="323" s="1"/>
  <c r="D279" i="5" s="1"/>
  <c r="N87" i="339"/>
  <c r="N89" i="339" s="1"/>
  <c r="D292" i="5" s="1"/>
  <c r="N86" i="124"/>
  <c r="N88" i="124" s="1"/>
  <c r="D113" i="5" s="1"/>
  <c r="L82" i="75"/>
  <c r="N85" i="75" s="1"/>
  <c r="N87" i="75" s="1"/>
  <c r="D66" i="5" s="1"/>
  <c r="L84" i="21"/>
  <c r="L100" i="260"/>
  <c r="N101" i="260" s="1"/>
  <c r="N103" i="260" s="1"/>
  <c r="D219" i="5" s="1"/>
  <c r="L85" i="363"/>
  <c r="L91" i="221"/>
  <c r="L83" i="39"/>
  <c r="N86" i="39" s="1"/>
  <c r="N88" i="39" s="1"/>
  <c r="D30" i="5" s="1"/>
  <c r="N86" i="46"/>
  <c r="N88" i="46" s="1"/>
  <c r="D38" i="5" s="1"/>
  <c r="L83" i="215"/>
  <c r="L85" i="21"/>
  <c r="L85" i="215"/>
  <c r="L84" i="30"/>
  <c r="L85" i="254"/>
  <c r="L83" i="30"/>
  <c r="L84" i="27"/>
  <c r="L86" i="363"/>
  <c r="L85" i="27"/>
  <c r="N69" i="183"/>
  <c r="N82" i="183" s="1"/>
  <c r="L88" i="183" s="1"/>
  <c r="N87" i="321"/>
  <c r="N89" i="321" s="1"/>
  <c r="D277" i="5" s="1"/>
  <c r="N64" i="297"/>
  <c r="N77" i="297" s="1"/>
  <c r="L82" i="297" s="1"/>
  <c r="N69" i="164"/>
  <c r="N82" i="164" s="1"/>
  <c r="L87" i="164" s="1"/>
  <c r="N85" i="74"/>
  <c r="N87" i="74" s="1"/>
  <c r="D65" i="5" s="1"/>
  <c r="N70" i="168"/>
  <c r="N83" i="168" s="1"/>
  <c r="L90" i="168" s="1"/>
  <c r="L86" i="240"/>
  <c r="N86" i="63"/>
  <c r="N88" i="63" s="1"/>
  <c r="D54" i="5" s="1"/>
  <c r="L83" i="42"/>
  <c r="N86" i="208"/>
  <c r="N88" i="208" s="1"/>
  <c r="D119" i="5" s="1"/>
  <c r="N86" i="121"/>
  <c r="N88" i="121" s="1"/>
  <c r="D111" i="5" s="1"/>
  <c r="L84" i="306"/>
  <c r="L85" i="213"/>
  <c r="L85" i="306"/>
  <c r="L85" i="147"/>
  <c r="L84" i="147"/>
  <c r="L87" i="274"/>
  <c r="L86" i="332"/>
  <c r="N89" i="50"/>
  <c r="N91" i="50" s="1"/>
  <c r="D42" i="5" s="1"/>
  <c r="L87" i="232"/>
  <c r="L85" i="232"/>
  <c r="L85" i="100"/>
  <c r="L84" i="100"/>
  <c r="N79" i="316"/>
  <c r="L84" i="316" s="1"/>
  <c r="L82" i="284"/>
  <c r="L84" i="42"/>
  <c r="L83" i="38"/>
  <c r="L85" i="69"/>
  <c r="L85" i="138"/>
  <c r="N86" i="43"/>
  <c r="N88" i="43" s="1"/>
  <c r="D34" i="5" s="1"/>
  <c r="N87" i="340"/>
  <c r="N89" i="340" s="1"/>
  <c r="D294" i="5" s="1"/>
  <c r="L83" i="302"/>
  <c r="L92" i="221"/>
  <c r="L84" i="365"/>
  <c r="L86" i="365"/>
  <c r="L85" i="262"/>
  <c r="L83" i="105"/>
  <c r="L83" i="92"/>
  <c r="N86" i="58"/>
  <c r="N88" i="58" s="1"/>
  <c r="D49" i="5" s="1"/>
  <c r="L83" i="286"/>
  <c r="L85" i="92"/>
  <c r="N87" i="327"/>
  <c r="N89" i="327" s="1"/>
  <c r="D281" i="5" s="1"/>
  <c r="N85" i="303"/>
  <c r="N87" i="303" s="1"/>
  <c r="D259" i="5" s="1"/>
  <c r="N86" i="65"/>
  <c r="N88" i="65" s="1"/>
  <c r="D56" i="5" s="1"/>
  <c r="L83" i="298"/>
  <c r="L84" i="298"/>
  <c r="L85" i="142"/>
  <c r="N79" i="239"/>
  <c r="L84" i="239" s="1"/>
  <c r="N86" i="130"/>
  <c r="N88" i="130" s="1"/>
  <c r="D121" i="5" s="1"/>
  <c r="L83" i="135"/>
  <c r="N66" i="294"/>
  <c r="N79" i="294" s="1"/>
  <c r="L86" i="294" s="1"/>
  <c r="N70" i="157"/>
  <c r="N83" i="157" s="1"/>
  <c r="L90" i="157" s="1"/>
  <c r="N87" i="343"/>
  <c r="N89" i="343" s="1"/>
  <c r="D296" i="5" s="1"/>
  <c r="L84" i="332"/>
  <c r="L85" i="41"/>
  <c r="L82" i="298"/>
  <c r="N86" i="123"/>
  <c r="N88" i="123" s="1"/>
  <c r="D114" i="5" s="1"/>
  <c r="L86" i="364"/>
  <c r="L86" i="232"/>
  <c r="L86" i="251"/>
  <c r="N86" i="131"/>
  <c r="N88" i="131" s="1"/>
  <c r="D122" i="5" s="1"/>
  <c r="N86" i="224"/>
  <c r="N88" i="224" s="1"/>
  <c r="D185" i="5" s="1"/>
  <c r="N87" i="328"/>
  <c r="N89" i="328" s="1"/>
  <c r="D282" i="5" s="1"/>
  <c r="L85" i="135"/>
  <c r="L84" i="251"/>
  <c r="L85" i="240"/>
  <c r="L84" i="342"/>
  <c r="N90" i="219"/>
  <c r="N92" i="219" s="1"/>
  <c r="D181" i="5" s="1"/>
  <c r="N90" i="218"/>
  <c r="N92" i="218" s="1"/>
  <c r="D180" i="5" s="1"/>
  <c r="L84" i="356"/>
  <c r="L86" i="356"/>
  <c r="L84" i="38"/>
  <c r="L84" i="142"/>
  <c r="L86" i="241"/>
  <c r="L86" i="262"/>
  <c r="L85" i="241"/>
  <c r="L82" i="302"/>
  <c r="L84" i="346"/>
  <c r="L84" i="19"/>
  <c r="N86" i="19" s="1"/>
  <c r="N88" i="19" s="1"/>
  <c r="D11" i="5" s="1"/>
  <c r="L83" i="19"/>
  <c r="L84" i="26"/>
  <c r="L86" i="256"/>
  <c r="N86" i="132"/>
  <c r="N88" i="132" s="1"/>
  <c r="D123" i="5" s="1"/>
  <c r="L85" i="336"/>
  <c r="L83" i="59"/>
  <c r="L83" i="26"/>
  <c r="L85" i="105"/>
  <c r="N85" i="72"/>
  <c r="N87" i="72" s="1"/>
  <c r="D63" i="5" s="1"/>
  <c r="L83" i="284"/>
  <c r="L82" i="286"/>
  <c r="L84" i="102"/>
  <c r="N86" i="102" s="1"/>
  <c r="N88" i="102" s="1"/>
  <c r="D92" i="5" s="1"/>
  <c r="L82" i="325"/>
  <c r="L86" i="254"/>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6" i="73"/>
  <c r="N88" i="73" s="1"/>
  <c r="D64" i="5" s="1"/>
  <c r="N87" i="354"/>
  <c r="N89" i="354" s="1"/>
  <c r="D306" i="5" s="1"/>
  <c r="N86" i="24"/>
  <c r="N88" i="24" s="1"/>
  <c r="D16" i="5" s="1"/>
  <c r="N86" i="15"/>
  <c r="N88" i="15" s="1"/>
  <c r="D7" i="5" s="1"/>
  <c r="L83" i="12"/>
  <c r="L84" i="12"/>
  <c r="N86" i="103" l="1"/>
  <c r="N88" i="103" s="1"/>
  <c r="D93" i="5" s="1"/>
  <c r="N87" i="241"/>
  <c r="N89" i="241" s="1"/>
  <c r="D201" i="5" s="1"/>
  <c r="N86" i="30"/>
  <c r="N88" i="30" s="1"/>
  <c r="D22" i="5" s="1"/>
  <c r="N87" i="365"/>
  <c r="N89" i="365" s="1"/>
  <c r="D315" i="5" s="1"/>
  <c r="L88" i="164"/>
  <c r="N86" i="27"/>
  <c r="N88" i="27" s="1"/>
  <c r="D19" i="5" s="1"/>
  <c r="N86" i="215"/>
  <c r="N88" i="215" s="1"/>
  <c r="D177" i="5" s="1"/>
  <c r="N87" i="363"/>
  <c r="N89" i="363" s="1"/>
  <c r="D313" i="5" s="1"/>
  <c r="N87" i="254"/>
  <c r="N89" i="254" s="1"/>
  <c r="D214" i="5" s="1"/>
  <c r="L89" i="164"/>
  <c r="N90" i="164" s="1"/>
  <c r="N92" i="164" s="1"/>
  <c r="D149" i="5" s="1"/>
  <c r="N86" i="69"/>
  <c r="N88" i="69" s="1"/>
  <c r="D60" i="5" s="1"/>
  <c r="N87" i="336"/>
  <c r="N89" i="336" s="1"/>
  <c r="D290" i="5" s="1"/>
  <c r="N91" i="249"/>
  <c r="N93" i="249" s="1"/>
  <c r="D209" i="5" s="1"/>
  <c r="L87" i="183"/>
  <c r="N86" i="26"/>
  <c r="N88" i="26" s="1"/>
  <c r="D18" i="5" s="1"/>
  <c r="N85" i="284"/>
  <c r="N87" i="284" s="1"/>
  <c r="D241" i="5" s="1"/>
  <c r="N86" i="33"/>
  <c r="N88" i="33" s="1"/>
  <c r="D25" i="5" s="1"/>
  <c r="L89" i="183"/>
  <c r="N87" i="240"/>
  <c r="N89" i="240" s="1"/>
  <c r="D200" i="5" s="1"/>
  <c r="N86" i="135"/>
  <c r="N88" i="135" s="1"/>
  <c r="D126" i="5" s="1"/>
  <c r="N87" i="256"/>
  <c r="N89" i="256" s="1"/>
  <c r="D215" i="5" s="1"/>
  <c r="N87" i="332"/>
  <c r="N89" i="332" s="1"/>
  <c r="D286" i="5" s="1"/>
  <c r="L84" i="297"/>
  <c r="N85" i="297" s="1"/>
  <c r="N87" i="297" s="1"/>
  <c r="D253" i="5" s="1"/>
  <c r="L83" i="297"/>
  <c r="N93" i="221"/>
  <c r="N95" i="221" s="1"/>
  <c r="D184" i="5" s="1"/>
  <c r="N86" i="21"/>
  <c r="N88" i="21" s="1"/>
  <c r="D13" i="5" s="1"/>
  <c r="N86" i="140"/>
  <c r="N88" i="140" s="1"/>
  <c r="D132" i="5" s="1"/>
  <c r="N87" i="346"/>
  <c r="N89" i="346" s="1"/>
  <c r="D299" i="5" s="1"/>
  <c r="N87" i="306"/>
  <c r="N89" i="306" s="1"/>
  <c r="D262" i="5" s="1"/>
  <c r="L89" i="189"/>
  <c r="N85" i="286"/>
  <c r="N87" i="286" s="1"/>
  <c r="D243" i="5" s="1"/>
  <c r="L85" i="316"/>
  <c r="L89" i="157"/>
  <c r="N85" i="325"/>
  <c r="N87" i="325" s="1"/>
  <c r="D280" i="5" s="1"/>
  <c r="N87" i="262"/>
  <c r="N89" i="262" s="1"/>
  <c r="D221" i="5" s="1"/>
  <c r="L85" i="239"/>
  <c r="L86" i="239"/>
  <c r="L86" i="316"/>
  <c r="L88" i="157"/>
  <c r="N85" i="302"/>
  <c r="N87" i="302" s="1"/>
  <c r="N87" i="251"/>
  <c r="N89" i="251" s="1"/>
  <c r="D211" i="5" s="1"/>
  <c r="N85" i="298"/>
  <c r="N87" i="298" s="1"/>
  <c r="D254" i="5" s="1"/>
  <c r="N86" i="213"/>
  <c r="N88" i="213" s="1"/>
  <c r="D175" i="5" s="1"/>
  <c r="N86" i="42"/>
  <c r="N88" i="42" s="1"/>
  <c r="D33" i="5" s="1"/>
  <c r="N88" i="232"/>
  <c r="N90" i="232" s="1"/>
  <c r="D192" i="5" s="1"/>
  <c r="N86" i="38"/>
  <c r="N88" i="38" s="1"/>
  <c r="D29" i="5" s="1"/>
  <c r="N86" i="92"/>
  <c r="N88" i="92" s="1"/>
  <c r="D83" i="5" s="1"/>
  <c r="N87" i="238"/>
  <c r="N89" i="238" s="1"/>
  <c r="D198" i="5" s="1"/>
  <c r="N90" i="217"/>
  <c r="N92" i="217" s="1"/>
  <c r="D179" i="5" s="1"/>
  <c r="N87" i="342"/>
  <c r="N89" i="342" s="1"/>
  <c r="D295" i="5" s="1"/>
  <c r="L87" i="189"/>
  <c r="N87" i="235"/>
  <c r="N89" i="235" s="1"/>
  <c r="D195" i="5" s="1"/>
  <c r="L84" i="294"/>
  <c r="N86" i="41"/>
  <c r="N88" i="41" s="1"/>
  <c r="D32" i="5" s="1"/>
  <c r="N82" i="227"/>
  <c r="N84" i="227" s="1"/>
  <c r="D188" i="5" s="1"/>
  <c r="N86" i="80"/>
  <c r="N88" i="80" s="1"/>
  <c r="D71" i="5" s="1"/>
  <c r="N87" i="264"/>
  <c r="N89" i="264" s="1"/>
  <c r="D223" i="5" s="1"/>
  <c r="N86" i="53"/>
  <c r="N88" i="53" s="1"/>
  <c r="D45" i="5" s="1"/>
  <c r="N86" i="149"/>
  <c r="N88" i="149" s="1"/>
  <c r="D135" i="5" s="1"/>
  <c r="N86" i="100"/>
  <c r="N88" i="100" s="1"/>
  <c r="D90" i="5" s="1"/>
  <c r="N86" i="59"/>
  <c r="N88" i="59" s="1"/>
  <c r="D50" i="5" s="1"/>
  <c r="N86" i="88"/>
  <c r="N88" i="88" s="1"/>
  <c r="D79" i="5" s="1"/>
  <c r="N86" i="99"/>
  <c r="N88" i="99" s="1"/>
  <c r="D89" i="5" s="1"/>
  <c r="L85" i="294"/>
  <c r="L83" i="60"/>
  <c r="N86" i="142"/>
  <c r="N88" i="142" s="1"/>
  <c r="D134" i="5" s="1"/>
  <c r="N86" i="105"/>
  <c r="N88" i="105" s="1"/>
  <c r="D95" i="5" s="1"/>
  <c r="N86" i="96"/>
  <c r="N88" i="96" s="1"/>
  <c r="D86" i="5" s="1"/>
  <c r="N86" i="209"/>
  <c r="N88" i="209" s="1"/>
  <c r="D131" i="5" s="1"/>
  <c r="N86" i="83"/>
  <c r="N88" i="83" s="1"/>
  <c r="D74" i="5" s="1"/>
  <c r="N86" i="231"/>
  <c r="N88" i="231" s="1"/>
  <c r="D191" i="5" s="1"/>
  <c r="N86" i="138"/>
  <c r="N88" i="138" s="1"/>
  <c r="D129" i="5" s="1"/>
  <c r="N91" i="268"/>
  <c r="N93" i="268" s="1"/>
  <c r="D227" i="5" s="1"/>
  <c r="N87" i="295"/>
  <c r="N89" i="295" s="1"/>
  <c r="D251" i="5" s="1"/>
  <c r="N86" i="9"/>
  <c r="N88" i="9" s="1"/>
  <c r="D4" i="5" s="1"/>
  <c r="N86" i="29"/>
  <c r="N88" i="29" s="1"/>
  <c r="D21"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3" l="1"/>
  <c r="N92" i="183" s="1"/>
  <c r="D163" i="5" s="1"/>
  <c r="N91" i="158"/>
  <c r="N93" i="158" s="1"/>
  <c r="D146" i="5" s="1"/>
  <c r="N90" i="189"/>
  <c r="N92" i="189" s="1"/>
  <c r="D169" i="5" s="1"/>
  <c r="N87" i="239"/>
  <c r="N89" i="239" s="1"/>
  <c r="D199" i="5" s="1"/>
  <c r="N87" i="294"/>
  <c r="N89" i="294" s="1"/>
  <c r="D250" i="5" s="1"/>
  <c r="N90" i="172"/>
  <c r="N92" i="172" s="1"/>
  <c r="D153" i="5" s="1"/>
  <c r="N91" i="157"/>
  <c r="N93" i="157" s="1"/>
  <c r="D145"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<sst xmlns="http://schemas.openxmlformats.org/spreadsheetml/2006/main" count="38555" uniqueCount="2343">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</sst>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tabSelected="1"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3593043.9425224764</v>
      </c>
      <c r="G3" t="s">
        <v>1064</v>
      </c>
      <c r="J3" s="1"/>
    </row>
    <row r="4" spans="1:10" ht="54" thickTop="1" thickBot="1">
      <c r="A4" s="137" t="s">
        <v>1069</v>
      </c>
      <c r="B4" s="138" t="s">
        <v>1253</v>
      </c>
      <c r="C4" s="136" t="s">
        <v>1068</v>
      </c>
      <c r="D4" s="183">
        <f>VLOOKUP('200.2'!A88,'200.2'!A37:N108,14,FALSE)</f>
        <v>196815.69484330906</v>
      </c>
      <c r="J4" s="1"/>
    </row>
    <row r="5" spans="1:10" ht="54" thickTop="1" thickBot="1">
      <c r="A5" s="137" t="s">
        <v>1070</v>
      </c>
      <c r="B5" s="138" t="s">
        <v>1254</v>
      </c>
      <c r="C5" s="139" t="s">
        <v>1071</v>
      </c>
      <c r="D5" s="183">
        <f>VLOOKUP('201.1'!A88,'201.1'!A38:N109,14,FALSE)</f>
        <v>160838.70668464416</v>
      </c>
    </row>
    <row r="6" spans="1:10" ht="54" thickTop="1" thickBot="1">
      <c r="A6" s="137" t="s">
        <v>1072</v>
      </c>
      <c r="B6" s="138" t="s">
        <v>1255</v>
      </c>
      <c r="C6" s="139" t="s">
        <v>1071</v>
      </c>
      <c r="D6" s="183">
        <f>VLOOKUP('201.2'!A88,'201.2'!A39:N110,14,FALSE)</f>
        <v>172551.36255476286</v>
      </c>
    </row>
    <row r="7" spans="1:10" ht="70.5" customHeight="1" thickTop="1" thickBot="1">
      <c r="A7" s="137" t="s">
        <v>1073</v>
      </c>
      <c r="B7" s="138" t="s">
        <v>1256</v>
      </c>
      <c r="C7" s="139" t="s">
        <v>1071</v>
      </c>
      <c r="D7" s="183">
        <f>VLOOKUP('201.3'!A88,'201.3'!A40:N111,14,FALSE)</f>
        <v>39442.862802326425</v>
      </c>
    </row>
    <row r="8" spans="1:10" ht="54" thickTop="1" thickBot="1">
      <c r="A8" s="137" t="s">
        <v>1074</v>
      </c>
      <c r="B8" s="138" t="s">
        <v>1257</v>
      </c>
      <c r="C8" s="139" t="s">
        <v>1071</v>
      </c>
      <c r="D8" s="184">
        <f>VLOOKUP('201.4'!A88,'201.4'!A41:N112,14,FALSE)</f>
        <v>60294.654839832547</v>
      </c>
    </row>
    <row r="9" spans="1:10" ht="54" thickTop="1" thickBot="1">
      <c r="A9" s="137" t="s">
        <v>1075</v>
      </c>
      <c r="B9" s="138" t="s">
        <v>1254</v>
      </c>
      <c r="C9" s="139" t="s">
        <v>1929</v>
      </c>
      <c r="D9" s="184">
        <f>VLOOKUP('201.5'!A88,'201.5'!A42:N113,14,FALSE)</f>
        <v>160838.70668464416</v>
      </c>
    </row>
    <row r="10" spans="1:10" ht="54" thickTop="1" thickBot="1">
      <c r="A10" s="137" t="s">
        <v>1076</v>
      </c>
      <c r="B10" s="138" t="s">
        <v>1255</v>
      </c>
      <c r="C10" s="139" t="s">
        <v>1929</v>
      </c>
      <c r="D10" s="184">
        <f>VLOOKUP('201.6'!A88,'201.6'!A43:N114,14,FALSE)</f>
        <v>172551.36255476286</v>
      </c>
    </row>
    <row r="11" spans="1:10" ht="54" thickTop="1" thickBot="1">
      <c r="A11" s="137" t="s">
        <v>1077</v>
      </c>
      <c r="B11" s="138" t="s">
        <v>1255</v>
      </c>
      <c r="C11" s="139" t="s">
        <v>388</v>
      </c>
      <c r="D11" s="184">
        <f>VLOOKUP('201.7'!A88,'201.7'!A44:N115,14,FALSE)</f>
        <v>169545.89184771429</v>
      </c>
    </row>
    <row r="12" spans="1:10" ht="54" thickTop="1" thickBot="1">
      <c r="A12" s="137" t="s">
        <v>1078</v>
      </c>
      <c r="B12" s="138" t="s">
        <v>1258</v>
      </c>
      <c r="C12" s="139" t="s">
        <v>233</v>
      </c>
      <c r="D12" s="184">
        <f>VLOOKUP('201.8'!A88,'201.8'!A45:N116,14,FALSE)</f>
        <v>16583.498808934841</v>
      </c>
    </row>
    <row r="13" spans="1:10" ht="54" thickTop="1" thickBot="1">
      <c r="A13" s="137" t="s">
        <v>1079</v>
      </c>
      <c r="B13" s="138" t="s">
        <v>1259</v>
      </c>
      <c r="C13" s="139" t="s">
        <v>233</v>
      </c>
      <c r="D13" s="184">
        <f>VLOOKUP('201.9'!A88,'201.9'!A46:N117,14,FALSE)</f>
        <v>16383.849184924004</v>
      </c>
    </row>
    <row r="14" spans="1:10" ht="54" thickTop="1" thickBot="1">
      <c r="A14" s="137" t="s">
        <v>1080</v>
      </c>
      <c r="B14" s="138" t="s">
        <v>1260</v>
      </c>
      <c r="C14" s="139" t="s">
        <v>144</v>
      </c>
      <c r="D14" s="184">
        <f>VLOOKUP('201.10'!A88,'201.10'!A47:N118,14,FALSE)</f>
        <v>6581.2234996319949</v>
      </c>
    </row>
    <row r="15" spans="1:10" ht="54" thickTop="1" thickBot="1">
      <c r="A15" s="137" t="s">
        <v>1081</v>
      </c>
      <c r="B15" s="138" t="s">
        <v>1261</v>
      </c>
      <c r="C15" s="139" t="s">
        <v>1082</v>
      </c>
      <c r="D15" s="184">
        <f>VLOOKUP('201.11'!A88,'201.11'!A48:N119,14,FALSE)</f>
        <v>1471.2949125638945</v>
      </c>
    </row>
    <row r="16" spans="1:10" ht="54" thickTop="1" thickBot="1">
      <c r="A16" s="137" t="s">
        <v>1083</v>
      </c>
      <c r="B16" s="138" t="s">
        <v>1262</v>
      </c>
      <c r="C16" s="139" t="s">
        <v>1929</v>
      </c>
      <c r="D16" s="184">
        <f>VLOOKUP('201.12'!A88,'201.12'!A49:N120,14,FALSE)</f>
        <v>113745.87668048541</v>
      </c>
    </row>
    <row r="17" spans="1:4" ht="64.5" thickTop="1" thickBot="1">
      <c r="A17" s="140" t="s">
        <v>1084</v>
      </c>
      <c r="B17" s="141" t="s">
        <v>1263</v>
      </c>
      <c r="C17" s="139" t="s">
        <v>1929</v>
      </c>
      <c r="D17" s="184">
        <f>VLOOKUP('201.13'!A88,'201.13'!A50:N121,14,FALSE)</f>
        <v>113462.78129196189</v>
      </c>
    </row>
    <row r="18" spans="1:4" ht="54" thickTop="1" thickBot="1">
      <c r="A18" s="137" t="s">
        <v>1085</v>
      </c>
      <c r="B18" s="138" t="s">
        <v>1264</v>
      </c>
      <c r="C18" s="139" t="s">
        <v>144</v>
      </c>
      <c r="D18" s="184">
        <f>VLOOKUP('201.14'!A88,'201.14'!A51:N122,14,FALSE)</f>
        <v>38059.777477661679</v>
      </c>
    </row>
    <row r="19" spans="1:4" ht="54" thickTop="1" thickBot="1">
      <c r="A19" s="137" t="s">
        <v>1086</v>
      </c>
      <c r="B19" s="138" t="s">
        <v>1265</v>
      </c>
      <c r="C19" s="139" t="s">
        <v>144</v>
      </c>
      <c r="D19" s="184">
        <f>VLOOKUP('201.15'!A88,'201.15'!A52:N123,14,FALSE)</f>
        <v>45368.257373697459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80386.953051233213</v>
      </c>
    </row>
    <row r="22" spans="1:4" ht="54" thickTop="1" thickBot="1">
      <c r="A22" s="137" t="s">
        <v>1089</v>
      </c>
      <c r="B22" s="138" t="s">
        <v>1268</v>
      </c>
      <c r="C22" s="139" t="s">
        <v>1929</v>
      </c>
      <c r="D22" s="184">
        <f>VLOOKUP('201.18'!A88,'201.18'!A55:N126,14,FALSE)</f>
        <v>80386.953051233213</v>
      </c>
    </row>
    <row r="23" spans="1:4" ht="54" thickTop="1" thickBot="1">
      <c r="A23" s="137" t="s">
        <v>1090</v>
      </c>
      <c r="B23" s="138" t="s">
        <v>1269</v>
      </c>
      <c r="C23" s="139" t="s">
        <v>144</v>
      </c>
      <c r="D23" s="184">
        <f>VLOOKUP('201.19'!A88,'201.19'!A56:N127,14,FALSE)</f>
        <v>6049.3021032230854</v>
      </c>
    </row>
    <row r="24" spans="1:4" ht="54" thickTop="1" thickBot="1">
      <c r="A24" s="137" t="s">
        <v>1091</v>
      </c>
      <c r="B24" s="138" t="s">
        <v>1270</v>
      </c>
      <c r="C24" s="139" t="s">
        <v>144</v>
      </c>
      <c r="D24" s="184">
        <f>VLOOKUP('201.20'!A88,'201.20'!A57:N128,14,FALSE)</f>
        <v>817.15718413601167</v>
      </c>
    </row>
    <row r="25" spans="1:4" ht="54" thickTop="1" thickBot="1">
      <c r="A25" s="137" t="s">
        <v>1092</v>
      </c>
      <c r="B25" s="138" t="s">
        <v>1271</v>
      </c>
      <c r="C25" s="139" t="s">
        <v>144</v>
      </c>
      <c r="D25" s="184">
        <f>VLOOKUP('201.21'!A88,'201.21'!A58:N129,14,FALSE)</f>
        <v>6892.5913623031947</v>
      </c>
    </row>
    <row r="26" spans="1:4" ht="54" thickTop="1" thickBot="1">
      <c r="A26" s="137" t="s">
        <v>1509</v>
      </c>
      <c r="B26" s="138" t="s">
        <v>1497</v>
      </c>
      <c r="C26" s="139" t="s">
        <v>1929</v>
      </c>
      <c r="D26" s="184">
        <f>VLOOKUP('203.1'!A88,'203.1'!A59:N130,14,FALSE)</f>
        <v>818418.17942385795</v>
      </c>
    </row>
    <row r="27" spans="1:4" ht="54" thickTop="1" thickBot="1">
      <c r="A27" s="137" t="s">
        <v>1510</v>
      </c>
      <c r="B27" s="138" t="s">
        <v>1501</v>
      </c>
      <c r="C27" s="139" t="s">
        <v>1929</v>
      </c>
      <c r="D27" s="184">
        <f>VLOOKUP('203.2'!A88,'203.2'!A60:N131,14,FALSE)</f>
        <v>987790.19657123554</v>
      </c>
    </row>
    <row r="28" spans="1:4" ht="54" thickTop="1" thickBot="1">
      <c r="A28" s="137" t="s">
        <v>1511</v>
      </c>
      <c r="B28" s="138" t="s">
        <v>1502</v>
      </c>
      <c r="C28" s="139" t="s">
        <v>1929</v>
      </c>
      <c r="D28" s="184">
        <f>VLOOKUP('203.3'!A88,'203.3'!A61:N132,14,FALSE)</f>
        <v>1108770.2088193623</v>
      </c>
    </row>
    <row r="29" spans="1:4" ht="54" thickTop="1" thickBot="1">
      <c r="A29" s="137" t="s">
        <v>1512</v>
      </c>
      <c r="B29" s="138" t="s">
        <v>1503</v>
      </c>
      <c r="C29" s="139" t="s">
        <v>1929</v>
      </c>
      <c r="D29" s="184">
        <f>VLOOKUP('203.4'!A88,'203.4'!A62:N133,14,FALSE)</f>
        <v>499895.22701862606</v>
      </c>
    </row>
    <row r="30" spans="1:4" ht="54" thickTop="1" thickBot="1">
      <c r="A30" s="137" t="s">
        <v>1513</v>
      </c>
      <c r="B30" s="138" t="s">
        <v>1504</v>
      </c>
      <c r="C30" s="139" t="s">
        <v>1929</v>
      </c>
      <c r="D30" s="184">
        <f>VLOOKUP('203.5'!A88,'203.5'!A63:N134,14,FALSE)</f>
        <v>578888.8843481791</v>
      </c>
    </row>
    <row r="31" spans="1:4" ht="54" thickTop="1" thickBot="1">
      <c r="A31" s="137" t="s">
        <v>1514</v>
      </c>
      <c r="B31" s="138" t="s">
        <v>1505</v>
      </c>
      <c r="C31" s="139" t="s">
        <v>1929</v>
      </c>
      <c r="D31" s="184">
        <f>VLOOKUP('203.6'!A88,'203.6'!A64:N135,14,FALSE)</f>
        <v>629157.57537607639</v>
      </c>
    </row>
    <row r="32" spans="1:4" ht="54" thickTop="1" thickBot="1">
      <c r="A32" s="137" t="s">
        <v>1515</v>
      </c>
      <c r="B32" s="138" t="s">
        <v>1506</v>
      </c>
      <c r="C32" s="139" t="s">
        <v>1929</v>
      </c>
      <c r="D32" s="184">
        <f>VLOOKUP('203.7'!A88,'203.7'!A65:N136,14,FALSE)</f>
        <v>227627.470301881</v>
      </c>
    </row>
    <row r="33" spans="1:4" ht="54" thickTop="1" thickBot="1">
      <c r="A33" s="137" t="s">
        <v>1516</v>
      </c>
      <c r="B33" s="138" t="s">
        <v>1955</v>
      </c>
      <c r="C33" s="139" t="s">
        <v>1929</v>
      </c>
      <c r="D33" s="184">
        <f>VLOOKUP('203.8'!A88,'203.8'!A66:N137,14,FALSE)</f>
        <v>315586.26839857188</v>
      </c>
    </row>
    <row r="34" spans="1:4" ht="54" thickTop="1" thickBot="1">
      <c r="A34" s="137" t="s">
        <v>1517</v>
      </c>
      <c r="B34" s="138" t="s">
        <v>1508</v>
      </c>
      <c r="C34" s="139" t="s">
        <v>1929</v>
      </c>
      <c r="D34" s="184">
        <f>VLOOKUP('203.9'!A88,'203.9'!A67:N138,14,FALSE)</f>
        <v>334896.46742238948</v>
      </c>
    </row>
    <row r="35" spans="1:4" ht="54" thickTop="1" thickBot="1">
      <c r="A35" s="137" t="s">
        <v>1518</v>
      </c>
      <c r="B35" s="138" t="s">
        <v>1498</v>
      </c>
      <c r="C35" s="139" t="s">
        <v>1929</v>
      </c>
      <c r="D35" s="184">
        <f>VLOOKUP('203.10'!A88,'203.10'!A68:N139,14,FALSE)</f>
        <v>177203.92348673771</v>
      </c>
    </row>
    <row r="36" spans="1:4" ht="54" thickTop="1" thickBot="1">
      <c r="A36" s="137" t="s">
        <v>1519</v>
      </c>
      <c r="B36" s="138" t="s">
        <v>1499</v>
      </c>
      <c r="C36" s="139" t="s">
        <v>1929</v>
      </c>
      <c r="D36" s="184">
        <f>VLOOKUP('203.11'!A88,'203.11'!A69:N140,14,FALSE)</f>
        <v>236589.99966477262</v>
      </c>
    </row>
    <row r="37" spans="1:4" ht="54" thickTop="1" thickBot="1">
      <c r="A37" s="137" t="s">
        <v>1520</v>
      </c>
      <c r="B37" s="225" t="s">
        <v>1500</v>
      </c>
      <c r="C37" s="139" t="s">
        <v>1929</v>
      </c>
      <c r="D37" s="184">
        <f>VLOOKUP('203.12'!A88,'203.12'!A70:N141,14,FALSE)</f>
        <v>246621.27188493757</v>
      </c>
    </row>
    <row r="38" spans="1:4" ht="54" thickTop="1" thickBot="1">
      <c r="A38" s="137" t="s">
        <v>1093</v>
      </c>
      <c r="B38" s="138" t="s">
        <v>1272</v>
      </c>
      <c r="C38" s="139" t="s">
        <v>388</v>
      </c>
      <c r="D38" s="184">
        <f>VLOOKUP('210.1.1'!A88,'210.1.1'!A71:N142,14,FALSE)</f>
        <v>10835.712099112337</v>
      </c>
    </row>
    <row r="39" spans="1:4" ht="54" thickTop="1" thickBot="1">
      <c r="A39" s="137" t="s">
        <v>1094</v>
      </c>
      <c r="B39" s="138" t="s">
        <v>1273</v>
      </c>
      <c r="C39" s="139" t="s">
        <v>388</v>
      </c>
      <c r="D39" s="184">
        <f>VLOOKUP('210.1.2'!A88,'210.1.2'!A72:N143,14,FALSE)</f>
        <v>4110.8551741100528</v>
      </c>
    </row>
    <row r="40" spans="1:4" ht="54" thickTop="1" thickBot="1">
      <c r="A40" s="137" t="s">
        <v>1095</v>
      </c>
      <c r="B40" s="138" t="s">
        <v>1274</v>
      </c>
      <c r="C40" s="139" t="s">
        <v>388</v>
      </c>
      <c r="D40" s="184">
        <f>VLOOKUP('210.2.1'!A90,'210.2.1'!A73:N144,14,FALSE)</f>
        <v>22853.362289373134</v>
      </c>
    </row>
    <row r="41" spans="1:4" ht="54" thickTop="1" thickBot="1">
      <c r="A41" s="137" t="s">
        <v>1096</v>
      </c>
      <c r="B41" s="138" t="s">
        <v>1275</v>
      </c>
      <c r="C41" s="139" t="s">
        <v>388</v>
      </c>
      <c r="D41" s="184">
        <f>VLOOKUP('210.2.2'!A88,'210.2.2'!A74:N145,14,FALSE)</f>
        <v>10835.712099112337</v>
      </c>
    </row>
    <row r="42" spans="1:4" ht="54" thickTop="1" thickBot="1">
      <c r="A42" s="137" t="s">
        <v>1097</v>
      </c>
      <c r="B42" s="138" t="s">
        <v>1276</v>
      </c>
      <c r="C42" s="139" t="s">
        <v>388</v>
      </c>
      <c r="D42" s="184">
        <f>VLOOKUP('210.2.3'!A91,'210.2.3'!A91:N146,14,FALSE)</f>
        <v>16128.505364370849</v>
      </c>
    </row>
    <row r="43" spans="1:4" ht="54" thickTop="1" thickBot="1">
      <c r="A43" s="137" t="s">
        <v>1098</v>
      </c>
      <c r="B43" s="138" t="s">
        <v>1277</v>
      </c>
      <c r="C43" s="139" t="s">
        <v>388</v>
      </c>
      <c r="D43" s="184">
        <f>VLOOKUP('210.2.4'!A88,'210.2.4'!A88:N147,14,FALSE)</f>
        <v>4110.8551741100528</v>
      </c>
    </row>
    <row r="44" spans="1:4" ht="54" thickTop="1" thickBot="1">
      <c r="A44" s="137" t="s">
        <v>1099</v>
      </c>
      <c r="B44" s="138" t="s">
        <v>1278</v>
      </c>
      <c r="C44" s="139" t="s">
        <v>388</v>
      </c>
      <c r="D44" s="184">
        <f>VLOOKUP('211.1'!A88,'211.1'!A88:N148,14,FALSE)</f>
        <v>8901.4938080342745</v>
      </c>
    </row>
    <row r="45" spans="1:4" ht="54" thickTop="1" thickBot="1">
      <c r="A45" s="137" t="s">
        <v>1100</v>
      </c>
      <c r="B45" s="138" t="s">
        <v>1279</v>
      </c>
      <c r="C45" s="139" t="s">
        <v>388</v>
      </c>
      <c r="D45" s="184">
        <f>VLOOKUP('220.1'!A88,'220.1'!A88:N149,14,FALSE)</f>
        <v>16617.772152646983</v>
      </c>
    </row>
    <row r="46" spans="1:4" ht="54" thickTop="1" thickBot="1">
      <c r="A46" s="137" t="s">
        <v>1101</v>
      </c>
      <c r="B46" s="138" t="s">
        <v>1280</v>
      </c>
      <c r="C46" s="139" t="s">
        <v>388</v>
      </c>
      <c r="D46" s="184">
        <f>VLOOKUP('221.1'!A88,'221.1'!A88:N150,14,FALSE)</f>
        <v>11546.080348837957</v>
      </c>
    </row>
    <row r="47" spans="1:4" ht="54" thickTop="1" thickBot="1">
      <c r="A47" s="137" t="s">
        <v>1102</v>
      </c>
      <c r="B47" s="138" t="s">
        <v>1281</v>
      </c>
      <c r="C47" s="139" t="s">
        <v>388</v>
      </c>
      <c r="D47" s="184">
        <f>VLOOKUP('221.2'!A88,'221.2'!A88:N151,14,FALSE)</f>
        <v>7571.3789549936673</v>
      </c>
    </row>
    <row r="48" spans="1:4" ht="64.5" thickTop="1" thickBot="1">
      <c r="A48" s="137" t="s">
        <v>1525</v>
      </c>
      <c r="B48" s="138" t="s">
        <v>1522</v>
      </c>
      <c r="C48" s="139" t="s">
        <v>233</v>
      </c>
      <c r="D48" s="184">
        <f>VLOOKUP('223.1'!A88,'223.1'!A88:N152,14,FALSE)</f>
        <v>11338.946371370406</v>
      </c>
    </row>
    <row r="49" spans="1:4" ht="54" thickTop="1" thickBot="1">
      <c r="A49" s="137" t="s">
        <v>1526</v>
      </c>
      <c r="B49" s="138" t="s">
        <v>1523</v>
      </c>
      <c r="C49" s="139" t="s">
        <v>233</v>
      </c>
      <c r="D49" s="184">
        <f>VLOOKUP('223.2'!A88,'223.2'!A88:N153,14,FALSE)</f>
        <v>10269.743711400975</v>
      </c>
    </row>
    <row r="50" spans="1:4" ht="54" thickTop="1" thickBot="1">
      <c r="A50" s="137" t="s">
        <v>1527</v>
      </c>
      <c r="B50" s="138" t="s">
        <v>1524</v>
      </c>
      <c r="C50" s="139" t="s">
        <v>388</v>
      </c>
      <c r="D50" s="184">
        <f>VLOOKUP('223.3.1'!A88,'223.3.1'!A88:N154,14,FALSE)</f>
        <v>56646</v>
      </c>
    </row>
    <row r="51" spans="1:4" ht="64.5" thickTop="1" thickBot="1">
      <c r="A51" s="137" t="s">
        <v>1528</v>
      </c>
      <c r="B51" s="138" t="s">
        <v>1530</v>
      </c>
      <c r="C51" s="139" t="s">
        <v>388</v>
      </c>
      <c r="D51" s="184">
        <f>VLOOKUP('223.3.2'!A88,'223.3.2'!A88:N155,14,FALSE)</f>
        <v>67275.707731808332</v>
      </c>
    </row>
    <row r="52" spans="1:4" ht="54" thickTop="1" thickBot="1">
      <c r="A52" s="137" t="s">
        <v>1529</v>
      </c>
      <c r="B52" s="138" t="s">
        <v>1531</v>
      </c>
      <c r="C52" s="139" t="s">
        <v>388</v>
      </c>
      <c r="D52" s="184">
        <f>VLOOKUP('223.3.3'!A88,'223.3.3'!A88:N156,14,FALSE)</f>
        <v>74963.844802416541</v>
      </c>
    </row>
    <row r="53" spans="1:4" ht="54" thickTop="1" thickBot="1">
      <c r="A53" s="143" t="s">
        <v>1103</v>
      </c>
      <c r="B53" s="144" t="s">
        <v>2062</v>
      </c>
      <c r="C53" s="139" t="s">
        <v>233</v>
      </c>
      <c r="D53" s="184">
        <f>VLOOKUP('230.1'!A88,'230.1'!A88:N157,14,FALSE)</f>
        <v>3504.3547715756658</v>
      </c>
    </row>
    <row r="54" spans="1:4" ht="54" thickTop="1" thickBot="1">
      <c r="A54" s="143" t="s">
        <v>1104</v>
      </c>
      <c r="B54" s="144" t="s">
        <v>1282</v>
      </c>
      <c r="C54" s="139" t="s">
        <v>233</v>
      </c>
      <c r="D54" s="184">
        <f>VLOOKUP('231.1'!A88,'231.1'!A88:N159,14,FALSE)</f>
        <v>12682.905372189871</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9288.3714445821679</v>
      </c>
    </row>
    <row r="57" spans="1:4" ht="54" thickTop="1" thickBot="1">
      <c r="A57" s="143" t="s">
        <v>1535</v>
      </c>
      <c r="B57" s="144" t="s">
        <v>1536</v>
      </c>
      <c r="C57" s="139" t="s">
        <v>233</v>
      </c>
      <c r="D57" s="184">
        <f>VLOOKUP('233.10'!A88,'233.10'!A88:N162,14,FALSE)</f>
        <v>15132.675853119701</v>
      </c>
    </row>
    <row r="58" spans="1:4" ht="54" thickTop="1" thickBot="1">
      <c r="A58" s="143" t="s">
        <v>1106</v>
      </c>
      <c r="B58" s="144" t="s">
        <v>1537</v>
      </c>
      <c r="C58" s="139" t="s">
        <v>233</v>
      </c>
      <c r="D58" s="184">
        <f>VLOOKUP('234.1'!A88,'234.1'!A88:N163,14,FALSE)</f>
        <v>990.08659108725885</v>
      </c>
    </row>
    <row r="59" spans="1:4" ht="54" thickTop="1" thickBot="1">
      <c r="A59" s="143" t="s">
        <v>1540</v>
      </c>
      <c r="B59" s="144" t="s">
        <v>1541</v>
      </c>
      <c r="C59" s="139" t="s">
        <v>388</v>
      </c>
      <c r="D59" s="184">
        <f>VLOOKUP('235.1'!A88,'235.1'!A88:N164,14,FALSE)</f>
        <v>72072.29390995577</v>
      </c>
    </row>
    <row r="60" spans="1:4" ht="54" thickTop="1" thickBot="1">
      <c r="A60" s="145" t="s">
        <v>1542</v>
      </c>
      <c r="B60" s="144" t="s">
        <v>1543</v>
      </c>
      <c r="C60" s="139" t="s">
        <v>388</v>
      </c>
      <c r="D60" s="184">
        <f>VLOOKUP('235.10'!A88,'235.10'!A88:N165,14,FALSE)</f>
        <v>17316.865367707873</v>
      </c>
    </row>
    <row r="61" spans="1:4" ht="54" thickTop="1" thickBot="1">
      <c r="A61" s="145" t="s">
        <v>1544</v>
      </c>
      <c r="B61" s="144" t="s">
        <v>1545</v>
      </c>
      <c r="C61" s="139" t="s">
        <v>377</v>
      </c>
      <c r="D61" s="184">
        <f>VLOOKUP('235.11'!A88,'235.11'!A88:N166,14,FALSE)</f>
        <v>684.44285677809876</v>
      </c>
    </row>
    <row r="62" spans="1:4" ht="54" thickTop="1" thickBot="1">
      <c r="A62" s="145" t="s">
        <v>1546</v>
      </c>
      <c r="B62" s="144" t="s">
        <v>1957</v>
      </c>
      <c r="C62" s="139" t="s">
        <v>388</v>
      </c>
      <c r="D62" s="184">
        <f>VLOOKUP('236.1'!A88,'236.1'!A88:N167,14,FALSE)</f>
        <v>90571.857359083922</v>
      </c>
    </row>
    <row r="63" spans="1:4" ht="54" thickTop="1" thickBot="1">
      <c r="A63" s="145" t="s">
        <v>1549</v>
      </c>
      <c r="B63" s="144" t="s">
        <v>1958</v>
      </c>
      <c r="C63" s="139" t="s">
        <v>388</v>
      </c>
      <c r="D63" s="184">
        <f>VLOOKUP('236.10'!A87,'236.10'!A87:N168,14,FALSE)</f>
        <v>17316.865367707873</v>
      </c>
    </row>
    <row r="64" spans="1:4" ht="54" thickTop="1" thickBot="1">
      <c r="A64" s="145" t="s">
        <v>1550</v>
      </c>
      <c r="B64" s="146" t="s">
        <v>1551</v>
      </c>
      <c r="C64" s="180" t="s">
        <v>377</v>
      </c>
      <c r="D64" s="184">
        <f>VLOOKUP('236.11'!A88,'236.11'!A88:N169,14,FALSE)</f>
        <v>915.6873998922008</v>
      </c>
    </row>
    <row r="65" spans="1:4" ht="54" thickTop="1" thickBot="1">
      <c r="A65" s="143" t="s">
        <v>1107</v>
      </c>
      <c r="B65" s="144" t="s">
        <v>1283</v>
      </c>
      <c r="C65" s="139" t="s">
        <v>233</v>
      </c>
      <c r="D65" s="184">
        <f>VLOOKUP('310.1'!A87,'310.1'!A87:N170,14,FALSE)</f>
        <v>1087.4721760724917</v>
      </c>
    </row>
    <row r="66" spans="1:4" ht="54" thickTop="1" thickBot="1">
      <c r="A66" s="143" t="s">
        <v>1108</v>
      </c>
      <c r="B66" s="144" t="s">
        <v>1284</v>
      </c>
      <c r="C66" s="139" t="s">
        <v>388</v>
      </c>
      <c r="D66" s="184">
        <f>VLOOKUP('311.1'!A87,'311.1'!A87:N171,14,FALSE)</f>
        <v>51732.089087856279</v>
      </c>
    </row>
    <row r="67" spans="1:4" ht="54" thickTop="1" thickBot="1">
      <c r="A67" s="143" t="s">
        <v>1109</v>
      </c>
      <c r="B67" s="144" t="s">
        <v>1285</v>
      </c>
      <c r="C67" s="139" t="s">
        <v>1082</v>
      </c>
      <c r="D67" s="184">
        <f>VLOOKUP('312.1'!A88,'312.1'!A88:N172,14,FALSE)</f>
        <v>7433.0527139954247</v>
      </c>
    </row>
    <row r="68" spans="1:4" ht="54" thickTop="1" thickBot="1">
      <c r="A68" s="143" t="s">
        <v>1110</v>
      </c>
      <c r="B68" s="144" t="s">
        <v>1286</v>
      </c>
      <c r="C68" s="139" t="s">
        <v>1082</v>
      </c>
      <c r="D68" s="184">
        <f>VLOOKUP('312.2'!A88,'312.2'!A88:N173,14,FALSE)</f>
        <v>4976.8045195508148</v>
      </c>
    </row>
    <row r="69" spans="1:4" ht="54" thickTop="1" thickBot="1">
      <c r="A69" s="143" t="s">
        <v>1111</v>
      </c>
      <c r="B69" s="144" t="s">
        <v>1287</v>
      </c>
      <c r="C69" s="139" t="s">
        <v>1548</v>
      </c>
      <c r="D69" s="184">
        <f>VLOOKUP('312.3'!A87,'312.3'!A87:N174,14,FALSE)</f>
        <v>1842.163091478898</v>
      </c>
    </row>
    <row r="70" spans="1:4" ht="54" thickTop="1" thickBot="1">
      <c r="A70" s="143" t="s">
        <v>1112</v>
      </c>
      <c r="B70" s="144" t="s">
        <v>1288</v>
      </c>
      <c r="C70" s="139" t="s">
        <v>388</v>
      </c>
      <c r="D70" s="185">
        <f>VLOOKUP('312.4'!A88,'312.4'!A88:N175,14,FALSE)</f>
        <v>51724.712713770954</v>
      </c>
    </row>
    <row r="71" spans="1:4" ht="54" thickTop="1" thickBot="1">
      <c r="A71" s="143" t="s">
        <v>1113</v>
      </c>
      <c r="B71" s="144" t="s">
        <v>1553</v>
      </c>
      <c r="C71" s="139" t="s">
        <v>388</v>
      </c>
      <c r="D71" s="185">
        <f>VLOOKUP('320.1'!A88,'320.1'!A88:N176,14,FALSE)</f>
        <v>65207.893877418435</v>
      </c>
    </row>
    <row r="72" spans="1:4" ht="54" thickTop="1" thickBot="1">
      <c r="A72" s="143" t="s">
        <v>1114</v>
      </c>
      <c r="B72" s="144" t="s">
        <v>1554</v>
      </c>
      <c r="C72" s="139" t="s">
        <v>388</v>
      </c>
      <c r="D72" s="185">
        <f>VLOOKUP('320.2'!A88,'320.2'!A88:N177,14,FALSE)</f>
        <v>64976.979701303411</v>
      </c>
    </row>
    <row r="73" spans="1:4" ht="54" thickTop="1" thickBot="1">
      <c r="A73" s="143" t="s">
        <v>1557</v>
      </c>
      <c r="B73" s="144" t="s">
        <v>1558</v>
      </c>
      <c r="C73" s="139" t="s">
        <v>388</v>
      </c>
      <c r="D73" s="185">
        <f>VLOOKUP('320.3'!A88,'320.3'!A88:N178,14,FALSE)</f>
        <v>64248.262108067313</v>
      </c>
    </row>
    <row r="74" spans="1:4" ht="54" thickTop="1" thickBot="1">
      <c r="A74" s="143" t="s">
        <v>1559</v>
      </c>
      <c r="B74" s="144" t="s">
        <v>1560</v>
      </c>
      <c r="C74" s="139" t="s">
        <v>388</v>
      </c>
      <c r="D74" s="185">
        <f>VLOOKUP('320.4'!A88,'320.4'!A88:N179,14,FALSE)</f>
        <v>77589.101834714398</v>
      </c>
    </row>
    <row r="75" spans="1:4" ht="54" thickTop="1" thickBot="1">
      <c r="A75" s="143" t="s">
        <v>1561</v>
      </c>
      <c r="B75" s="144" t="s">
        <v>1562</v>
      </c>
      <c r="C75" s="139" t="s">
        <v>388</v>
      </c>
      <c r="D75" s="185">
        <f>VLOOKUP('320.5'!A88,'320.5'!A88:N180,14,FALSE)</f>
        <v>77358.187658599374</v>
      </c>
    </row>
    <row r="76" spans="1:4" ht="54" thickTop="1" thickBot="1">
      <c r="A76" s="143" t="s">
        <v>1563</v>
      </c>
      <c r="B76" s="144" t="s">
        <v>1564</v>
      </c>
      <c r="C76" s="139" t="s">
        <v>388</v>
      </c>
      <c r="D76" s="185">
        <f>VLOOKUP('320.6'!A88,'320.6'!A88:N181,14,FALSE)</f>
        <v>76629.470065363275</v>
      </c>
    </row>
    <row r="77" spans="1:4" ht="54" thickTop="1" thickBot="1">
      <c r="A77" s="143" t="s">
        <v>1115</v>
      </c>
      <c r="B77" s="144" t="s">
        <v>1565</v>
      </c>
      <c r="C77" s="139" t="s">
        <v>388</v>
      </c>
      <c r="D77" s="185">
        <f>VLOOKUP('330.1'!A88,'330.1'!A88:N182,14,FALSE)</f>
        <v>79893.867547827394</v>
      </c>
    </row>
    <row r="78" spans="1:4" ht="54" thickTop="1" thickBot="1">
      <c r="A78" s="145" t="s">
        <v>1116</v>
      </c>
      <c r="B78" s="144" t="s">
        <v>1566</v>
      </c>
      <c r="C78" s="139" t="s">
        <v>388</v>
      </c>
      <c r="D78" s="185">
        <f>VLOOKUP('330.2'!A88,'330.1'!A88:N183,14,FALSE)</f>
        <v>79893.867547827394</v>
      </c>
    </row>
    <row r="79" spans="1:4" ht="54" thickTop="1" thickBot="1">
      <c r="A79" s="145" t="s">
        <v>1567</v>
      </c>
      <c r="B79" s="146" t="s">
        <v>1568</v>
      </c>
      <c r="C79" s="139" t="s">
        <v>388</v>
      </c>
      <c r="D79" s="185">
        <f>VLOOKUP('330.3'!A88,'330.3'!A88:N184,14,FALSE)</f>
        <v>74101.339806620046</v>
      </c>
    </row>
    <row r="80" spans="1:4" ht="54" thickTop="1" thickBot="1">
      <c r="A80" s="145" t="s">
        <v>1569</v>
      </c>
      <c r="B80" s="146" t="s">
        <v>1570</v>
      </c>
      <c r="C80" s="139" t="s">
        <v>388</v>
      </c>
      <c r="D80" s="185">
        <f>VLOOKUP('330.4'!A88,'330.4'!A88:N185,14,FALSE)</f>
        <v>92275.075505123343</v>
      </c>
    </row>
    <row r="81" spans="1:4" ht="54" thickTop="1" thickBot="1">
      <c r="A81" s="145" t="s">
        <v>1571</v>
      </c>
      <c r="B81" s="146" t="s">
        <v>1572</v>
      </c>
      <c r="C81" s="139" t="s">
        <v>388</v>
      </c>
      <c r="D81" s="185">
        <f>VLOOKUP('330.5'!A88,'330.5'!A88:N186,14,FALSE)</f>
        <v>88140.544640337597</v>
      </c>
    </row>
    <row r="82" spans="1:4" ht="54" thickTop="1" thickBot="1">
      <c r="A82" s="145" t="s">
        <v>1573</v>
      </c>
      <c r="B82" s="146" t="s">
        <v>1574</v>
      </c>
      <c r="C82" s="139" t="s">
        <v>388</v>
      </c>
      <c r="D82" s="185">
        <f>VLOOKUP('330.6'!A88,'330.6'!A88:N187,14,FALSE)</f>
        <v>86482.547763916024</v>
      </c>
    </row>
    <row r="83" spans="1:4" ht="54" thickTop="1" thickBot="1">
      <c r="A83" s="143" t="s">
        <v>1117</v>
      </c>
      <c r="B83" s="144" t="s">
        <v>1575</v>
      </c>
      <c r="C83" s="139" t="s">
        <v>388</v>
      </c>
      <c r="D83" s="185">
        <f>VLOOKUP('340.1'!A88,'340.1'!A88:N188,14,FALSE)</f>
        <v>82343.629967940797</v>
      </c>
    </row>
    <row r="84" spans="1:4" ht="54" thickTop="1" thickBot="1">
      <c r="A84" s="143" t="s">
        <v>1118</v>
      </c>
      <c r="B84" s="144" t="s">
        <v>1576</v>
      </c>
      <c r="C84" s="139" t="s">
        <v>388</v>
      </c>
      <c r="D84" s="185">
        <f>VLOOKUP('340.2'!A88,'340.2'!A88:N190,14,FALSE)</f>
        <v>76773.891755241435</v>
      </c>
    </row>
    <row r="85" spans="1:4" ht="54" thickTop="1" thickBot="1">
      <c r="A85" s="143" t="s">
        <v>1119</v>
      </c>
      <c r="B85" s="144" t="s">
        <v>1577</v>
      </c>
      <c r="C85" s="139" t="s">
        <v>388</v>
      </c>
      <c r="D85" s="185">
        <f>VLOOKUP('340.3'!A88,'340.3'!A88:N191,14,FALSE)</f>
        <v>76773.891755241435</v>
      </c>
    </row>
    <row r="86" spans="1:4" ht="54" thickTop="1" thickBot="1">
      <c r="A86" s="143" t="s">
        <v>1578</v>
      </c>
      <c r="B86" s="144" t="s">
        <v>2127</v>
      </c>
      <c r="C86" s="139" t="s">
        <v>388</v>
      </c>
      <c r="D86" s="185">
        <f>VLOOKUP('350.1'!A88,'350.1'!A88:N192,14,FALSE)</f>
        <v>139112.80134934039</v>
      </c>
    </row>
    <row r="87" spans="1:4" ht="54" thickTop="1" thickBot="1">
      <c r="A87" s="203" t="s">
        <v>1579</v>
      </c>
      <c r="B87" s="144" t="s">
        <v>2128</v>
      </c>
      <c r="C87" s="139" t="s">
        <v>388</v>
      </c>
      <c r="D87" s="185">
        <f>VLOOKUP('350.2'!A88,'350.2'!A88:N193,14,FALSE)</f>
        <v>134978.27048455467</v>
      </c>
    </row>
    <row r="88" spans="1:4" ht="54" thickTop="1" thickBot="1">
      <c r="A88" s="145" t="s">
        <v>1580</v>
      </c>
      <c r="B88" s="146" t="s">
        <v>1581</v>
      </c>
      <c r="C88" s="139" t="s">
        <v>388</v>
      </c>
      <c r="D88" s="185">
        <f>VLOOKUP('350.3'!A88,'350.3'!A88:N194,14,FALSE)</f>
        <v>139112.80134934039</v>
      </c>
    </row>
    <row r="89" spans="1:4" ht="54" thickTop="1" thickBot="1">
      <c r="A89" s="143" t="s">
        <v>1582</v>
      </c>
      <c r="B89" s="144" t="s">
        <v>1583</v>
      </c>
      <c r="C89" s="139" t="s">
        <v>388</v>
      </c>
      <c r="D89" s="185">
        <f>VLOOKUP('350.4'!A88,'350.4'!A88:N195,14,FALSE)</f>
        <v>134978.27048455467</v>
      </c>
    </row>
    <row r="90" spans="1:4" ht="54" thickTop="1" thickBot="1">
      <c r="A90" s="145" t="s">
        <v>1584</v>
      </c>
      <c r="B90" s="146" t="s">
        <v>1585</v>
      </c>
      <c r="C90" s="139" t="s">
        <v>388</v>
      </c>
      <c r="D90" s="185">
        <f>VLOOKUP('350.10'!A88,'350.10'!A88:N196,14,FALSE)</f>
        <v>77512.944239311502</v>
      </c>
    </row>
    <row r="91" spans="1:4" ht="54" thickTop="1" thickBot="1">
      <c r="A91" s="145" t="s">
        <v>1586</v>
      </c>
      <c r="B91" s="146" t="s">
        <v>1587</v>
      </c>
      <c r="C91" s="139" t="s">
        <v>388</v>
      </c>
      <c r="D91" s="185">
        <f>VLOOKUP('350.11'!A88,'350.11'!A88:N197,14,FALSE)</f>
        <v>73378.413374525757</v>
      </c>
    </row>
    <row r="92" spans="1:4" ht="54" thickTop="1" thickBot="1">
      <c r="A92" s="145" t="s">
        <v>1588</v>
      </c>
      <c r="B92" s="146" t="s">
        <v>1589</v>
      </c>
      <c r="C92" s="139" t="s">
        <v>388</v>
      </c>
      <c r="D92" s="185">
        <f>VLOOKUP('350.12'!A88,'350.12'!A88:N198,14,FALSE)</f>
        <v>77512.944239311502</v>
      </c>
    </row>
    <row r="93" spans="1:4" ht="54" thickTop="1" thickBot="1">
      <c r="A93" s="145" t="s">
        <v>1590</v>
      </c>
      <c r="B93" s="146" t="s">
        <v>1591</v>
      </c>
      <c r="C93" s="139" t="s">
        <v>388</v>
      </c>
      <c r="D93" s="185">
        <f>VLOOKUP('350.13'!A88,'350.13'!A88:N199,14,FALSE)</f>
        <v>73378.413374525757</v>
      </c>
    </row>
    <row r="94" spans="1:4" ht="54" thickTop="1" thickBot="1">
      <c r="A94" s="143" t="s">
        <v>1592</v>
      </c>
      <c r="B94" s="144" t="s">
        <v>1593</v>
      </c>
      <c r="C94" s="139" t="s">
        <v>1082</v>
      </c>
      <c r="D94" s="185">
        <f>VLOOKUP('350.14'!A88,'350.14'!A88:N200,14,FALSE)</f>
        <v>684.44285677809876</v>
      </c>
    </row>
    <row r="95" spans="1:4" ht="54" thickTop="1" thickBot="1">
      <c r="A95" s="145" t="s">
        <v>1594</v>
      </c>
      <c r="B95" s="146" t="s">
        <v>1595</v>
      </c>
      <c r="C95" s="139" t="s">
        <v>388</v>
      </c>
      <c r="D95" s="185">
        <f>VLOOKUP('351.1'!A88,'351.1'!A88:N201,14,FALSE)</f>
        <v>134978.27048455467</v>
      </c>
    </row>
    <row r="96" spans="1:4" ht="54" thickTop="1" thickBot="1">
      <c r="A96" s="145" t="s">
        <v>1596</v>
      </c>
      <c r="B96" s="146" t="s">
        <v>1597</v>
      </c>
      <c r="C96" s="139" t="s">
        <v>388</v>
      </c>
      <c r="D96" s="185">
        <f>VLOOKUP('351.2'!A88,'351.2'!A88:N202,14,FALSE)</f>
        <v>134978.27048455467</v>
      </c>
    </row>
    <row r="97" spans="1:4" ht="54" thickTop="1" thickBot="1">
      <c r="A97" s="145" t="s">
        <v>1598</v>
      </c>
      <c r="B97" s="146" t="s">
        <v>1599</v>
      </c>
      <c r="C97" s="139" t="s">
        <v>388</v>
      </c>
      <c r="D97" s="185">
        <f>VLOOKUP('351.10'!A88,'351.10'!A88:N203,14,FALSE)</f>
        <v>73378.413374525757</v>
      </c>
    </row>
    <row r="98" spans="1:4" ht="54" thickTop="1" thickBot="1">
      <c r="A98" s="145" t="s">
        <v>1600</v>
      </c>
      <c r="B98" s="146" t="s">
        <v>1601</v>
      </c>
      <c r="C98" s="139" t="s">
        <v>388</v>
      </c>
      <c r="D98" s="185">
        <f>VLOOKUP('351.11'!A88,'351.11'!A88:N204,14,FALSE)</f>
        <v>73378.413374525757</v>
      </c>
    </row>
    <row r="99" spans="1:4" ht="54" thickTop="1" thickBot="1">
      <c r="A99" s="145" t="s">
        <v>1602</v>
      </c>
      <c r="B99" s="146" t="s">
        <v>1603</v>
      </c>
      <c r="C99" s="139" t="s">
        <v>1082</v>
      </c>
      <c r="D99" s="185">
        <f>VLOOKUP('351.12'!A88,'351.12'!A88:N205,14,FALSE)</f>
        <v>684.44285677809876</v>
      </c>
    </row>
    <row r="100" spans="1:4" ht="54" thickTop="1" thickBot="1">
      <c r="A100" s="145" t="s">
        <v>1606</v>
      </c>
      <c r="B100" s="146" t="s">
        <v>1604</v>
      </c>
      <c r="C100" s="139" t="s">
        <v>1082</v>
      </c>
      <c r="D100" s="185">
        <f>VLOOKUP('410.1'!A88,'410.1'!A88:N206,14,FALSE)</f>
        <v>1444.2935512632007</v>
      </c>
    </row>
    <row r="101" spans="1:4" ht="54" thickTop="1" thickBot="1">
      <c r="A101" s="145" t="s">
        <v>1607</v>
      </c>
      <c r="B101" s="146" t="s">
        <v>1605</v>
      </c>
      <c r="C101" s="139" t="s">
        <v>1082</v>
      </c>
      <c r="D101" s="185">
        <f>VLOOKUP('410.2'!A88,'410.2'!A88:N207,14,FALSE)</f>
        <v>2060.4068079090002</v>
      </c>
    </row>
    <row r="102" spans="1:4" ht="54" thickTop="1" thickBot="1">
      <c r="A102" s="145" t="s">
        <v>1609</v>
      </c>
      <c r="B102" s="146" t="s">
        <v>1608</v>
      </c>
      <c r="C102" s="139" t="s">
        <v>377</v>
      </c>
      <c r="D102" s="185">
        <f>VLOOKUP('410.3'!A88,'410.3'!A88:N208,14,FALSE)</f>
        <v>2631.3928859431476</v>
      </c>
    </row>
    <row r="103" spans="1:4" ht="54" thickTop="1" thickBot="1">
      <c r="A103" s="145" t="s">
        <v>1611</v>
      </c>
      <c r="B103" s="146" t="s">
        <v>1610</v>
      </c>
      <c r="C103" s="139" t="s">
        <v>1548</v>
      </c>
      <c r="D103" s="185">
        <f>VLOOKUP('411.1'!A88,'411.1'!A88:N209,14,FALSE)</f>
        <v>2400.9660505255501</v>
      </c>
    </row>
    <row r="104" spans="1:4" ht="54" thickTop="1" thickBot="1">
      <c r="A104" s="143" t="s">
        <v>1120</v>
      </c>
      <c r="B104" s="144" t="s">
        <v>2064</v>
      </c>
      <c r="C104" s="139" t="s">
        <v>1548</v>
      </c>
      <c r="D104" s="185">
        <f>VLOOKUP('411.2'!A88,'411.2'!A88:N210,14,FALSE)</f>
        <v>2485.9248685326365</v>
      </c>
    </row>
    <row r="105" spans="1:4" ht="54" thickTop="1" thickBot="1">
      <c r="A105" s="143" t="s">
        <v>1121</v>
      </c>
      <c r="B105" s="144" t="s">
        <v>2160</v>
      </c>
      <c r="C105" s="139" t="s">
        <v>1548</v>
      </c>
      <c r="D105" s="185">
        <f>VLOOKUP('411.3'!A88,'411.3'!A88:N211,14,FALSE)</f>
        <v>2926.2520477163862</v>
      </c>
    </row>
    <row r="106" spans="1:4" ht="54" thickTop="1" thickBot="1">
      <c r="A106" s="143" t="s">
        <v>1612</v>
      </c>
      <c r="B106" s="144" t="s">
        <v>2161</v>
      </c>
      <c r="C106" s="139" t="s">
        <v>1548</v>
      </c>
      <c r="D106" s="185">
        <f>VLOOKUP('411.4'!A88,'411.4'!A88:N212,14,FALSE)</f>
        <v>2379.9798171722573</v>
      </c>
    </row>
    <row r="107" spans="1:4" ht="54" thickTop="1" thickBot="1">
      <c r="A107" s="143" t="s">
        <v>1619</v>
      </c>
      <c r="B107" s="199" t="s">
        <v>1690</v>
      </c>
      <c r="C107" s="139" t="s">
        <v>1082</v>
      </c>
      <c r="D107" s="185">
        <f>VLOOKUP('413.1'!A88,'413.1'!A88:N213,14,FALSE)</f>
        <v>2148.0997304705843</v>
      </c>
    </row>
    <row r="108" spans="1:4" ht="54" thickTop="1" thickBot="1">
      <c r="A108" s="143" t="s">
        <v>1621</v>
      </c>
      <c r="B108" s="144" t="s">
        <v>1691</v>
      </c>
      <c r="C108" s="139" t="s">
        <v>1082</v>
      </c>
      <c r="D108" s="185">
        <f>VLOOKUP('413.2'!A88,'413.2'!A88:N214,14,FALSE)</f>
        <v>2178.2024482438183</v>
      </c>
    </row>
    <row r="109" spans="1:4" ht="54" thickTop="1" thickBot="1">
      <c r="A109" s="143" t="s">
        <v>1623</v>
      </c>
      <c r="B109" s="144" t="s">
        <v>1692</v>
      </c>
      <c r="C109" s="139" t="s">
        <v>1082</v>
      </c>
      <c r="D109" s="185">
        <f>VLOOKUP('413.3'!A88,'413.3'!A88:N215,14,FALSE)</f>
        <v>2242.9869527279502</v>
      </c>
    </row>
    <row r="110" spans="1:4" ht="54" thickTop="1" thickBot="1">
      <c r="A110" s="143" t="s">
        <v>1122</v>
      </c>
      <c r="B110" s="144" t="s">
        <v>1289</v>
      </c>
      <c r="C110" s="139" t="s">
        <v>1082</v>
      </c>
      <c r="D110" s="185">
        <f>VLOOKUP('414.1'!A88,'414.1'!A88:N216,14,FALSE)</f>
        <v>4228.9711558713216</v>
      </c>
    </row>
    <row r="111" spans="1:4" ht="54" thickTop="1" thickBot="1">
      <c r="A111" s="143" t="s">
        <v>1123</v>
      </c>
      <c r="B111" s="144" t="s">
        <v>2065</v>
      </c>
      <c r="C111" s="139" t="s">
        <v>1082</v>
      </c>
      <c r="D111" s="185">
        <f>VLOOKUP('414.2'!A88,'414.2'!A88:N217,14,FALSE)</f>
        <v>4426.8090608065622</v>
      </c>
    </row>
    <row r="112" spans="1:4" ht="54" thickTop="1" thickBot="1">
      <c r="A112" s="143" t="s">
        <v>1124</v>
      </c>
      <c r="B112" s="144" t="s">
        <v>2066</v>
      </c>
      <c r="C112" s="139" t="s">
        <v>1082</v>
      </c>
      <c r="D112" s="185">
        <f>VLOOKUP('414.3'!A88,'414.3'!A88:N218,14,FALSE)</f>
        <v>4426.8090608065622</v>
      </c>
    </row>
    <row r="113" spans="1:4" ht="54" thickTop="1" thickBot="1">
      <c r="A113" s="143" t="s">
        <v>1125</v>
      </c>
      <c r="B113" s="144" t="s">
        <v>1290</v>
      </c>
      <c r="C113" s="139" t="s">
        <v>1082</v>
      </c>
      <c r="D113" s="185">
        <f>VLOOKUP('414.4'!A88,'414.4'!A88:N219,14,FALSE)</f>
        <v>3521.0524432400935</v>
      </c>
    </row>
    <row r="114" spans="1:4" ht="54" thickTop="1" thickBot="1">
      <c r="A114" s="143" t="s">
        <v>1126</v>
      </c>
      <c r="B114" s="144" t="s">
        <v>1291</v>
      </c>
      <c r="C114" s="139" t="s">
        <v>1082</v>
      </c>
      <c r="D114" s="185">
        <f>VLOOKUP('414.5'!A88,'414.5'!A88:N220,14,FALSE)</f>
        <v>3644.7267704703077</v>
      </c>
    </row>
    <row r="115" spans="1:4" ht="54" thickTop="1" thickBot="1">
      <c r="A115" s="143" t="s">
        <v>1630</v>
      </c>
      <c r="B115" s="144" t="s">
        <v>2162</v>
      </c>
      <c r="C115" s="139" t="s">
        <v>1082</v>
      </c>
      <c r="D115" s="185">
        <f>VLOOKUP('414.6'!A88,'414.6'!A88:N221,14,FALSE)</f>
        <v>2621.086122893812</v>
      </c>
    </row>
    <row r="116" spans="1:4" ht="54" thickTop="1" thickBot="1">
      <c r="A116" s="143" t="s">
        <v>1127</v>
      </c>
      <c r="B116" s="144" t="s">
        <v>2067</v>
      </c>
      <c r="C116" s="139" t="s">
        <v>1548</v>
      </c>
      <c r="D116" s="185">
        <f>VLOOKUP('415.1'!A88,'415.1'!A88:N222,14,FALSE)</f>
        <v>2145.0100059641736</v>
      </c>
    </row>
    <row r="117" spans="1:4" ht="54" thickTop="1" thickBot="1">
      <c r="A117" s="143" t="s">
        <v>1128</v>
      </c>
      <c r="B117" s="144" t="s">
        <v>2164</v>
      </c>
      <c r="C117" s="139" t="s">
        <v>233</v>
      </c>
      <c r="D117" s="185">
        <f>VLOOKUP('420.1'!A87,'420.1'!A87:N223,14,FALSE)</f>
        <v>2898.7350022140072</v>
      </c>
    </row>
    <row r="118" spans="1:4" ht="54" thickTop="1" thickBot="1">
      <c r="A118" s="143" t="s">
        <v>1129</v>
      </c>
      <c r="B118" s="144" t="s">
        <v>2163</v>
      </c>
      <c r="C118" s="148" t="s">
        <v>233</v>
      </c>
      <c r="D118" s="185">
        <f>VLOOKUP('420.2 '!A88,'420.2 '!A59:N107,14,FALSE)</f>
        <v>2897.5754215489865</v>
      </c>
    </row>
    <row r="119" spans="1:4" ht="54" thickTop="1" thickBot="1">
      <c r="A119" s="143" t="s">
        <v>1635</v>
      </c>
      <c r="B119" s="144" t="s">
        <v>1636</v>
      </c>
      <c r="C119" s="139" t="s">
        <v>233</v>
      </c>
      <c r="D119" s="185">
        <f>VLOOKUP('420.3'!A88,'420.3'!A88:N225,14,FALSE)</f>
        <v>2654.2063123278258</v>
      </c>
    </row>
    <row r="120" spans="1:4" ht="54" thickTop="1" thickBot="1">
      <c r="A120" s="143" t="s">
        <v>1130</v>
      </c>
      <c r="B120" s="144" t="s">
        <v>1292</v>
      </c>
      <c r="C120" s="139" t="s">
        <v>233</v>
      </c>
      <c r="D120" s="185">
        <f>VLOOKUP('421.1'!A88,'421.1'!A88:N226,14,FALSE)</f>
        <v>1594.5340113916373</v>
      </c>
    </row>
    <row r="121" spans="1:4" ht="54" thickTop="1" thickBot="1">
      <c r="A121" s="143" t="s">
        <v>1131</v>
      </c>
      <c r="B121" s="144" t="s">
        <v>1293</v>
      </c>
      <c r="C121" s="139" t="s">
        <v>233</v>
      </c>
      <c r="D121" s="185">
        <f>VLOOKUP('421.2'!A88,'421.2'!A88:N227,14,FALSE)</f>
        <v>1636.0679015564517</v>
      </c>
    </row>
    <row r="122" spans="1:4" ht="54" thickTop="1" thickBot="1">
      <c r="A122" s="143" t="s">
        <v>1132</v>
      </c>
      <c r="B122" s="144" t="s">
        <v>2068</v>
      </c>
      <c r="C122" s="139" t="s">
        <v>233</v>
      </c>
      <c r="D122" s="185">
        <f>VLOOKUP('421.3'!A88,'421.3'!A88:N228,14,FALSE)</f>
        <v>1665.9249574872113</v>
      </c>
    </row>
    <row r="123" spans="1:4" ht="54" thickTop="1" thickBot="1">
      <c r="A123" s="143" t="s">
        <v>1133</v>
      </c>
      <c r="B123" s="144" t="s">
        <v>2069</v>
      </c>
      <c r="C123" s="139" t="s">
        <v>233</v>
      </c>
      <c r="D123" s="185">
        <f>VLOOKUP('421.4'!A88,'421.4'!A88:N229,14,FALSE)</f>
        <v>1708.9257099512031</v>
      </c>
    </row>
    <row r="124" spans="1:4" ht="54" thickTop="1" thickBot="1">
      <c r="A124" s="143" t="s">
        <v>1640</v>
      </c>
      <c r="B124" s="146" t="s">
        <v>1641</v>
      </c>
      <c r="C124" s="139" t="s">
        <v>233</v>
      </c>
      <c r="D124" s="185">
        <f>VLOOKUP('430.1.1'!A87,'430.1.1'!A87:N230,14,FALSE)</f>
        <v>7104.4729820169441</v>
      </c>
    </row>
    <row r="125" spans="1:4" ht="54" thickTop="1" thickBot="1">
      <c r="A125" s="143" t="s">
        <v>1642</v>
      </c>
      <c r="B125" s="144" t="s">
        <v>1643</v>
      </c>
      <c r="C125" s="139" t="s">
        <v>233</v>
      </c>
      <c r="D125" s="185">
        <f>VLOOKUP('430.1.2'!A88,'430.1.2'!A88:N231,14,FALSE)</f>
        <v>5940.0212384262777</v>
      </c>
    </row>
    <row r="126" spans="1:4" ht="54" thickTop="1" thickBot="1">
      <c r="A126" s="143" t="s">
        <v>1644</v>
      </c>
      <c r="B126" s="144" t="s">
        <v>1693</v>
      </c>
      <c r="C126" s="139" t="s">
        <v>233</v>
      </c>
      <c r="D126" s="185">
        <f>VLOOKUP('430.2.1'!A88,'430.2.1'!A88:N232,14,FALSE)</f>
        <v>7104.4729820169441</v>
      </c>
    </row>
    <row r="127" spans="1:4" ht="54" thickTop="1" thickBot="1">
      <c r="A127" s="143" t="s">
        <v>1646</v>
      </c>
      <c r="B127" s="144" t="s">
        <v>1694</v>
      </c>
      <c r="C127" s="139" t="s">
        <v>233</v>
      </c>
      <c r="D127" s="185">
        <f>VLOOKUP('430.2.2'!A88,'430.2.2'!A88:N233,14,FALSE)</f>
        <v>5940.0212384262777</v>
      </c>
    </row>
    <row r="128" spans="1:4" ht="54" thickTop="1" thickBot="1">
      <c r="A128" s="143" t="s">
        <v>1647</v>
      </c>
      <c r="B128" s="144" t="s">
        <v>1695</v>
      </c>
      <c r="C128" s="139" t="s">
        <v>233</v>
      </c>
      <c r="D128" s="185">
        <f>VLOOKUP('431.1.1'!A88,'431.1.1'!A88:N234,14,FALSE)</f>
        <v>14739.919726315647</v>
      </c>
    </row>
    <row r="129" spans="1:4" ht="54" thickTop="1" thickBot="1">
      <c r="A129" s="143" t="s">
        <v>1649</v>
      </c>
      <c r="B129" s="144" t="s">
        <v>1696</v>
      </c>
      <c r="C129" s="139" t="s">
        <v>233</v>
      </c>
      <c r="D129" s="185">
        <f>VLOOKUP('431.1.2'!A88,'431.1.2'!A88:N235,14,FALSE)</f>
        <v>11763.374917289386</v>
      </c>
    </row>
    <row r="130" spans="1:4" ht="54" thickTop="1" thickBot="1">
      <c r="A130" s="143" t="s">
        <v>1652</v>
      </c>
      <c r="B130" s="144" t="s">
        <v>1697</v>
      </c>
      <c r="C130" s="139" t="s">
        <v>233</v>
      </c>
      <c r="D130" s="185">
        <f>VLOOKUP('431.2.1'!A88,'431.2.1'!A88:N236,14,FALSE)</f>
        <v>15426.402187635085</v>
      </c>
    </row>
    <row r="131" spans="1:4" ht="54" thickTop="1" thickBot="1">
      <c r="A131" s="143" t="s">
        <v>1653</v>
      </c>
      <c r="B131" s="144" t="s">
        <v>1698</v>
      </c>
      <c r="C131" s="139" t="s">
        <v>233</v>
      </c>
      <c r="D131" s="185">
        <f>VLOOKUP('431.2.2'!A88,'431.2.2'!A88:N237,14,FALSE)</f>
        <v>12287.951137731598</v>
      </c>
    </row>
    <row r="132" spans="1:4" ht="54" thickTop="1" thickBot="1">
      <c r="A132" s="143" t="s">
        <v>1134</v>
      </c>
      <c r="B132" s="144" t="s">
        <v>1294</v>
      </c>
      <c r="C132" s="139" t="s">
        <v>233</v>
      </c>
      <c r="D132" s="185">
        <f>VLOOKUP('432.1'!A88,'432.1'!A88:N238,14,FALSE)</f>
        <v>5065.5738614811326</v>
      </c>
    </row>
    <row r="133" spans="1:4" ht="54" thickTop="1" thickBot="1">
      <c r="A133" s="143" t="s">
        <v>1135</v>
      </c>
      <c r="B133" s="144" t="s">
        <v>2070</v>
      </c>
      <c r="C133" s="139" t="s">
        <v>233</v>
      </c>
      <c r="D133" s="185">
        <f>VLOOKUP('432.2'!A88,'432.2'!A88:N239,14,FALSE)</f>
        <v>4950.2019443566478</v>
      </c>
    </row>
    <row r="134" spans="1:4" ht="54" thickTop="1" thickBot="1">
      <c r="A134" s="143" t="s">
        <v>1136</v>
      </c>
      <c r="B134" s="144" t="s">
        <v>2071</v>
      </c>
      <c r="C134" s="139" t="s">
        <v>233</v>
      </c>
      <c r="D134" s="185">
        <f>VLOOKUP('433.1'!A88,'433.1'!A88:N240,14,FALSE)</f>
        <v>4684.9165462203455</v>
      </c>
    </row>
    <row r="135" spans="1:4" ht="54" thickTop="1" thickBot="1">
      <c r="A135" s="143" t="s">
        <v>1137</v>
      </c>
      <c r="B135" s="144" t="s">
        <v>2072</v>
      </c>
      <c r="C135" s="139" t="s">
        <v>233</v>
      </c>
      <c r="D135" s="185">
        <f>VLOOKUP('433.2'!A88,'433.2'!A88:N241,14,FALSE)</f>
        <v>4388.8160390103394</v>
      </c>
    </row>
    <row r="136" spans="1:4" ht="54" thickTop="1" thickBot="1">
      <c r="A136" s="143" t="s">
        <v>1138</v>
      </c>
      <c r="B136" s="144" t="s">
        <v>2073</v>
      </c>
      <c r="C136" s="139" t="s">
        <v>233</v>
      </c>
      <c r="D136" s="185">
        <f>VLOOKUP('433.3'!A88,'433.3'!A88:N242,14,FALSE)</f>
        <v>5135.4833932773881</v>
      </c>
    </row>
    <row r="137" spans="1:4" ht="54" thickTop="1" thickBot="1">
      <c r="A137" s="143" t="s">
        <v>1139</v>
      </c>
      <c r="B137" s="144" t="s">
        <v>1295</v>
      </c>
      <c r="C137" s="139" t="s">
        <v>233</v>
      </c>
      <c r="D137" s="185">
        <f>VLOOKUP('433.4'!A88,'433.4'!A88:N243,14,FALSE)</f>
        <v>3350.3437934685435</v>
      </c>
    </row>
    <row r="138" spans="1:4" ht="54" thickTop="1" thickBot="1">
      <c r="A138" s="143" t="s">
        <v>1140</v>
      </c>
      <c r="B138" s="144" t="s">
        <v>2074</v>
      </c>
      <c r="C138" s="139" t="s">
        <v>233</v>
      </c>
      <c r="D138" s="185">
        <f>VLOOKUP('433.5'!A88,'433.5'!A88:N244,14,FALSE)</f>
        <v>5483.8396833911347</v>
      </c>
    </row>
    <row r="139" spans="1:4" ht="54" thickTop="1" thickBot="1">
      <c r="A139" s="143" t="s">
        <v>1141</v>
      </c>
      <c r="B139" s="144" t="s">
        <v>2075</v>
      </c>
      <c r="C139" s="139" t="s">
        <v>233</v>
      </c>
      <c r="D139" s="185">
        <f>VLOOKUP('433.6'!A88,'433.6'!A88:N245,14,FALSE)</f>
        <v>5159.4695882504693</v>
      </c>
    </row>
    <row r="140" spans="1:4" ht="54" thickTop="1" thickBot="1">
      <c r="A140" s="143" t="s">
        <v>1142</v>
      </c>
      <c r="B140" s="144" t="s">
        <v>2076</v>
      </c>
      <c r="C140" s="139" t="s">
        <v>233</v>
      </c>
      <c r="D140" s="185">
        <f>VLOOKUP('433.7'!A88,'433.7'!A88:N246,14,FALSE)</f>
        <v>6069.6089075078489</v>
      </c>
    </row>
    <row r="141" spans="1:4" ht="54" thickTop="1" thickBot="1">
      <c r="A141" s="143" t="s">
        <v>1143</v>
      </c>
      <c r="B141" s="144" t="s">
        <v>1296</v>
      </c>
      <c r="C141" s="139" t="s">
        <v>233</v>
      </c>
      <c r="D141" s="185">
        <f>VLOOKUP('433.8'!A88,'433.8'!A88:N247,14,FALSE)</f>
        <v>3934.1722398625816</v>
      </c>
    </row>
    <row r="142" spans="1:4" ht="54" thickTop="1" thickBot="1">
      <c r="A142" s="143" t="s">
        <v>1144</v>
      </c>
      <c r="B142" s="144" t="s">
        <v>2077</v>
      </c>
      <c r="C142" s="139" t="s">
        <v>388</v>
      </c>
      <c r="D142" s="185">
        <f>VLOOKUP('440.1'!A89,'440.1'!A89:N248,14,FALSE)</f>
        <v>204253.45051556523</v>
      </c>
    </row>
    <row r="143" spans="1:4" ht="54" thickTop="1" thickBot="1">
      <c r="A143" s="143" t="s">
        <v>1145</v>
      </c>
      <c r="B143" s="144" t="s">
        <v>2078</v>
      </c>
      <c r="C143" s="139" t="s">
        <v>388</v>
      </c>
      <c r="D143" s="185">
        <f>VLOOKUP('440.2'!A93,'440.2'!A93:N250,14,FALSE)</f>
        <v>204253.45051556523</v>
      </c>
    </row>
    <row r="144" spans="1:4" ht="54" thickTop="1" thickBot="1">
      <c r="A144" s="143" t="s">
        <v>1146</v>
      </c>
      <c r="B144" s="144" t="s">
        <v>2079</v>
      </c>
      <c r="C144" s="139" t="s">
        <v>388</v>
      </c>
      <c r="D144" s="185">
        <f>VLOOKUP('440.3'!A93,'440.3'!A93:N252,14,FALSE)</f>
        <v>204253.45051556523</v>
      </c>
    </row>
    <row r="145" spans="1:4" ht="54" thickTop="1" thickBot="1">
      <c r="A145" s="143" t="s">
        <v>1147</v>
      </c>
      <c r="B145" s="144" t="s">
        <v>1297</v>
      </c>
      <c r="C145" s="139" t="s">
        <v>388</v>
      </c>
      <c r="D145" s="185">
        <f>VLOOKUP('440.4'!A93,'440.4'!A93:N254,14,FALSE)</f>
        <v>227413.05114485254</v>
      </c>
    </row>
    <row r="146" spans="1:4" ht="54" thickTop="1" thickBot="1">
      <c r="A146" s="143" t="s">
        <v>1148</v>
      </c>
      <c r="B146" s="144" t="s">
        <v>2080</v>
      </c>
      <c r="C146" s="139" t="s">
        <v>388</v>
      </c>
      <c r="D146" s="185">
        <f>VLOOKUP('441.1'!A93,'441.1'!A93:N256,14,FALSE)</f>
        <v>204253.45051556523</v>
      </c>
    </row>
    <row r="147" spans="1:4" ht="54" thickTop="1" thickBot="1">
      <c r="A147" s="143" t="s">
        <v>1149</v>
      </c>
      <c r="B147" s="144" t="s">
        <v>2081</v>
      </c>
      <c r="C147" s="139" t="s">
        <v>388</v>
      </c>
      <c r="D147" s="185">
        <f>VLOOKUP('441.2'!A92,'441.2'!A92:N258,14,FALSE)</f>
        <v>204253.45051556523</v>
      </c>
    </row>
    <row r="148" spans="1:4" ht="54" thickTop="1" thickBot="1">
      <c r="A148" s="143" t="s">
        <v>1150</v>
      </c>
      <c r="B148" s="144" t="s">
        <v>2082</v>
      </c>
      <c r="C148" s="139" t="s">
        <v>388</v>
      </c>
      <c r="D148" s="185">
        <f>VLOOKUP('441.3'!A93,'441.3'!A93:N260,14,FALSE)</f>
        <v>204253.45051556523</v>
      </c>
    </row>
    <row r="149" spans="1:4" ht="54" thickTop="1" thickBot="1">
      <c r="A149" s="143" t="s">
        <v>1151</v>
      </c>
      <c r="B149" s="144" t="s">
        <v>2083</v>
      </c>
      <c r="C149" s="139" t="s">
        <v>388</v>
      </c>
      <c r="D149" s="185">
        <f>VLOOKUP('441.4'!A92,'441.4'!A92:N262,14,FALSE)</f>
        <v>227413.05114485254</v>
      </c>
    </row>
    <row r="150" spans="1:4" ht="54" thickTop="1" thickBot="1">
      <c r="A150" s="143" t="s">
        <v>1152</v>
      </c>
      <c r="B150" s="144" t="s">
        <v>2063</v>
      </c>
      <c r="C150" s="139" t="s">
        <v>388</v>
      </c>
      <c r="D150" s="185">
        <f>VLOOKUP('450.1'!A95,'450.1'!A95:N264,14,FALSE)</f>
        <v>241148.72342485847</v>
      </c>
    </row>
    <row r="151" spans="1:4" ht="54" thickTop="1" thickBot="1">
      <c r="A151" s="143" t="s">
        <v>1153</v>
      </c>
      <c r="B151" s="144" t="s">
        <v>2084</v>
      </c>
      <c r="C151" s="139" t="s">
        <v>388</v>
      </c>
      <c r="D151" s="185">
        <f>VLOOKUP('450.2'!A93,'450.2'!A93:N266,14,FALSE)</f>
        <v>241148.72342485847</v>
      </c>
    </row>
    <row r="152" spans="1:4" ht="54" thickTop="1" thickBot="1">
      <c r="A152" s="143" t="s">
        <v>1154</v>
      </c>
      <c r="B152" s="144" t="s">
        <v>2085</v>
      </c>
      <c r="C152" s="139" t="s">
        <v>388</v>
      </c>
      <c r="D152" s="185">
        <f>VLOOKUP('450.3'!A93,'450.3'!A93:N268,14,FALSE)</f>
        <v>241148.72342485847</v>
      </c>
    </row>
    <row r="153" spans="1:4" ht="54" thickTop="1" thickBot="1">
      <c r="A153" s="143" t="s">
        <v>1155</v>
      </c>
      <c r="B153" s="144" t="s">
        <v>2086</v>
      </c>
      <c r="C153" s="139" t="s">
        <v>388</v>
      </c>
      <c r="D153" s="185">
        <f>VLOOKUP('450.4'!A92,'450.4'!A92:N270,14,FALSE)</f>
        <v>241148.72342485847</v>
      </c>
    </row>
    <row r="154" spans="1:4" ht="63.75" customHeight="1" thickTop="1" thickBot="1">
      <c r="A154" s="143" t="s">
        <v>1156</v>
      </c>
      <c r="B154" s="144" t="s">
        <v>2087</v>
      </c>
      <c r="C154" s="139" t="s">
        <v>388</v>
      </c>
      <c r="D154" s="185">
        <f>VLOOKUP('450.5'!A92,'450.5'!A92:N272,14,FALSE)</f>
        <v>241148.72342485847</v>
      </c>
    </row>
    <row r="155" spans="1:4" ht="54" thickTop="1" thickBot="1">
      <c r="A155" s="143" t="s">
        <v>1157</v>
      </c>
      <c r="B155" s="144" t="s">
        <v>2088</v>
      </c>
      <c r="C155" s="139" t="s">
        <v>388</v>
      </c>
      <c r="D155" s="185">
        <f>VLOOKUP('450.6'!A93,'450.6'!A93:N274,14,FALSE)</f>
        <v>241148.72342485847</v>
      </c>
    </row>
    <row r="156" spans="1:4" ht="54" thickTop="1" thickBot="1">
      <c r="A156" s="143" t="s">
        <v>1158</v>
      </c>
      <c r="B156" s="144" t="s">
        <v>2089</v>
      </c>
      <c r="C156" s="139" t="s">
        <v>388</v>
      </c>
      <c r="D156" s="185">
        <f>VLOOKUP('450.7'!A93,'450.7'!A93:N275,14,FALSE)</f>
        <v>241148.72342485847</v>
      </c>
    </row>
    <row r="157" spans="1:4" ht="54" thickTop="1" thickBot="1">
      <c r="A157" s="143" t="s">
        <v>1159</v>
      </c>
      <c r="B157" s="144" t="s">
        <v>2090</v>
      </c>
      <c r="C157" s="139" t="s">
        <v>388</v>
      </c>
      <c r="D157" s="185">
        <f>VLOOKUP('450.8'!A93,'450.8'!A93:N276,14,FALSE)</f>
        <v>241148.72342485847</v>
      </c>
    </row>
    <row r="158" spans="1:4" ht="54" thickTop="1" thickBot="1">
      <c r="A158" s="143" t="s">
        <v>1668</v>
      </c>
      <c r="B158" s="144" t="s">
        <v>1699</v>
      </c>
      <c r="C158" s="139" t="s">
        <v>388</v>
      </c>
      <c r="D158" s="185">
        <f>VLOOKUP('450.10'!A92,'450.10'!A92:N277,14,FALSE)</f>
        <v>280896.68832343695</v>
      </c>
    </row>
    <row r="159" spans="1:4" ht="54" thickTop="1" thickBot="1">
      <c r="A159" s="143" t="s">
        <v>1670</v>
      </c>
      <c r="B159" s="144" t="s">
        <v>1700</v>
      </c>
      <c r="C159" s="139" t="s">
        <v>388</v>
      </c>
      <c r="D159" s="185">
        <f>VLOOKUP('450.11'!A92,'450.11'!A92:N278,14,FALSE)</f>
        <v>280896.68832343695</v>
      </c>
    </row>
    <row r="160" spans="1:4" ht="54" thickTop="1" thickBot="1">
      <c r="A160" s="143" t="s">
        <v>1672</v>
      </c>
      <c r="B160" s="144" t="s">
        <v>1701</v>
      </c>
      <c r="C160" s="139" t="s">
        <v>388</v>
      </c>
      <c r="D160" s="185">
        <f>VLOOKUP('450.12'!A92,'450.11'!A92:N279,14,FALSE)</f>
        <v>280896.68832343695</v>
      </c>
    </row>
    <row r="161" spans="1:4" ht="54" thickTop="1" thickBot="1">
      <c r="A161" s="143" t="s">
        <v>1160</v>
      </c>
      <c r="B161" s="144" t="s">
        <v>2091</v>
      </c>
      <c r="C161" s="139" t="s">
        <v>388</v>
      </c>
      <c r="D161" s="185">
        <f>VLOOKUP('451.1'!A92,'451.1'!A92:N280,14,FALSE)</f>
        <v>241148.72342485847</v>
      </c>
    </row>
    <row r="162" spans="1:4" ht="54" thickTop="1" thickBot="1">
      <c r="A162" s="143" t="s">
        <v>1161</v>
      </c>
      <c r="B162" s="144" t="s">
        <v>2092</v>
      </c>
      <c r="C162" s="139" t="s">
        <v>388</v>
      </c>
      <c r="D162" s="185">
        <f>VLOOKUP('451.2'!A93,'451.2'!A93:N281,14,FALSE)</f>
        <v>241148.72342485847</v>
      </c>
    </row>
    <row r="163" spans="1:4" ht="54" thickTop="1" thickBot="1">
      <c r="A163" s="143" t="s">
        <v>1162</v>
      </c>
      <c r="B163" s="144" t="s">
        <v>2093</v>
      </c>
      <c r="C163" s="139" t="s">
        <v>388</v>
      </c>
      <c r="D163" s="185">
        <f>VLOOKUP('451.3'!A92,'451.3'!A92:N282,14,FALSE)</f>
        <v>241148.72342485847</v>
      </c>
    </row>
    <row r="164" spans="1:4" ht="54" thickTop="1" thickBot="1">
      <c r="A164" s="143" t="s">
        <v>1163</v>
      </c>
      <c r="B164" s="144" t="s">
        <v>2094</v>
      </c>
      <c r="C164" s="139" t="s">
        <v>388</v>
      </c>
      <c r="D164" s="185">
        <f>VLOOKUP('451.4'!A92,'451.4'!A92:N283,14,FALSE)</f>
        <v>280896.68832343695</v>
      </c>
    </row>
    <row r="165" spans="1:4" ht="54" thickTop="1" thickBot="1">
      <c r="A165" s="143" t="s">
        <v>1164</v>
      </c>
      <c r="B165" s="144" t="s">
        <v>2095</v>
      </c>
      <c r="C165" s="139" t="s">
        <v>388</v>
      </c>
      <c r="D165" s="185">
        <f>VLOOKUP('452.1'!A93,'452.1'!A93:N284,14,FALSE)</f>
        <v>241148.72342485847</v>
      </c>
    </row>
    <row r="166" spans="1:4" ht="54" thickTop="1" thickBot="1">
      <c r="A166" s="143" t="s">
        <v>1165</v>
      </c>
      <c r="B166" s="144" t="s">
        <v>2096</v>
      </c>
      <c r="C166" s="139" t="s">
        <v>388</v>
      </c>
      <c r="D166" s="185">
        <f>VLOOKUP('452.2'!A93,'452.2'!A93:N285,14,FALSE)</f>
        <v>241148.72342485847</v>
      </c>
    </row>
    <row r="167" spans="1:4" ht="54" thickTop="1" thickBot="1">
      <c r="A167" s="143" t="s">
        <v>1166</v>
      </c>
      <c r="B167" s="144" t="s">
        <v>2097</v>
      </c>
      <c r="C167" s="139" t="s">
        <v>388</v>
      </c>
      <c r="D167" s="185">
        <f>VLOOKUP('452.3'!A92,'452.3'!A92:N286,14,FALSE)</f>
        <v>241148.72342485847</v>
      </c>
    </row>
    <row r="168" spans="1:4" ht="54" thickTop="1" thickBot="1">
      <c r="A168" s="143" t="s">
        <v>1167</v>
      </c>
      <c r="B168" s="144" t="s">
        <v>2098</v>
      </c>
      <c r="C168" s="139" t="s">
        <v>388</v>
      </c>
      <c r="D168" s="185">
        <f>VLOOKUP('452.4'!A93,'452.4'!A93:N287,14,FALSE)</f>
        <v>241148.72342485847</v>
      </c>
    </row>
    <row r="169" spans="1:4" ht="54" thickTop="1" thickBot="1">
      <c r="A169" s="143" t="s">
        <v>1168</v>
      </c>
      <c r="B169" s="144" t="s">
        <v>1298</v>
      </c>
      <c r="C169" s="139" t="s">
        <v>388</v>
      </c>
      <c r="D169" s="185">
        <f>VLOOKUP('453.1'!A92,'453.1'!A92:N288,14,FALSE)</f>
        <v>243286.77766566342</v>
      </c>
    </row>
    <row r="170" spans="1:4" ht="54" thickTop="1" thickBot="1">
      <c r="A170" s="143" t="s">
        <v>1169</v>
      </c>
      <c r="B170" s="144" t="s">
        <v>2099</v>
      </c>
      <c r="C170" s="139" t="s">
        <v>233</v>
      </c>
      <c r="D170" s="185">
        <f>VLOOKUP('460.1'!A87,'460.1'!A87:N289,14,FALSE)</f>
        <v>5554.4657488227813</v>
      </c>
    </row>
    <row r="171" spans="1:4" ht="54" thickTop="1" thickBot="1">
      <c r="A171" s="204" t="s">
        <v>2123</v>
      </c>
      <c r="B171" s="144" t="s">
        <v>2179</v>
      </c>
      <c r="C171" s="139" t="s">
        <v>233</v>
      </c>
      <c r="D171" s="185">
        <f>VLOOKUP('460.2'!A87,'460.2'!A87:N290,14,FALSE)</f>
        <v>2777.2328744113906</v>
      </c>
    </row>
    <row r="172" spans="1:4" ht="51.75" customHeight="1" thickTop="1" thickBot="1">
      <c r="A172" s="143" t="s">
        <v>1170</v>
      </c>
      <c r="B172" s="144" t="s">
        <v>1299</v>
      </c>
      <c r="C172" s="139" t="s">
        <v>388</v>
      </c>
      <c r="D172" s="185">
        <f>VLOOKUP('461.1'!A87,'461.1'!A87:N291,14,FALSE)</f>
        <v>96219.103450936527</v>
      </c>
    </row>
    <row r="173" spans="1:4" ht="54" thickTop="1" thickBot="1">
      <c r="A173" s="143" t="s">
        <v>1171</v>
      </c>
      <c r="B173" s="144" t="s">
        <v>1300</v>
      </c>
      <c r="C173" s="139" t="s">
        <v>388</v>
      </c>
      <c r="D173" s="185">
        <f>VLOOKUP('461.2'!A89,'461.2'!A89:N294,14,FALSE)</f>
        <v>123930.40991923604</v>
      </c>
    </row>
    <row r="174" spans="1:4" ht="54" thickTop="1" thickBot="1">
      <c r="A174" s="143" t="s">
        <v>1682</v>
      </c>
      <c r="B174" s="144" t="s">
        <v>2184</v>
      </c>
      <c r="C174" s="139" t="s">
        <v>388</v>
      </c>
      <c r="D174" s="185">
        <f>VLOOKUP('462.1.1'!A88,'462.1.1'!A88:N293,14,FALSE)</f>
        <v>136674.31487762675</v>
      </c>
    </row>
    <row r="175" spans="1:4" ht="54" thickTop="1" thickBot="1">
      <c r="A175" s="143" t="s">
        <v>1683</v>
      </c>
      <c r="B175" s="144" t="s">
        <v>2185</v>
      </c>
      <c r="C175" s="139" t="s">
        <v>388</v>
      </c>
      <c r="D175" s="185">
        <f>VLOOKUP('462.1.2'!A88,'462.1.2'!A88:N294,14,FALSE)</f>
        <v>137440.93160727236</v>
      </c>
    </row>
    <row r="176" spans="1:4" ht="54" thickTop="1" thickBot="1">
      <c r="A176" s="143" t="s">
        <v>1684</v>
      </c>
      <c r="B176" s="144" t="s">
        <v>2188</v>
      </c>
      <c r="C176" s="139" t="s">
        <v>388</v>
      </c>
      <c r="D176" s="185">
        <f>VLOOKUP('462.2.1'!A88,'462.2.1'!A88:N295,14,FALSE)</f>
        <v>152384.75396238864</v>
      </c>
    </row>
    <row r="177" spans="1:4" ht="54" thickTop="1" thickBot="1">
      <c r="A177" s="143" t="s">
        <v>1685</v>
      </c>
      <c r="B177" s="144" t="s">
        <v>2189</v>
      </c>
      <c r="C177" s="139" t="s">
        <v>388</v>
      </c>
      <c r="D177" s="185">
        <f>VLOOKUP('462.2.2'!A88,'462.2.2'!A88:N296,14,FALSE)</f>
        <v>153151.37069203422</v>
      </c>
    </row>
    <row r="178" spans="1:4" ht="54" thickTop="1" thickBot="1">
      <c r="A178" s="143" t="s">
        <v>1172</v>
      </c>
      <c r="B178" s="144" t="s">
        <v>1702</v>
      </c>
      <c r="C178" s="139" t="s">
        <v>233</v>
      </c>
      <c r="D178" s="185">
        <f>VLOOKUP('464.1'!A88,'464.1'!A88:N297,14,FALSE)</f>
        <v>8932.2489831143866</v>
      </c>
    </row>
    <row r="179" spans="1:4" ht="54" thickTop="1" thickBot="1">
      <c r="A179" s="143" t="s">
        <v>1173</v>
      </c>
      <c r="B179" s="144" t="s">
        <v>1703</v>
      </c>
      <c r="C179" s="139" t="s">
        <v>388</v>
      </c>
      <c r="D179" s="185">
        <f>VLOOKUP('465.1'!A92,'465.1'!A92:N298,14,FALSE)</f>
        <v>86605.689640392535</v>
      </c>
    </row>
    <row r="180" spans="1:4" ht="54" thickTop="1" thickBot="1">
      <c r="A180" s="143" t="s">
        <v>1686</v>
      </c>
      <c r="B180" s="144" t="s">
        <v>1704</v>
      </c>
      <c r="C180" s="139" t="s">
        <v>388</v>
      </c>
      <c r="D180" s="185">
        <f>VLOOKUP('465.2'!A92,'465.2'!A92:N299,14,FALSE)</f>
        <v>26942.045339006967</v>
      </c>
    </row>
    <row r="181" spans="1:4" ht="54" thickTop="1" thickBot="1">
      <c r="A181" s="143" t="s">
        <v>1174</v>
      </c>
      <c r="B181" s="144" t="s">
        <v>1705</v>
      </c>
      <c r="C181" s="139" t="s">
        <v>144</v>
      </c>
      <c r="D181" s="185">
        <f>VLOOKUP('466.1'!A92,'466.1'!A92:N300,14,FALSE)</f>
        <v>3410.3672341397905</v>
      </c>
    </row>
    <row r="182" spans="1:4" ht="54" thickTop="1" thickBot="1">
      <c r="A182" s="143" t="s">
        <v>1175</v>
      </c>
      <c r="B182" s="144" t="s">
        <v>1706</v>
      </c>
      <c r="C182" s="139" t="s">
        <v>144</v>
      </c>
      <c r="D182" s="185">
        <f>VLOOKUP('466.2'!A96,'466.2'!A96:N301,14,FALSE)</f>
        <v>3967.8138893714035</v>
      </c>
    </row>
    <row r="183" spans="1:4" ht="54" thickTop="1" thickBot="1">
      <c r="A183" s="145" t="s">
        <v>1176</v>
      </c>
      <c r="B183" s="146" t="s">
        <v>1819</v>
      </c>
      <c r="C183" s="139" t="s">
        <v>388</v>
      </c>
      <c r="D183" s="185">
        <f>VLOOKUP('500.1'!A95,'500.1'!A95:N302,14,FALSE)</f>
        <v>516663.12637845549</v>
      </c>
    </row>
    <row r="184" spans="1:4" ht="54" thickTop="1" thickBot="1">
      <c r="A184" s="143" t="s">
        <v>1708</v>
      </c>
      <c r="B184" s="144" t="s">
        <v>1820</v>
      </c>
      <c r="C184" s="139" t="s">
        <v>388</v>
      </c>
      <c r="D184" s="185">
        <f>VLOOKUP('500.2'!A95,'500.2'!A95:N303,14,FALSE)</f>
        <v>528798.33814962406</v>
      </c>
    </row>
    <row r="185" spans="1:4" ht="57.75" thickTop="1" thickBot="1">
      <c r="A185" s="143" t="s">
        <v>1177</v>
      </c>
      <c r="B185" s="144" t="s">
        <v>1959</v>
      </c>
      <c r="C185" s="139" t="s">
        <v>377</v>
      </c>
      <c r="D185" s="185">
        <f>VLOOKUP('501.1'!A88,'501.1'!A88:N304,14,FALSE)</f>
        <v>575.13543885998774</v>
      </c>
    </row>
    <row r="186" spans="1:4" ht="57.75" thickTop="1" thickBot="1">
      <c r="A186" s="143" t="s">
        <v>1710</v>
      </c>
      <c r="B186" s="144" t="s">
        <v>1960</v>
      </c>
      <c r="C186" s="139" t="s">
        <v>377</v>
      </c>
      <c r="D186" s="185">
        <f>VLOOKUP('501.10'!A88,'501.10'!A88:N305,14,FALSE)</f>
        <v>661.11592741310392</v>
      </c>
    </row>
    <row r="187" spans="1:4" ht="57.75" thickTop="1" thickBot="1">
      <c r="A187" s="143" t="s">
        <v>1711</v>
      </c>
      <c r="B187" s="144" t="s">
        <v>1961</v>
      </c>
      <c r="C187" s="139" t="s">
        <v>377</v>
      </c>
      <c r="D187" s="185">
        <f>VLOOKUP('501.20'!A88,'501.20'!A88:N306,14,FALSE)</f>
        <v>684.44285677809876</v>
      </c>
    </row>
    <row r="188" spans="1:4" ht="54" thickTop="1" thickBot="1">
      <c r="A188" s="143" t="s">
        <v>1712</v>
      </c>
      <c r="B188" s="144" t="s">
        <v>1821</v>
      </c>
      <c r="C188" s="139" t="s">
        <v>388</v>
      </c>
      <c r="D188" s="185">
        <f>VLOOKUP('505.1'!A84,'505.1'!A84:N307,14,FALSE)</f>
        <v>465849.72310242755</v>
      </c>
    </row>
    <row r="189" spans="1:4" ht="54" thickTop="1" thickBot="1">
      <c r="A189" s="143" t="s">
        <v>1178</v>
      </c>
      <c r="B189" s="144" t="s">
        <v>1822</v>
      </c>
      <c r="C189" s="139" t="s">
        <v>233</v>
      </c>
      <c r="D189" s="185">
        <f>VLOOKUP('510.1'!A84,'510.1'!A84:N308,14,FALSE)</f>
        <v>69009.517390243549</v>
      </c>
    </row>
    <row r="190" spans="1:4" ht="54" thickTop="1" thickBot="1">
      <c r="A190" s="143" t="s">
        <v>1716</v>
      </c>
      <c r="B190" s="144" t="s">
        <v>1301</v>
      </c>
      <c r="C190" s="139" t="s">
        <v>388</v>
      </c>
      <c r="D190" s="185">
        <f>VLOOKUP('600.1.1'!A85,'600.1.1'!A85:N311,14,FALSE)</f>
        <v>18018.200303989746</v>
      </c>
    </row>
    <row r="191" spans="1:4" ht="54" thickTop="1" thickBot="1">
      <c r="A191" s="143" t="s">
        <v>1717</v>
      </c>
      <c r="B191" s="144" t="s">
        <v>1823</v>
      </c>
      <c r="C191" s="139" t="s">
        <v>388</v>
      </c>
      <c r="D191" s="185">
        <f>VLOOKUP('600.2.1'!A88,'600.2.1'!A88:N310,14,FALSE)</f>
        <v>88209.656931514241</v>
      </c>
    </row>
    <row r="192" spans="1:4" ht="54" thickTop="1" thickBot="1">
      <c r="A192" s="143" t="s">
        <v>1718</v>
      </c>
      <c r="B192" s="144" t="s">
        <v>1824</v>
      </c>
      <c r="C192" s="139" t="s">
        <v>388</v>
      </c>
      <c r="D192" s="185">
        <f>VLOOKUP('600.2.2'!A90,'600.2.2'!A90:N312,14,FALSE)</f>
        <v>129828.04007183741</v>
      </c>
    </row>
    <row r="193" spans="1:4" ht="54" thickTop="1" thickBot="1">
      <c r="A193" s="143" t="s">
        <v>1719</v>
      </c>
      <c r="B193" s="144" t="s">
        <v>1825</v>
      </c>
      <c r="C193" s="139" t="s">
        <v>388</v>
      </c>
      <c r="D193" s="185">
        <f>VLOOKUP('600.2.3'!A89,'600.2.3'!A89:N312,14,FALSE)</f>
        <v>17602.176285207599</v>
      </c>
    </row>
    <row r="194" spans="1:4" ht="54" thickTop="1" thickBot="1">
      <c r="A194" s="143" t="s">
        <v>1720</v>
      </c>
      <c r="B194" s="144" t="s">
        <v>1826</v>
      </c>
      <c r="C194" s="139" t="s">
        <v>388</v>
      </c>
      <c r="D194" s="185">
        <f>VLOOKUP('600.2.4'!A88,'600.2.4'!A88:N312,14,FALSE)</f>
        <v>23836.912035154921</v>
      </c>
    </row>
    <row r="195" spans="1:4" ht="54" thickTop="1" thickBot="1">
      <c r="A195" s="143" t="s">
        <v>1179</v>
      </c>
      <c r="B195" s="144" t="s">
        <v>2200</v>
      </c>
      <c r="C195" s="139" t="s">
        <v>388</v>
      </c>
      <c r="D195" s="185">
        <f>VLOOKUP('610.1'!A89,'610.1'!A89:N314,14,FALSE)</f>
        <v>55421.789153964171</v>
      </c>
    </row>
    <row r="196" spans="1:4" ht="54" thickTop="1" thickBot="1">
      <c r="A196" s="143" t="s">
        <v>1180</v>
      </c>
      <c r="B196" s="144" t="s">
        <v>1827</v>
      </c>
      <c r="C196" s="139" t="s">
        <v>388</v>
      </c>
      <c r="D196" s="185">
        <f>VLOOKUP('610.2'!A89,'610.2'!A89:N315,14,FALSE)</f>
        <v>43130.193188481127</v>
      </c>
    </row>
    <row r="197" spans="1:4" ht="54" thickTop="1" thickBot="1">
      <c r="A197" s="143" t="s">
        <v>1722</v>
      </c>
      <c r="B197" s="144" t="s">
        <v>1828</v>
      </c>
      <c r="C197" s="139" t="s">
        <v>388</v>
      </c>
      <c r="D197" s="185">
        <f>VLOOKUP('610.3'!A89,'610.3'!A89:N316,14,FALSE)</f>
        <v>69358.643881317679</v>
      </c>
    </row>
    <row r="198" spans="1:4" ht="54" thickTop="1" thickBot="1">
      <c r="A198" s="143" t="s">
        <v>1724</v>
      </c>
      <c r="B198" s="144" t="s">
        <v>1829</v>
      </c>
      <c r="C198" s="139" t="s">
        <v>388</v>
      </c>
      <c r="D198" s="185">
        <f>VLOOKUP('610.4'!A89,'610.4'!A89:N317,14,FALSE)</f>
        <v>72436.429150996744</v>
      </c>
    </row>
    <row r="199" spans="1:4" ht="54" thickTop="1" thickBot="1">
      <c r="A199" s="143" t="s">
        <v>1726</v>
      </c>
      <c r="B199" s="144" t="s">
        <v>1302</v>
      </c>
      <c r="C199" s="139" t="s">
        <v>388</v>
      </c>
      <c r="D199" s="185">
        <f>VLOOKUP('610.5'!A89,'610.5'!A89:N318,14,FALSE)</f>
        <v>69111.427736750804</v>
      </c>
    </row>
    <row r="200" spans="1:4" ht="54" thickTop="1" thickBot="1">
      <c r="A200" s="143" t="s">
        <v>1728</v>
      </c>
      <c r="B200" s="144" t="s">
        <v>1830</v>
      </c>
      <c r="C200" s="139" t="s">
        <v>388</v>
      </c>
      <c r="D200" s="185">
        <f>VLOOKUP('610.6'!A89,'610.6'!A89:N319,14,FALSE)</f>
        <v>81970.435581212674</v>
      </c>
    </row>
    <row r="201" spans="1:4" ht="54" thickTop="1" thickBot="1">
      <c r="A201" s="143" t="s">
        <v>1730</v>
      </c>
      <c r="B201" s="144" t="s">
        <v>1831</v>
      </c>
      <c r="C201" s="139" t="s">
        <v>388</v>
      </c>
      <c r="D201" s="185">
        <f>VLOOKUP('610.7'!A89,'610.7'!A89:N320,14,FALSE)</f>
        <v>82363.244064088751</v>
      </c>
    </row>
    <row r="202" spans="1:4" ht="54" thickTop="1" thickBot="1">
      <c r="A202" s="143" t="s">
        <v>1181</v>
      </c>
      <c r="B202" s="144" t="s">
        <v>1832</v>
      </c>
      <c r="C202" s="139" t="s">
        <v>144</v>
      </c>
      <c r="D202" s="185">
        <f>VLOOKUP('620.1'!A88,'620.1'!A88:N321,14,FALSE)</f>
        <v>339114.53536956309</v>
      </c>
    </row>
    <row r="203" spans="1:4" ht="54" thickTop="1" thickBot="1">
      <c r="A203" s="143" t="s">
        <v>1182</v>
      </c>
      <c r="B203" s="144" t="s">
        <v>1962</v>
      </c>
      <c r="C203" s="139" t="s">
        <v>144</v>
      </c>
      <c r="D203" s="185">
        <f>VLOOKUP('620.2'!A88,'620.2'!A88:N322,14,FALSE)</f>
        <v>339114.53536956309</v>
      </c>
    </row>
    <row r="204" spans="1:4" ht="54" thickTop="1" thickBot="1">
      <c r="A204" s="143" t="s">
        <v>1183</v>
      </c>
      <c r="B204" s="144" t="s">
        <v>1833</v>
      </c>
      <c r="C204" s="139" t="s">
        <v>1929</v>
      </c>
      <c r="D204" s="185">
        <f>VLOOKUP('620.3'!A93,'620.3'!A93:N323,14,FALSE)</f>
        <v>57757029.799298033</v>
      </c>
    </row>
    <row r="205" spans="1:4" ht="54" thickTop="1" thickBot="1">
      <c r="A205" s="143" t="s">
        <v>1734</v>
      </c>
      <c r="B205" s="144" t="s">
        <v>1834</v>
      </c>
      <c r="C205" s="139" t="s">
        <v>144</v>
      </c>
      <c r="D205" s="185">
        <f>VLOOKUP('621.1.1'!A95,'621.1.1'!A95:N325,14,FALSE)</f>
        <v>2430019.6094209882</v>
      </c>
    </row>
    <row r="206" spans="1:4" ht="54" thickTop="1" thickBot="1">
      <c r="A206" s="143" t="s">
        <v>1736</v>
      </c>
      <c r="B206" s="144" t="s">
        <v>1835</v>
      </c>
      <c r="C206" s="139" t="s">
        <v>144</v>
      </c>
      <c r="D206" s="185">
        <f>VLOOKUP('621.1.2'!A99,'621.1.2'!A99:N326,14,FALSE)</f>
        <v>3571890.8896741364</v>
      </c>
    </row>
    <row r="207" spans="1:4" ht="54" thickTop="1" thickBot="1">
      <c r="A207" s="143" t="s">
        <v>1184</v>
      </c>
      <c r="B207" s="144" t="s">
        <v>1836</v>
      </c>
      <c r="C207" s="139" t="s">
        <v>388</v>
      </c>
      <c r="D207" s="185">
        <f>VLOOKUP('621.2'!A89,'621.2'!A89:N326,14,FALSE)</f>
        <v>2188373.8134501558</v>
      </c>
    </row>
    <row r="208" spans="1:4" ht="54" thickTop="1" thickBot="1">
      <c r="A208" s="143" t="s">
        <v>1185</v>
      </c>
      <c r="B208" s="144" t="s">
        <v>1837</v>
      </c>
      <c r="C208" s="139" t="s">
        <v>144</v>
      </c>
      <c r="D208" s="185">
        <f>VLOOKUP('621.3'!A93,'621.3'!A93:N327,14,FALSE)</f>
        <v>59038222.255497381</v>
      </c>
    </row>
    <row r="209" spans="1:4" ht="54" thickTop="1" thickBot="1">
      <c r="A209" s="143" t="s">
        <v>1186</v>
      </c>
      <c r="B209" s="144" t="s">
        <v>1838</v>
      </c>
      <c r="C209" s="139" t="s">
        <v>388</v>
      </c>
      <c r="D209" s="185">
        <f>VLOOKUP('621.4'!A93,'621.4'!A93:N328,14,FALSE)</f>
        <v>51581037.797107294</v>
      </c>
    </row>
    <row r="210" spans="1:4" ht="54" thickTop="1" thickBot="1">
      <c r="A210" s="143" t="s">
        <v>1187</v>
      </c>
      <c r="B210" s="144" t="s">
        <v>1839</v>
      </c>
      <c r="C210" s="139" t="s">
        <v>144</v>
      </c>
      <c r="D210" s="185">
        <f>VLOOKUP('621.5'!A89,'621.5'!A89:N329,14,FALSE)</f>
        <v>3870533.8444291786</v>
      </c>
    </row>
    <row r="211" spans="1:4" ht="54" thickTop="1" thickBot="1">
      <c r="A211" s="143" t="s">
        <v>1740</v>
      </c>
      <c r="B211" s="144" t="s">
        <v>1840</v>
      </c>
      <c r="C211" s="139" t="s">
        <v>144</v>
      </c>
      <c r="D211" s="185">
        <f>VLOOKUP('621.5.1'!A89,'621.5.1'!A89:N330,14,FALSE)</f>
        <v>646098.36436000478</v>
      </c>
    </row>
    <row r="212" spans="1:4" ht="54" thickTop="1" thickBot="1">
      <c r="A212" s="143" t="s">
        <v>1188</v>
      </c>
      <c r="B212" s="144" t="s">
        <v>1841</v>
      </c>
      <c r="C212" s="139" t="s">
        <v>1929</v>
      </c>
      <c r="D212" s="185">
        <f>VLOOKUP('621.6'!A98,'621.6'!A98:N331,14,FALSE)</f>
        <v>59415105.773702137</v>
      </c>
    </row>
    <row r="213" spans="1:4" ht="54" thickTop="1" thickBot="1">
      <c r="A213" s="143" t="s">
        <v>1815</v>
      </c>
      <c r="B213" s="144" t="s">
        <v>1842</v>
      </c>
      <c r="C213" s="139" t="s">
        <v>1929</v>
      </c>
      <c r="D213" s="185">
        <f>VLOOKUP('621.7'!A89,'621.7'!A89:N332,14,FALSE)</f>
        <v>2625241.7256127982</v>
      </c>
    </row>
    <row r="214" spans="1:4" ht="54" thickTop="1" thickBot="1">
      <c r="A214" s="143" t="s">
        <v>1189</v>
      </c>
      <c r="B214" s="144" t="s">
        <v>2100</v>
      </c>
      <c r="C214" s="139" t="s">
        <v>233</v>
      </c>
      <c r="D214" s="185">
        <f>VLOOKUP('622.1'!A89,'622.1'!A89:N333,14,FALSE)</f>
        <v>99212.265850856711</v>
      </c>
    </row>
    <row r="215" spans="1:4" ht="54" thickTop="1" thickBot="1">
      <c r="A215" s="143" t="s">
        <v>1190</v>
      </c>
      <c r="B215" s="144" t="s">
        <v>1843</v>
      </c>
      <c r="C215" s="139" t="s">
        <v>233</v>
      </c>
      <c r="D215" s="185">
        <f>VLOOKUP('622.2'!A89,'622.2'!A89:N335,14,FALSE)</f>
        <v>392751.55126093898</v>
      </c>
    </row>
    <row r="216" spans="1:4" ht="54" thickTop="1" thickBot="1">
      <c r="A216" s="143" t="s">
        <v>1191</v>
      </c>
      <c r="B216" s="144" t="s">
        <v>1844</v>
      </c>
      <c r="C216" s="139" t="s">
        <v>233</v>
      </c>
      <c r="D216" s="185">
        <f>VLOOKUP('622.3'!A89,'622.3'!A89:N336,14,FALSE)</f>
        <v>816366.93431290984</v>
      </c>
    </row>
    <row r="217" spans="1:4" ht="54" thickTop="1" thickBot="1">
      <c r="A217" s="143" t="s">
        <v>1192</v>
      </c>
      <c r="B217" s="144" t="s">
        <v>1845</v>
      </c>
      <c r="C217" s="139" t="s">
        <v>233</v>
      </c>
      <c r="D217" s="185">
        <f>VLOOKUP('622.4'!A89,'622.4'!A89:N337,14,FALSE)</f>
        <v>743991.2514052717</v>
      </c>
    </row>
    <row r="218" spans="1:4" ht="54" thickTop="1" thickBot="1">
      <c r="A218" s="143" t="s">
        <v>1193</v>
      </c>
      <c r="B218" s="144" t="s">
        <v>1846</v>
      </c>
      <c r="C218" s="139" t="s">
        <v>144</v>
      </c>
      <c r="D218" s="185">
        <f>VLOOKUP('622.5'!A89,'622.5'!A89:N338,14,FALSE)</f>
        <v>62749.026998754947</v>
      </c>
    </row>
    <row r="219" spans="1:4" ht="54" thickTop="1" thickBot="1">
      <c r="A219" s="143" t="s">
        <v>1194</v>
      </c>
      <c r="B219" s="144" t="s">
        <v>1847</v>
      </c>
      <c r="C219" s="139" t="s">
        <v>144</v>
      </c>
      <c r="D219" s="185">
        <f>VLOOKUP('623.1'!A103,'623.1'!A103:N339,14,FALSE)</f>
        <v>430882.83679510007</v>
      </c>
    </row>
    <row r="220" spans="1:4" ht="54" thickTop="1" thickBot="1">
      <c r="A220" s="143" t="s">
        <v>1195</v>
      </c>
      <c r="B220" s="144" t="s">
        <v>1303</v>
      </c>
      <c r="C220" s="139" t="s">
        <v>2101</v>
      </c>
      <c r="D220" s="185">
        <f>VLOOKUP('623.2'!A89,'623.2'!A89:N340,14,FALSE)</f>
        <v>3059815.888691335</v>
      </c>
    </row>
    <row r="221" spans="1:4" ht="54" thickTop="1" thickBot="1">
      <c r="A221" s="143" t="s">
        <v>1196</v>
      </c>
      <c r="B221" s="144" t="s">
        <v>2220</v>
      </c>
      <c r="C221" s="139" t="s">
        <v>388</v>
      </c>
      <c r="D221" s="185">
        <f>VLOOKUP('630.1'!A89,'630.1'!A89:N341,14,FALSE)</f>
        <v>919160.17891970114</v>
      </c>
    </row>
    <row r="222" spans="1:4" ht="54" thickTop="1" thickBot="1">
      <c r="A222" s="143" t="s">
        <v>1197</v>
      </c>
      <c r="B222" s="144" t="s">
        <v>2221</v>
      </c>
      <c r="C222" s="139" t="s">
        <v>388</v>
      </c>
      <c r="D222" s="185">
        <f>VLOOKUP('630.2'!A89,'630.2'!A89:N342,14,FALSE)</f>
        <v>900230.62958865822</v>
      </c>
    </row>
    <row r="223" spans="1:4" ht="54" thickTop="1" thickBot="1">
      <c r="A223" s="143" t="s">
        <v>1198</v>
      </c>
      <c r="B223" s="144" t="s">
        <v>2222</v>
      </c>
      <c r="C223" s="139" t="s">
        <v>388</v>
      </c>
      <c r="D223" s="185">
        <f>VLOOKUP('630.3'!A89,'630.3'!A89:N343,14,FALSE)</f>
        <v>707297.1628435438</v>
      </c>
    </row>
    <row r="224" spans="1:4" ht="54" thickTop="1" thickBot="1">
      <c r="A224" s="143" t="s">
        <v>1199</v>
      </c>
      <c r="B224" s="144" t="s">
        <v>2223</v>
      </c>
      <c r="C224" s="139" t="s">
        <v>388</v>
      </c>
      <c r="D224" s="185">
        <f>VLOOKUP('630.4'!A89,'630.4'!A89:N344,14,FALSE)</f>
        <v>626173.60887647746</v>
      </c>
    </row>
    <row r="225" spans="1:4" ht="54" thickTop="1" thickBot="1">
      <c r="A225" s="143" t="s">
        <v>1200</v>
      </c>
      <c r="B225" s="144" t="s">
        <v>2224</v>
      </c>
      <c r="C225" s="139" t="s">
        <v>388</v>
      </c>
      <c r="D225" s="185">
        <f>VLOOKUP('630.5'!A93,'630.5'!A93:N345,14,FALSE)</f>
        <v>420052.49087315635</v>
      </c>
    </row>
    <row r="226" spans="1:4" ht="54" thickTop="1" thickBot="1">
      <c r="A226" s="143" t="s">
        <v>1201</v>
      </c>
      <c r="B226" s="144" t="s">
        <v>2225</v>
      </c>
      <c r="C226" s="139" t="s">
        <v>388</v>
      </c>
      <c r="D226" s="185">
        <f>VLOOKUP('630.6'!A93,'630.6'!A89:N346,14,FALSE)</f>
        <v>363798.53424780793</v>
      </c>
    </row>
    <row r="227" spans="1:4" ht="54" thickTop="1" thickBot="1">
      <c r="A227" s="143" t="s">
        <v>1202</v>
      </c>
      <c r="B227" s="144" t="s">
        <v>2226</v>
      </c>
      <c r="C227" s="139" t="s">
        <v>388</v>
      </c>
      <c r="D227" s="185">
        <f>VLOOKUP('630.7'!A93,'630.7'!A90:N347,14,FALSE)</f>
        <v>254279.48286294474</v>
      </c>
    </row>
    <row r="228" spans="1:4" ht="54" thickTop="1" thickBot="1">
      <c r="A228" s="143" t="s">
        <v>1203</v>
      </c>
      <c r="B228" s="144" t="s">
        <v>1848</v>
      </c>
      <c r="C228" s="139" t="s">
        <v>144</v>
      </c>
      <c r="D228" s="185">
        <f>VLOOKUP('632.1'!A90,'632.1'!A90:N349,14,FALSE)</f>
        <v>397256.83682632993</v>
      </c>
    </row>
    <row r="229" spans="1:4" ht="54" thickTop="1" thickBot="1">
      <c r="A229" s="143" t="s">
        <v>1743</v>
      </c>
      <c r="B229" s="144" t="s">
        <v>1849</v>
      </c>
      <c r="C229" s="139" t="s">
        <v>144</v>
      </c>
      <c r="D229" s="185">
        <f>VLOOKUP('632.2'!A90,'632.2'!A90:N350,14,FALSE)</f>
        <v>403727.47199290001</v>
      </c>
    </row>
    <row r="230" spans="1:4" ht="54" thickTop="1" thickBot="1">
      <c r="A230" s="143" t="s">
        <v>1746</v>
      </c>
      <c r="B230" s="144" t="s">
        <v>1850</v>
      </c>
      <c r="C230" s="139" t="s">
        <v>377</v>
      </c>
      <c r="D230" s="185">
        <f>VLOOKUP('640.1'!A90,'640.1'!A90:N351,14,FALSE)</f>
        <v>6571.4670520821501</v>
      </c>
    </row>
    <row r="231" spans="1:4" ht="54" thickTop="1" thickBot="1">
      <c r="A231" s="143" t="s">
        <v>1747</v>
      </c>
      <c r="B231" s="144" t="s">
        <v>1851</v>
      </c>
      <c r="C231" s="139" t="s">
        <v>377</v>
      </c>
      <c r="D231" s="185">
        <f>VLOOKUP('640.2'!A90,'640.2'!A90:N352,14,FALSE)</f>
        <v>4282.8559668479875</v>
      </c>
    </row>
    <row r="232" spans="1:4" ht="54" thickTop="1" thickBot="1">
      <c r="A232" s="143" t="s">
        <v>1204</v>
      </c>
      <c r="B232" s="144" t="s">
        <v>1852</v>
      </c>
      <c r="C232" s="139" t="s">
        <v>1748</v>
      </c>
      <c r="D232" s="185">
        <f>VLOOKUP('641.1'!A90,'641.1'!A90:N353,14,FALSE)</f>
        <v>1679.2956131529581</v>
      </c>
    </row>
    <row r="233" spans="1:4" ht="54" thickTop="1" thickBot="1">
      <c r="A233" s="143" t="s">
        <v>1205</v>
      </c>
      <c r="B233" s="144" t="s">
        <v>1852</v>
      </c>
      <c r="C233" s="139" t="s">
        <v>377</v>
      </c>
      <c r="D233" s="185">
        <f>VLOOKUP('641.2'!A90,'641.2'!A90:N354,14,FALSE)</f>
        <v>31203.663817259458</v>
      </c>
    </row>
    <row r="234" spans="1:4" ht="54" thickTop="1" thickBot="1">
      <c r="A234" s="143" t="s">
        <v>1206</v>
      </c>
      <c r="B234" s="144" t="s">
        <v>1853</v>
      </c>
      <c r="C234" s="139" t="s">
        <v>1929</v>
      </c>
      <c r="D234" s="185">
        <f>VLOOKUP('642.1'!A90,'642.1'!A90:N355,14,FALSE)</f>
        <v>511416.39374350751</v>
      </c>
    </row>
    <row r="235" spans="1:4" ht="54" thickTop="1" thickBot="1">
      <c r="A235" s="143" t="s">
        <v>1207</v>
      </c>
      <c r="B235" s="144" t="s">
        <v>1854</v>
      </c>
      <c r="C235" s="139" t="s">
        <v>144</v>
      </c>
      <c r="D235" s="185">
        <f>VLOOKUP('642.2'!A90,'642.2'!A90:N356,14,FALSE)</f>
        <v>52883.708150752667</v>
      </c>
    </row>
    <row r="236" spans="1:4" ht="54" thickTop="1" thickBot="1">
      <c r="A236" s="143" t="s">
        <v>1208</v>
      </c>
      <c r="B236" s="144" t="s">
        <v>1855</v>
      </c>
      <c r="C236" s="139" t="s">
        <v>377</v>
      </c>
      <c r="D236" s="185">
        <f>VLOOKUP('650.1'!A95,'650.1'!A95:N358,14,FALSE)</f>
        <v>9835.4838343223273</v>
      </c>
    </row>
    <row r="237" spans="1:4" ht="54" thickTop="1" thickBot="1">
      <c r="A237" s="143" t="s">
        <v>1209</v>
      </c>
      <c r="B237" s="144" t="s">
        <v>2233</v>
      </c>
      <c r="C237" s="139" t="s">
        <v>377</v>
      </c>
      <c r="D237" s="185">
        <f>VLOOKUP('650.2'!A93,'650.2'!A93:N359,14,FALSE)</f>
        <v>7895.4299954423741</v>
      </c>
    </row>
    <row r="238" spans="1:4" ht="54" thickTop="1" thickBot="1">
      <c r="A238" s="143" t="s">
        <v>1210</v>
      </c>
      <c r="B238" s="144" t="s">
        <v>1856</v>
      </c>
      <c r="C238" s="139" t="s">
        <v>377</v>
      </c>
      <c r="D238" s="210">
        <f>VLOOKUP('650.3'!A90,'650.3'!A90:N360,14,FALSE)</f>
        <v>0.56156436587322511</v>
      </c>
    </row>
    <row r="239" spans="1:4" ht="54" thickTop="1" thickBot="1">
      <c r="A239" s="143" t="s">
        <v>1211</v>
      </c>
      <c r="B239" s="144" t="s">
        <v>2237</v>
      </c>
      <c r="C239" s="139" t="s">
        <v>377</v>
      </c>
      <c r="D239" s="185">
        <f>VLOOKUP('650.4'!A93,'650.4'!A93:N361,14,FALSE)</f>
        <v>4150.7589979842987</v>
      </c>
    </row>
    <row r="240" spans="1:4" ht="57.75" thickTop="1" thickBot="1">
      <c r="A240" s="143" t="s">
        <v>1212</v>
      </c>
      <c r="B240" s="144" t="s">
        <v>1857</v>
      </c>
      <c r="C240" s="139" t="s">
        <v>233</v>
      </c>
      <c r="D240" s="185">
        <f>VLOOKUP('660.1'!A87,'660.1'!A87:N362,14,FALSE)</f>
        <v>308429.84354794107</v>
      </c>
    </row>
    <row r="241" spans="1:4" ht="76.5" thickTop="1" thickBot="1">
      <c r="A241" s="143" t="s">
        <v>1213</v>
      </c>
      <c r="B241" s="144" t="s">
        <v>1964</v>
      </c>
      <c r="C241" s="139" t="s">
        <v>144</v>
      </c>
      <c r="D241" s="185">
        <f>VLOOKUP('660.2'!A87,'660.2'!A87:N363,14,FALSE)</f>
        <v>359584.536175507</v>
      </c>
    </row>
    <row r="242" spans="1:4" ht="54" thickTop="1" thickBot="1">
      <c r="A242" s="143" t="s">
        <v>1761</v>
      </c>
      <c r="B242" s="144" t="s">
        <v>1858</v>
      </c>
      <c r="C242" s="139" t="s">
        <v>144</v>
      </c>
      <c r="D242" s="185">
        <f>VLOOKUP('661.1'!A87,'661.1'!A87:N364,14,FALSE)</f>
        <v>445522.87079674867</v>
      </c>
    </row>
    <row r="243" spans="1:4" ht="54" thickTop="1" thickBot="1">
      <c r="A243" s="143" t="s">
        <v>1214</v>
      </c>
      <c r="B243" s="144" t="s">
        <v>1859</v>
      </c>
      <c r="C243" s="139" t="s">
        <v>144</v>
      </c>
      <c r="D243" s="185">
        <f>VLOOKUP('662.1'!A87,'662.1'!A87:N365,14,FALSE)</f>
        <v>367866.7030622575</v>
      </c>
    </row>
    <row r="244" spans="1:4" ht="54" thickTop="1" thickBot="1">
      <c r="A244" s="143" t="s">
        <v>1215</v>
      </c>
      <c r="B244" s="144" t="s">
        <v>1860</v>
      </c>
      <c r="C244" s="139" t="s">
        <v>144</v>
      </c>
      <c r="D244" s="185">
        <f>VLOOKUP('662.2'!A87,'662.2'!A87:N366,14,FALSE)</f>
        <v>332590.47372396593</v>
      </c>
    </row>
    <row r="245" spans="1:4" ht="54" thickTop="1" thickBot="1">
      <c r="A245" s="143" t="s">
        <v>1762</v>
      </c>
      <c r="B245" s="144" t="s">
        <v>1861</v>
      </c>
      <c r="C245" s="139" t="s">
        <v>144</v>
      </c>
      <c r="D245" s="185">
        <f>VLOOKUP('663.1'!A87,'663.1'!A87:N367,14,FALSE)</f>
        <v>17133.184018917091</v>
      </c>
    </row>
    <row r="246" spans="1:4" ht="54" thickTop="1" thickBot="1">
      <c r="A246" s="143" t="s">
        <v>1216</v>
      </c>
      <c r="B246" s="144" t="s">
        <v>1862</v>
      </c>
      <c r="C246" s="139" t="s">
        <v>388</v>
      </c>
      <c r="D246" s="185">
        <f>VLOOKUP('670.1'!A87,'670.1'!A87:N368,14,FALSE)</f>
        <v>198037.59049598765</v>
      </c>
    </row>
    <row r="247" spans="1:4" ht="54" thickTop="1" thickBot="1">
      <c r="A247" s="143" t="s">
        <v>1217</v>
      </c>
      <c r="B247" s="144" t="s">
        <v>1863</v>
      </c>
      <c r="C247" s="139" t="s">
        <v>388</v>
      </c>
      <c r="D247" s="185">
        <f>VLOOKUP('670.2'!A87,'670.2'!A87:N369,14,FALSE)</f>
        <v>214763.13944959029</v>
      </c>
    </row>
    <row r="248" spans="1:4" ht="54" thickTop="1" thickBot="1">
      <c r="A248" s="143" t="s">
        <v>1764</v>
      </c>
      <c r="B248" s="144" t="s">
        <v>1864</v>
      </c>
      <c r="C248" s="139" t="s">
        <v>388</v>
      </c>
      <c r="D248" s="185">
        <f>VLOOKUP('670.3'!A87,'670.3'!A87:N370,14,FALSE)</f>
        <v>221969.30077091744</v>
      </c>
    </row>
    <row r="249" spans="1:4" ht="54" thickTop="1" thickBot="1">
      <c r="A249" s="143" t="s">
        <v>1765</v>
      </c>
      <c r="B249" s="144" t="s">
        <v>1865</v>
      </c>
      <c r="C249" s="139" t="s">
        <v>388</v>
      </c>
      <c r="D249" s="185">
        <f>VLOOKUP('670.4'!A87,'670.4'!A87:N371,14,FALSE)</f>
        <v>222975.53000488982</v>
      </c>
    </row>
    <row r="250" spans="1:4" ht="54" thickTop="1" thickBot="1">
      <c r="A250" s="143" t="s">
        <v>1766</v>
      </c>
      <c r="B250" s="144" t="s">
        <v>1866</v>
      </c>
      <c r="C250" s="139" t="s">
        <v>388</v>
      </c>
      <c r="D250" s="185">
        <f>VLOOKUP('670.5'!A89,'670.5'!A89:N372,14,FALSE)</f>
        <v>283796.06941224635</v>
      </c>
    </row>
    <row r="251" spans="1:4" ht="54" thickTop="1" thickBot="1">
      <c r="A251" s="143" t="s">
        <v>1218</v>
      </c>
      <c r="B251" s="144" t="s">
        <v>1867</v>
      </c>
      <c r="C251" s="139" t="s">
        <v>388</v>
      </c>
      <c r="D251" s="185">
        <f>VLOOKUP('671.1'!A89,'671.1'!A89:N373,14,FALSE)</f>
        <v>546507.51538574195</v>
      </c>
    </row>
    <row r="252" spans="1:4" ht="54" thickTop="1" thickBot="1">
      <c r="A252" s="143" t="s">
        <v>1219</v>
      </c>
      <c r="B252" s="144" t="s">
        <v>1868</v>
      </c>
      <c r="C252" s="139" t="s">
        <v>144</v>
      </c>
      <c r="D252" s="185">
        <f>VLOOKUP('671.2'!A89,'671.2'!A89:N374,14,FALSE)</f>
        <v>44242.252262151727</v>
      </c>
    </row>
    <row r="253" spans="1:4" ht="54" thickTop="1" thickBot="1">
      <c r="A253" s="143" t="s">
        <v>1767</v>
      </c>
      <c r="B253" s="144" t="s">
        <v>1869</v>
      </c>
      <c r="C253" s="139" t="s">
        <v>388</v>
      </c>
      <c r="D253" s="185">
        <f>VLOOKUP('671.3'!A87,'671.3'!A87:N375,14,FALSE)</f>
        <v>583608.77071411302</v>
      </c>
    </row>
    <row r="254" spans="1:4" ht="54" thickTop="1" thickBot="1">
      <c r="A254" s="143" t="s">
        <v>1768</v>
      </c>
      <c r="B254" s="144" t="s">
        <v>1870</v>
      </c>
      <c r="C254" s="139" t="s">
        <v>144</v>
      </c>
      <c r="D254" s="185">
        <f>VLOOKUP('671.4'!A87,'671.4'!A87:N376,14,FALSE)</f>
        <v>47222.106426257538</v>
      </c>
    </row>
    <row r="255" spans="1:4" ht="54" thickTop="1" thickBot="1">
      <c r="A255" s="143" t="s">
        <v>1220</v>
      </c>
      <c r="B255" s="144" t="s">
        <v>1871</v>
      </c>
      <c r="C255" s="139" t="s">
        <v>144</v>
      </c>
      <c r="D255" s="185">
        <f>VLOOKUP('672.1'!A87,'672.1'!A87:N377,14,FALSE)</f>
        <v>40562.913389927424</v>
      </c>
    </row>
    <row r="256" spans="1:4" ht="54" thickTop="1" thickBot="1">
      <c r="A256" s="143" t="s">
        <v>1769</v>
      </c>
      <c r="B256" s="144" t="s">
        <v>1872</v>
      </c>
      <c r="C256" s="139" t="s">
        <v>144</v>
      </c>
      <c r="D256" s="185">
        <f>VLOOKUP('672.2'!A87,'672.2'!A87:N378,14,FALSE)</f>
        <v>39523.000358740974</v>
      </c>
    </row>
    <row r="257" spans="1:4" ht="54" thickTop="1" thickBot="1">
      <c r="A257" s="143" t="s">
        <v>1770</v>
      </c>
      <c r="B257" s="144" t="s">
        <v>1873</v>
      </c>
      <c r="C257" s="139" t="s">
        <v>144</v>
      </c>
      <c r="D257" s="185">
        <f>VLOOKUP('672.3'!A87,'672.3'!A87:N379,14,FALSE)</f>
        <v>41939.000585338872</v>
      </c>
    </row>
    <row r="258" spans="1:4" ht="54" thickTop="1" thickBot="1">
      <c r="A258" s="143" t="s">
        <v>1771</v>
      </c>
      <c r="B258" s="144" t="s">
        <v>1874</v>
      </c>
      <c r="C258" s="139" t="s">
        <v>144</v>
      </c>
      <c r="D258" s="185">
        <f>VLOOKUP('672.4'!A87,'672.3'!A87:N380,14,FALSE)</f>
        <v>41939.000585338872</v>
      </c>
    </row>
    <row r="259" spans="1:4" ht="54" thickTop="1" thickBot="1">
      <c r="A259" s="143" t="s">
        <v>1816</v>
      </c>
      <c r="B259" s="144" t="s">
        <v>1875</v>
      </c>
      <c r="C259" s="139" t="s">
        <v>233</v>
      </c>
      <c r="D259" s="185">
        <f>VLOOKUP('673.1.1'!A87,'673.1.1'!A87:N381,14,FALSE)</f>
        <v>9948.4398827507466</v>
      </c>
    </row>
    <row r="260" spans="1:4" ht="54" thickTop="1" thickBot="1">
      <c r="A260" s="143" t="s">
        <v>1817</v>
      </c>
      <c r="B260" s="144" t="s">
        <v>2152</v>
      </c>
      <c r="C260" s="139" t="s">
        <v>233</v>
      </c>
      <c r="D260" s="185">
        <f>VLOOKUP('673.1.2'!A87,'673.1.2'!A87:N382,14,FALSE)</f>
        <v>11961.031502129536</v>
      </c>
    </row>
    <row r="261" spans="1:4" ht="54" thickTop="1" thickBot="1">
      <c r="A261" s="143" t="s">
        <v>1221</v>
      </c>
      <c r="B261" s="144" t="s">
        <v>1876</v>
      </c>
      <c r="C261" s="139" t="s">
        <v>388</v>
      </c>
      <c r="D261" s="185">
        <f>VLOOKUP('673.2'!A87,'673.2'!A87:N383,14,FALSE)</f>
        <v>58304.928088336645</v>
      </c>
    </row>
    <row r="262" spans="1:4" ht="54" thickTop="1" thickBot="1">
      <c r="A262" s="143" t="s">
        <v>1222</v>
      </c>
      <c r="B262" s="144" t="s">
        <v>1877</v>
      </c>
      <c r="C262" s="139" t="s">
        <v>388</v>
      </c>
      <c r="D262" s="185">
        <f>VLOOKUP('673.3'!A89,'673.3'!A89:N384,14,FALSE)</f>
        <v>58940.083343271959</v>
      </c>
    </row>
    <row r="263" spans="1:4" ht="54" thickTop="1" thickBot="1">
      <c r="A263" s="143" t="s">
        <v>1223</v>
      </c>
      <c r="B263" s="144" t="s">
        <v>2102</v>
      </c>
      <c r="C263" s="139" t="s">
        <v>144</v>
      </c>
      <c r="D263" s="185">
        <f>VLOOKUP('674.1'!A89,'674.1'!A89:N385,14,FALSE)</f>
        <v>117375.21421137777</v>
      </c>
    </row>
    <row r="264" spans="1:4" ht="54" thickTop="1" thickBot="1">
      <c r="A264" s="143" t="s">
        <v>1224</v>
      </c>
      <c r="B264" s="144" t="s">
        <v>1878</v>
      </c>
      <c r="C264" s="139" t="s">
        <v>144</v>
      </c>
      <c r="D264" s="185">
        <f>VLOOKUP('674.2'!A89,'674.2'!A89:N386,14,FALSE)</f>
        <v>215936.13780274719</v>
      </c>
    </row>
    <row r="265" spans="1:4" ht="54" thickTop="1" thickBot="1">
      <c r="A265" s="143" t="s">
        <v>1225</v>
      </c>
      <c r="B265" s="144" t="s">
        <v>1879</v>
      </c>
      <c r="C265" s="139" t="s">
        <v>233</v>
      </c>
      <c r="D265" s="185">
        <f>VLOOKUP('680.1'!A87,'680.1'!A87:N387,14,FALSE)</f>
        <v>171158.47661138966</v>
      </c>
    </row>
    <row r="266" spans="1:4" ht="54" thickTop="1" thickBot="1">
      <c r="A266" s="143" t="s">
        <v>1226</v>
      </c>
      <c r="B266" s="144" t="s">
        <v>1880</v>
      </c>
      <c r="C266" s="139" t="s">
        <v>144</v>
      </c>
      <c r="D266" s="185">
        <f>VLOOKUP('680.2'!A87,'680.2'!A87:N388,14,FALSE)</f>
        <v>7775.9406836483686</v>
      </c>
    </row>
    <row r="267" spans="1:4" ht="54" thickTop="1" thickBot="1">
      <c r="A267" s="143" t="s">
        <v>1227</v>
      </c>
      <c r="B267" s="144" t="s">
        <v>1881</v>
      </c>
      <c r="C267" s="139" t="s">
        <v>388</v>
      </c>
      <c r="D267" s="185">
        <f>VLOOKUP('680.3'!A89,'680.3'!A89:N389,14,FALSE)</f>
        <v>65455.254616525344</v>
      </c>
    </row>
    <row r="268" spans="1:4" ht="54" thickTop="1" thickBot="1">
      <c r="A268" s="143" t="s">
        <v>1228</v>
      </c>
      <c r="B268" s="144" t="s">
        <v>1882</v>
      </c>
      <c r="C268" s="139" t="s">
        <v>388</v>
      </c>
      <c r="D268" s="185">
        <f>VLOOKUP('681.1'!A89,'681.1'!A89:N390,14,FALSE)</f>
        <v>126827.16091057434</v>
      </c>
    </row>
    <row r="269" spans="1:4" ht="54" thickTop="1" thickBot="1">
      <c r="A269" s="143" t="s">
        <v>1776</v>
      </c>
      <c r="B269" s="144" t="s">
        <v>1883</v>
      </c>
      <c r="C269" s="139" t="s">
        <v>388</v>
      </c>
      <c r="D269" s="185">
        <f>VLOOKUP('681.2'!A89,'681.2'!A89:N391,14,FALSE)</f>
        <v>143552.70986417698</v>
      </c>
    </row>
    <row r="270" spans="1:4" ht="54" thickTop="1" thickBot="1">
      <c r="A270" s="143" t="s">
        <v>1777</v>
      </c>
      <c r="B270" s="144" t="s">
        <v>1884</v>
      </c>
      <c r="C270" s="139" t="s">
        <v>388</v>
      </c>
      <c r="D270" s="185">
        <f>VLOOKUP('681.3'!A89,'681.3'!A89:N392,14,FALSE)</f>
        <v>150758.87118550413</v>
      </c>
    </row>
    <row r="271" spans="1:4" ht="54" thickTop="1" thickBot="1">
      <c r="A271" s="143" t="s">
        <v>1778</v>
      </c>
      <c r="B271" s="144" t="s">
        <v>1885</v>
      </c>
      <c r="C271" s="139" t="s">
        <v>388</v>
      </c>
      <c r="D271" s="185">
        <f>VLOOKUP('681.4'!A89,'681.4'!A89:N393,14,FALSE)</f>
        <v>151765.10041947645</v>
      </c>
    </row>
    <row r="272" spans="1:4" ht="54" thickTop="1" thickBot="1">
      <c r="A272" s="143" t="s">
        <v>1229</v>
      </c>
      <c r="B272" s="144" t="s">
        <v>1886</v>
      </c>
      <c r="C272" s="139" t="s">
        <v>388</v>
      </c>
      <c r="D272" s="185">
        <f>VLOOKUP('682.1'!A89,'682.1'!A89:N394,14,FALSE)</f>
        <v>169461.59064017973</v>
      </c>
    </row>
    <row r="273" spans="1:4" ht="54" thickTop="1" thickBot="1">
      <c r="A273" s="143" t="s">
        <v>1779</v>
      </c>
      <c r="B273" s="144" t="s">
        <v>1887</v>
      </c>
      <c r="C273" s="139" t="s">
        <v>388</v>
      </c>
      <c r="D273" s="185">
        <f>VLOOKUP('682.2'!A89,'682.2'!A89:N395,14,FALSE)</f>
        <v>169461.59064017973</v>
      </c>
    </row>
    <row r="274" spans="1:4" ht="54" thickTop="1" thickBot="1">
      <c r="A274" s="143" t="s">
        <v>1781</v>
      </c>
      <c r="B274" s="144" t="s">
        <v>1888</v>
      </c>
      <c r="C274" s="139" t="s">
        <v>388</v>
      </c>
      <c r="D274" s="185">
        <f>VLOOKUP('682.3'!A89,'682.3'!A89:N396,14,FALSE)</f>
        <v>169461.59064017973</v>
      </c>
    </row>
    <row r="275" spans="1:4" ht="54" thickTop="1" thickBot="1">
      <c r="A275" s="143" t="s">
        <v>1783</v>
      </c>
      <c r="B275" s="144" t="s">
        <v>2103</v>
      </c>
      <c r="C275" s="139" t="s">
        <v>388</v>
      </c>
      <c r="D275" s="185">
        <f>VLOOKUP('682.4'!A89,'682.4'!A89:N397,14,FALSE)</f>
        <v>169461.59064017973</v>
      </c>
    </row>
    <row r="276" spans="1:4" ht="54" thickTop="1" thickBot="1">
      <c r="A276" s="143" t="s">
        <v>1785</v>
      </c>
      <c r="B276" s="144" t="s">
        <v>1889</v>
      </c>
      <c r="C276" s="139" t="s">
        <v>233</v>
      </c>
      <c r="D276" s="185">
        <f>VLOOKUP('683.1'!A89,'683.1'!A89:N398,14,FALSE)</f>
        <v>8530.1936590348632</v>
      </c>
    </row>
    <row r="277" spans="1:4" ht="54" thickTop="1" thickBot="1">
      <c r="A277" s="143" t="s">
        <v>1787</v>
      </c>
      <c r="B277" s="144" t="s">
        <v>1890</v>
      </c>
      <c r="C277" s="139" t="s">
        <v>233</v>
      </c>
      <c r="D277" s="185">
        <f>VLOOKUP('683.2'!A89,'683.2'!A89:N399,14,FALSE)</f>
        <v>16856.091894415164</v>
      </c>
    </row>
    <row r="278" spans="1:4" ht="54" thickTop="1" thickBot="1">
      <c r="A278" s="143" t="s">
        <v>1789</v>
      </c>
      <c r="B278" s="144" t="s">
        <v>1891</v>
      </c>
      <c r="C278" s="139" t="s">
        <v>233</v>
      </c>
      <c r="D278" s="185">
        <f>VLOOKUP('683.3'!A89,'683.3'!A89:N400,14,FALSE)</f>
        <v>8530.1936590348632</v>
      </c>
    </row>
    <row r="279" spans="1:4" ht="54" thickTop="1" thickBot="1">
      <c r="A279" s="143" t="s">
        <v>1790</v>
      </c>
      <c r="B279" s="144" t="s">
        <v>1892</v>
      </c>
      <c r="C279" s="139" t="s">
        <v>233</v>
      </c>
      <c r="D279" s="185">
        <f>VLOOKUP('683.4'!A89,'683.4'!A89:N401,14,FALSE)</f>
        <v>16856.091894415164</v>
      </c>
    </row>
    <row r="280" spans="1:4" ht="54" thickTop="1" thickBot="1">
      <c r="A280" s="143" t="s">
        <v>1791</v>
      </c>
      <c r="B280" s="144" t="s">
        <v>1893</v>
      </c>
      <c r="C280" s="139" t="s">
        <v>233</v>
      </c>
      <c r="D280" s="185">
        <f>VLOOKUP('683.5'!A87,'683.5'!A87:N402,14,FALSE)</f>
        <v>74914.983855499348</v>
      </c>
    </row>
    <row r="281" spans="1:4" ht="54" thickTop="1" thickBot="1">
      <c r="A281" s="143" t="s">
        <v>2153</v>
      </c>
      <c r="B281" s="144" t="s">
        <v>1894</v>
      </c>
      <c r="C281" s="139" t="s">
        <v>233</v>
      </c>
      <c r="D281" s="185">
        <f>VLOOKUP('690.1.1'!A89,'690.1.1'!A89:N403,14,FALSE)</f>
        <v>9318.7592681721308</v>
      </c>
    </row>
    <row r="282" spans="1:4" ht="54" thickTop="1" thickBot="1">
      <c r="A282" s="143" t="s">
        <v>1794</v>
      </c>
      <c r="B282" s="144" t="s">
        <v>1895</v>
      </c>
      <c r="C282" s="139" t="s">
        <v>233</v>
      </c>
      <c r="D282" s="185">
        <f>VLOOKUP('690.1.2'!A89,'690.1.2'!A89:N404,14,FALSE)</f>
        <v>24435.480928561818</v>
      </c>
    </row>
    <row r="283" spans="1:4" ht="54" thickTop="1" thickBot="1">
      <c r="A283" s="143" t="s">
        <v>1230</v>
      </c>
      <c r="B283" s="144" t="s">
        <v>1896</v>
      </c>
      <c r="C283" s="139" t="s">
        <v>144</v>
      </c>
      <c r="D283" s="185">
        <f>VLOOKUP('700.1'!A89,'700.1'!A89:N405,14,FALSE)</f>
        <v>1920.2652142181973</v>
      </c>
    </row>
    <row r="284" spans="1:4" ht="54" thickTop="1" thickBot="1">
      <c r="A284" s="143" t="s">
        <v>1231</v>
      </c>
      <c r="B284" s="144" t="s">
        <v>1897</v>
      </c>
      <c r="C284" s="139" t="s">
        <v>144</v>
      </c>
      <c r="D284" s="185">
        <f>VLOOKUP('700.2'!A89,'700.2'!A89:N406,14,FALSE)</f>
        <v>1625.1941437886244</v>
      </c>
    </row>
    <row r="285" spans="1:4" ht="54" thickTop="1" thickBot="1">
      <c r="A285" s="143" t="s">
        <v>1232</v>
      </c>
      <c r="B285" s="144" t="s">
        <v>1898</v>
      </c>
      <c r="C285" s="139" t="s">
        <v>233</v>
      </c>
      <c r="D285" s="185">
        <f>VLOOKUP('700.3'!A89,'700.3'!A89:N407,14,FALSE)</f>
        <v>39761.692798491618</v>
      </c>
    </row>
    <row r="286" spans="1:4" ht="54" thickTop="1" thickBot="1">
      <c r="A286" s="143" t="s">
        <v>1233</v>
      </c>
      <c r="B286" s="144" t="s">
        <v>1899</v>
      </c>
      <c r="C286" s="139" t="s">
        <v>233</v>
      </c>
      <c r="D286" s="185">
        <f>VLOOKUP('700.4'!A89,'700.4'!A89:N408,14,FALSE)</f>
        <v>42996.782981125274</v>
      </c>
    </row>
    <row r="287" spans="1:4" ht="54" thickTop="1" thickBot="1">
      <c r="A287" s="143" t="s">
        <v>1234</v>
      </c>
      <c r="B287" s="144" t="s">
        <v>1900</v>
      </c>
      <c r="C287" s="139" t="s">
        <v>1929</v>
      </c>
      <c r="D287" s="185">
        <f>VLOOKUP('701.1'!A89,'701.1'!A89:N409,14,FALSE)</f>
        <v>8952.4068083807542</v>
      </c>
    </row>
    <row r="288" spans="1:4" ht="54" thickTop="1" thickBot="1">
      <c r="A288" s="143" t="s">
        <v>1797</v>
      </c>
      <c r="B288" s="144" t="s">
        <v>1901</v>
      </c>
      <c r="C288" s="139" t="s">
        <v>1929</v>
      </c>
      <c r="D288" s="185">
        <f>VLOOKUP('710.1'!A89,'710.1'!A89:N410,14,FALSE)</f>
        <v>500428.60511939786</v>
      </c>
    </row>
    <row r="289" spans="1:4" ht="54" thickTop="1" thickBot="1">
      <c r="A289" s="143" t="s">
        <v>1235</v>
      </c>
      <c r="B289" s="144" t="s">
        <v>1902</v>
      </c>
      <c r="C289" s="139" t="s">
        <v>233</v>
      </c>
      <c r="D289" s="185">
        <f>VLOOKUP('710.2'!A89,'710.2'!A89:N411,14,FALSE)</f>
        <v>490074.60056179331</v>
      </c>
    </row>
    <row r="290" spans="1:4" ht="54" thickTop="1" thickBot="1">
      <c r="A290" s="143" t="s">
        <v>1236</v>
      </c>
      <c r="B290" s="144" t="s">
        <v>1903</v>
      </c>
      <c r="C290" s="139" t="s">
        <v>1929</v>
      </c>
      <c r="D290" s="185">
        <f>VLOOKUP('720.1'!A89,'720.1'!A89:N412,14,FALSE)</f>
        <v>242877.55506752941</v>
      </c>
    </row>
    <row r="291" spans="1:4" ht="54" thickTop="1" thickBot="1">
      <c r="A291" s="143" t="s">
        <v>1237</v>
      </c>
      <c r="B291" s="144" t="s">
        <v>1904</v>
      </c>
      <c r="C291" s="139" t="s">
        <v>144</v>
      </c>
      <c r="D291" s="185">
        <f>VLOOKUP('730.1'!A89,'730.1'!A89:N413,14,FALSE)</f>
        <v>194178.55449250506</v>
      </c>
    </row>
    <row r="292" spans="1:4" ht="54" thickTop="1" thickBot="1">
      <c r="A292" s="143" t="s">
        <v>1238</v>
      </c>
      <c r="B292" s="144" t="s">
        <v>1905</v>
      </c>
      <c r="C292" s="139" t="s">
        <v>1929</v>
      </c>
      <c r="D292" s="185">
        <f>VLOOKUP('730.2'!A89,'730.2'!A89:N414,14,FALSE)</f>
        <v>63425.548732544179</v>
      </c>
    </row>
    <row r="293" spans="1:4" ht="54" thickTop="1" thickBot="1">
      <c r="A293" s="143" t="s">
        <v>1239</v>
      </c>
      <c r="B293" s="144" t="s">
        <v>1906</v>
      </c>
      <c r="C293" s="139" t="s">
        <v>1929</v>
      </c>
      <c r="D293" s="185">
        <f>VLOOKUP('730.3'!A89,'730.3'!A89:N415,14,FALSE)</f>
        <v>54631.406278165465</v>
      </c>
    </row>
    <row r="294" spans="1:4" ht="54" thickTop="1" thickBot="1">
      <c r="A294" s="143" t="s">
        <v>1798</v>
      </c>
      <c r="B294" s="144" t="s">
        <v>1907</v>
      </c>
      <c r="C294" s="139" t="s">
        <v>1929</v>
      </c>
      <c r="D294" s="185">
        <f>VLOOKUP('730.4'!A89,'730.4'!A89:N416,14,FALSE)</f>
        <v>44414.929922059659</v>
      </c>
    </row>
    <row r="295" spans="1:4" ht="54" thickTop="1" thickBot="1">
      <c r="A295" s="143" t="s">
        <v>1240</v>
      </c>
      <c r="B295" s="144" t="s">
        <v>1908</v>
      </c>
      <c r="C295" s="139" t="s">
        <v>144</v>
      </c>
      <c r="D295" s="185">
        <f>VLOOKUP('731.1'!A89,'731.1'!A89:N417,14,FALSE)</f>
        <v>173485.22599300471</v>
      </c>
    </row>
    <row r="296" spans="1:4" ht="54" thickTop="1" thickBot="1">
      <c r="A296" s="143" t="s">
        <v>1241</v>
      </c>
      <c r="B296" s="144" t="s">
        <v>1909</v>
      </c>
      <c r="C296" s="139" t="s">
        <v>2101</v>
      </c>
      <c r="D296" s="185">
        <f>VLOOKUP('740.1'!A89,'740.1'!A89:N418,14,FALSE)</f>
        <v>18410.74808596107</v>
      </c>
    </row>
    <row r="297" spans="1:4" ht="54" thickTop="1" thickBot="1">
      <c r="A297" s="143" t="s">
        <v>1801</v>
      </c>
      <c r="B297" s="144" t="s">
        <v>1910</v>
      </c>
      <c r="C297" s="139" t="s">
        <v>1929</v>
      </c>
      <c r="D297" s="185">
        <f>VLOOKUP('741.1'!A89,'741.1'!A89:N419,14,FALSE)</f>
        <v>49206.645807503533</v>
      </c>
    </row>
    <row r="298" spans="1:4" ht="54" thickTop="1" thickBot="1">
      <c r="A298" s="143" t="s">
        <v>1242</v>
      </c>
      <c r="B298" s="144" t="s">
        <v>1911</v>
      </c>
      <c r="C298" s="139" t="s">
        <v>144</v>
      </c>
      <c r="D298" s="185">
        <f>VLOOKUP('800.1'!A89,'800.1'!A89:N420,14,FALSE)</f>
        <v>7813.892124367625</v>
      </c>
    </row>
    <row r="299" spans="1:4" ht="54" thickTop="1" thickBot="1">
      <c r="A299" s="143" t="s">
        <v>1243</v>
      </c>
      <c r="B299" s="144" t="s">
        <v>1912</v>
      </c>
      <c r="C299" s="139" t="s">
        <v>144</v>
      </c>
      <c r="D299" s="185">
        <f>VLOOKUP('800.2'!A89,'800.2'!A89:N421,14,FALSE)</f>
        <v>16618.564975441666</v>
      </c>
    </row>
    <row r="300" spans="1:4" ht="54" thickTop="1" thickBot="1">
      <c r="A300" s="143" t="s">
        <v>1244</v>
      </c>
      <c r="B300" s="144" t="s">
        <v>1913</v>
      </c>
      <c r="C300" s="139" t="s">
        <v>144</v>
      </c>
      <c r="D300" s="185">
        <f>VLOOKUP('800.3'!A89,'800.3'!A89:N422,14,FALSE)</f>
        <v>51129.776188890115</v>
      </c>
    </row>
    <row r="301" spans="1:4" ht="54" thickTop="1" thickBot="1">
      <c r="A301" s="143" t="s">
        <v>1245</v>
      </c>
      <c r="B301" s="144" t="s">
        <v>1914</v>
      </c>
      <c r="C301" s="139" t="s">
        <v>144</v>
      </c>
      <c r="D301" s="185">
        <f>VLOOKUP('800.4'!A89,'800.4'!A89:N423,14,FALSE)</f>
        <v>59647.955953569224</v>
      </c>
    </row>
    <row r="302" spans="1:4" ht="54" thickTop="1" thickBot="1">
      <c r="A302" s="143" t="s">
        <v>1802</v>
      </c>
      <c r="B302" s="144" t="s">
        <v>1915</v>
      </c>
      <c r="C302" s="139" t="s">
        <v>1929</v>
      </c>
      <c r="D302" s="185">
        <f>VLOOKUP('802.1'!A89,'802.1'!A89:N424,14,FALSE)</f>
        <v>339936.20863405627</v>
      </c>
    </row>
    <row r="303" spans="1:4" ht="54" thickTop="1" thickBot="1">
      <c r="A303" s="143" t="s">
        <v>1803</v>
      </c>
      <c r="B303" s="144" t="s">
        <v>1965</v>
      </c>
      <c r="C303" s="139" t="s">
        <v>1929</v>
      </c>
      <c r="D303" s="185">
        <f>VLOOKUP('802.2'!A89,'802.2'!A89:N425,14,FALSE)</f>
        <v>67269.242788765318</v>
      </c>
    </row>
    <row r="304" spans="1:4" ht="54" thickTop="1" thickBot="1">
      <c r="A304" s="143" t="s">
        <v>1804</v>
      </c>
      <c r="B304" s="144" t="s">
        <v>1916</v>
      </c>
      <c r="C304" s="139" t="s">
        <v>1929</v>
      </c>
      <c r="D304" s="185">
        <f>VLOOKUP('802.3'!A89,'802.3'!A89:N426,14,FALSE)</f>
        <v>42927.208307190987</v>
      </c>
    </row>
    <row r="305" spans="1:4" ht="54" thickTop="1" thickBot="1">
      <c r="A305" s="143" t="s">
        <v>1805</v>
      </c>
      <c r="B305" s="144" t="s">
        <v>1917</v>
      </c>
      <c r="C305" s="139" t="s">
        <v>1929</v>
      </c>
      <c r="D305" s="185">
        <f>VLOOKUP('802.4'!A89,'802.4'!A89:N427,14,FALSE)</f>
        <v>36565.085658597694</v>
      </c>
    </row>
    <row r="306" spans="1:4" ht="54" thickTop="1" thickBot="1">
      <c r="A306" s="143" t="s">
        <v>1806</v>
      </c>
      <c r="B306" s="144" t="s">
        <v>1918</v>
      </c>
      <c r="C306" s="139" t="s">
        <v>1929</v>
      </c>
      <c r="D306" s="185">
        <f>VLOOKUP('802.5'!A89,'802.5'!A89:N428,14,FALSE)</f>
        <v>245151.81796430392</v>
      </c>
    </row>
    <row r="307" spans="1:4" ht="54" thickTop="1" thickBot="1">
      <c r="A307" s="143" t="s">
        <v>1807</v>
      </c>
      <c r="B307" s="144" t="s">
        <v>1919</v>
      </c>
      <c r="C307" s="139" t="s">
        <v>1929</v>
      </c>
      <c r="D307" s="185">
        <f>VLOOKUP('802.6'!A89,'802.6'!A89:N429,14,FALSE)</f>
        <v>239401.97657465196</v>
      </c>
    </row>
    <row r="308" spans="1:4" ht="54" thickTop="1" thickBot="1">
      <c r="A308" s="143" t="s">
        <v>1808</v>
      </c>
      <c r="B308" s="144" t="s">
        <v>1920</v>
      </c>
      <c r="C308" s="139" t="s">
        <v>1929</v>
      </c>
      <c r="D308" s="185">
        <f>VLOOKUP('802.7'!A89,'802.7'!A89:N430,14,FALSE)</f>
        <v>156859.62539508575</v>
      </c>
    </row>
    <row r="309" spans="1:4" ht="54" thickTop="1" thickBot="1">
      <c r="A309" s="143" t="s">
        <v>1809</v>
      </c>
      <c r="B309" s="144" t="s">
        <v>1921</v>
      </c>
      <c r="C309" s="139" t="s">
        <v>1929</v>
      </c>
      <c r="D309" s="185">
        <f>VLOOKUP('802.8'!A89,'802.8'!A89:N431,14,FALSE)</f>
        <v>134422.63729657989</v>
      </c>
    </row>
    <row r="310" spans="1:4" ht="54" thickTop="1" thickBot="1">
      <c r="A310" s="143" t="s">
        <v>1246</v>
      </c>
      <c r="B310" s="144" t="s">
        <v>1922</v>
      </c>
      <c r="C310" s="139" t="s">
        <v>233</v>
      </c>
      <c r="D310" s="185">
        <f>VLOOKUP('810.1'!A89,'810.1'!A89:N432,14,FALSE)</f>
        <v>13080.324625486453</v>
      </c>
    </row>
    <row r="311" spans="1:4" ht="54" thickTop="1" thickBot="1">
      <c r="A311" s="143" t="s">
        <v>1247</v>
      </c>
      <c r="B311" s="144" t="s">
        <v>1923</v>
      </c>
      <c r="C311" s="139" t="s">
        <v>233</v>
      </c>
      <c r="D311" s="185">
        <f>VLOOKUP('810.2'!A89,'810.2'!A89:N433,14,FALSE)</f>
        <v>9026.00867355837</v>
      </c>
    </row>
    <row r="312" spans="1:4" ht="54" thickTop="1" thickBot="1">
      <c r="A312" s="143" t="s">
        <v>1248</v>
      </c>
      <c r="B312" s="144" t="s">
        <v>1924</v>
      </c>
      <c r="C312" s="139" t="s">
        <v>233</v>
      </c>
      <c r="D312" s="185">
        <f>VLOOKUP('810.3'!A89,'810.3'!A89:N435,14,FALSE)</f>
        <v>4585.9668502611803</v>
      </c>
    </row>
    <row r="313" spans="1:4" ht="57.75" thickTop="1" thickBot="1">
      <c r="A313" s="143" t="s">
        <v>1810</v>
      </c>
      <c r="B313" s="144" t="s">
        <v>2156</v>
      </c>
      <c r="C313" s="139" t="s">
        <v>233</v>
      </c>
      <c r="D313" s="185">
        <f>VLOOKUP('811.1'!A89,'811.1'!A89:N436,14,FALSE)</f>
        <v>27017.207232596858</v>
      </c>
    </row>
    <row r="314" spans="1:4" ht="57.75" thickTop="1" thickBot="1">
      <c r="A314" s="143" t="s">
        <v>1811</v>
      </c>
      <c r="B314" s="144" t="s">
        <v>2157</v>
      </c>
      <c r="C314" s="139" t="s">
        <v>233</v>
      </c>
      <c r="D314" s="185">
        <f>VLOOKUP('811.2'!A89,'811.2'!A89:N437,14,FALSE)</f>
        <v>32007.482644756812</v>
      </c>
    </row>
    <row r="315" spans="1:4" ht="54" thickTop="1" thickBot="1">
      <c r="A315" s="143" t="s">
        <v>1249</v>
      </c>
      <c r="B315" s="144" t="s">
        <v>2159</v>
      </c>
      <c r="C315" s="139" t="s">
        <v>233</v>
      </c>
      <c r="D315" s="185">
        <f>VLOOKUP('812.1'!A89,'812.1'!A89:N438,14,FALSE)</f>
        <v>48131.348049500179</v>
      </c>
    </row>
    <row r="316" spans="1:4" ht="54" thickTop="1" thickBot="1">
      <c r="A316" s="143" t="s">
        <v>1812</v>
      </c>
      <c r="B316" s="144" t="s">
        <v>1925</v>
      </c>
      <c r="C316" s="139" t="s">
        <v>2101</v>
      </c>
      <c r="D316" s="185">
        <f>VLOOKUP('820.1'!A89,'820.1'!A89:N439,14,FALSE)</f>
        <v>60889.919477006653</v>
      </c>
    </row>
    <row r="317" spans="1:4" ht="54" thickTop="1" thickBot="1">
      <c r="A317" s="143" t="s">
        <v>1813</v>
      </c>
      <c r="B317" s="144" t="s">
        <v>1926</v>
      </c>
      <c r="C317" s="139" t="s">
        <v>1068</v>
      </c>
      <c r="D317" s="185">
        <f>VLOOKUP('820.1.2'!A88,'820.1.2'!A88:N440,14,FALSE)</f>
        <v>3188762.401764119</v>
      </c>
    </row>
    <row r="318" spans="1:4" ht="57.75" thickTop="1" thickBot="1">
      <c r="A318" s="143" t="s">
        <v>1250</v>
      </c>
      <c r="B318" s="144" t="s">
        <v>1927</v>
      </c>
      <c r="C318" s="139" t="s">
        <v>2104</v>
      </c>
      <c r="D318" s="185">
        <f>VLOOKUP('900.1'!A88,'900.1'!A88:N441,14,FALSE)</f>
        <v>774.65462579159612</v>
      </c>
    </row>
    <row r="319" spans="1:4" ht="57.75" thickTop="1" thickBot="1">
      <c r="A319" s="143" t="s">
        <v>1251</v>
      </c>
      <c r="B319" s="144" t="s">
        <v>2301</v>
      </c>
      <c r="C319" s="139" t="s">
        <v>2105</v>
      </c>
      <c r="D319" s="185">
        <f>VLOOKUP('900.2'!A88,'900.2'!A88:N442,14,FALSE)</f>
        <v>950.7124952896861</v>
      </c>
    </row>
    <row r="320" spans="1:4" ht="54" thickTop="1" thickBot="1">
      <c r="A320" s="143" t="s">
        <v>1252</v>
      </c>
      <c r="B320" s="144" t="s">
        <v>1928</v>
      </c>
      <c r="C320" s="139" t="s">
        <v>2105</v>
      </c>
      <c r="D320" s="185">
        <f>VLOOKUP('900.3'!A88,'900.3'!A88:N443,14,FALSE)</f>
        <v>950.7124952896861</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1" sqref="E11"/>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1">
        <v>41734.182989957975</v>
      </c>
    </row>
    <row r="8" spans="1:4" ht="30" customHeight="1" thickTop="1" thickBot="1">
      <c r="A8" s="16" t="s">
        <v>112</v>
      </c>
      <c r="B8" s="14" t="s">
        <v>113</v>
      </c>
      <c r="C8" s="17" t="s">
        <v>114</v>
      </c>
      <c r="D8" s="1001">
        <v>2626.8575805166611</v>
      </c>
    </row>
    <row r="9" spans="1:4" ht="30" customHeight="1" thickTop="1" thickBot="1">
      <c r="A9" s="16" t="s">
        <v>117</v>
      </c>
      <c r="B9" s="14" t="s">
        <v>113</v>
      </c>
      <c r="C9" s="17" t="s">
        <v>118</v>
      </c>
      <c r="D9" s="1001">
        <v>75124.296124803514</v>
      </c>
    </row>
    <row r="10" spans="1:4" ht="30" customHeight="1" thickTop="1" thickBot="1">
      <c r="A10" s="16" t="s">
        <v>119</v>
      </c>
      <c r="B10" s="14" t="s">
        <v>113</v>
      </c>
      <c r="C10" s="17" t="s">
        <v>120</v>
      </c>
      <c r="D10" s="1001">
        <v>49824.730221629521</v>
      </c>
    </row>
    <row r="11" spans="1:4" ht="30" customHeight="1" thickTop="1" thickBot="1">
      <c r="A11" s="16" t="s">
        <v>123</v>
      </c>
      <c r="B11" s="14" t="s">
        <v>113</v>
      </c>
      <c r="C11" s="17" t="s">
        <v>124</v>
      </c>
      <c r="D11" s="1001">
        <v>21174.974246136731</v>
      </c>
    </row>
    <row r="12" spans="1:4" ht="30" customHeight="1" thickTop="1" thickBot="1">
      <c r="A12" s="16" t="s">
        <v>121</v>
      </c>
      <c r="B12" s="14" t="s">
        <v>113</v>
      </c>
      <c r="C12" s="17" t="s">
        <v>122</v>
      </c>
      <c r="D12" s="1001">
        <v>41937.787079344642</v>
      </c>
    </row>
    <row r="13" spans="1:4" ht="30" customHeight="1" thickTop="1" thickBot="1">
      <c r="A13" s="16" t="s">
        <v>125</v>
      </c>
      <c r="B13" s="14" t="s">
        <v>113</v>
      </c>
      <c r="C13" s="17" t="s">
        <v>126</v>
      </c>
      <c r="D13" s="1001">
        <v>55476.403292162584</v>
      </c>
    </row>
    <row r="14" spans="1:4" ht="30" customHeight="1" thickTop="1" thickBot="1">
      <c r="A14" s="16" t="s">
        <v>131</v>
      </c>
      <c r="B14" s="14" t="s">
        <v>113</v>
      </c>
      <c r="C14" s="17" t="s">
        <v>132</v>
      </c>
      <c r="D14" s="1001">
        <v>225372.88837441054</v>
      </c>
    </row>
    <row r="15" spans="1:4" ht="30" customHeight="1" thickTop="1" thickBot="1">
      <c r="A15" s="16" t="s">
        <v>129</v>
      </c>
      <c r="B15" s="14" t="s">
        <v>113</v>
      </c>
      <c r="C15" s="17" t="s">
        <v>130</v>
      </c>
      <c r="D15" s="1001">
        <v>213815.30435520996</v>
      </c>
    </row>
    <row r="16" spans="1:4" ht="30" customHeight="1" thickTop="1" thickBot="1">
      <c r="A16" s="16" t="s">
        <v>127</v>
      </c>
      <c r="B16" s="14" t="s">
        <v>113</v>
      </c>
      <c r="C16" s="17" t="s">
        <v>128</v>
      </c>
      <c r="D16" s="1001">
        <v>130338.65392285131</v>
      </c>
    </row>
    <row r="17" spans="1:4" ht="30" customHeight="1" thickTop="1" thickBot="1">
      <c r="A17" s="16" t="s">
        <v>1795</v>
      </c>
      <c r="B17" s="14" t="s">
        <v>113</v>
      </c>
      <c r="C17" s="17" t="s">
        <v>1796</v>
      </c>
      <c r="D17" s="1001">
        <v>39407.673990462303</v>
      </c>
    </row>
    <row r="18" spans="1:4" ht="30" customHeight="1" thickTop="1" thickBot="1">
      <c r="A18" s="16" t="s">
        <v>133</v>
      </c>
      <c r="B18" s="14" t="s">
        <v>113</v>
      </c>
      <c r="C18" s="17" t="s">
        <v>134</v>
      </c>
      <c r="D18" s="1001">
        <v>65080.199566665637</v>
      </c>
    </row>
    <row r="19" spans="1:4" ht="30" customHeight="1" thickTop="1" thickBot="1">
      <c r="A19" s="16" t="s">
        <v>146</v>
      </c>
      <c r="B19" s="14" t="s">
        <v>113</v>
      </c>
      <c r="C19" s="17" t="s">
        <v>147</v>
      </c>
      <c r="D19" s="1001">
        <v>144469.80024000673</v>
      </c>
    </row>
    <row r="20" spans="1:4" ht="30" customHeight="1" thickTop="1" thickBot="1">
      <c r="A20" s="16" t="s">
        <v>135</v>
      </c>
      <c r="B20" s="14" t="s">
        <v>113</v>
      </c>
      <c r="C20" s="17" t="s">
        <v>1968</v>
      </c>
      <c r="D20" s="1001">
        <v>57787.920096002694</v>
      </c>
    </row>
    <row r="21" spans="1:4" ht="30" customHeight="1" thickTop="1" thickBot="1">
      <c r="A21" s="16" t="s">
        <v>136</v>
      </c>
      <c r="B21" s="14" t="s">
        <v>113</v>
      </c>
      <c r="C21" s="17" t="s">
        <v>137</v>
      </c>
      <c r="D21" s="1001">
        <v>156443.24125429065</v>
      </c>
    </row>
    <row r="22" spans="1:4" ht="30" customHeight="1" thickTop="1" thickBot="1">
      <c r="A22" s="16" t="s">
        <v>138</v>
      </c>
      <c r="B22" s="14" t="s">
        <v>113</v>
      </c>
      <c r="C22" s="17" t="s">
        <v>139</v>
      </c>
      <c r="D22" s="1001">
        <v>52009.128086402423</v>
      </c>
    </row>
    <row r="23" spans="1:4" ht="30" customHeight="1" thickTop="1" thickBot="1">
      <c r="A23" s="16" t="s">
        <v>143</v>
      </c>
      <c r="B23" s="14" t="s">
        <v>144</v>
      </c>
      <c r="C23" s="17" t="s">
        <v>145</v>
      </c>
      <c r="D23" s="1001">
        <v>22779.978504786934</v>
      </c>
    </row>
    <row r="24" spans="1:4" ht="30" customHeight="1" thickTop="1" thickBot="1">
      <c r="A24" s="16" t="s">
        <v>140</v>
      </c>
      <c r="B24" s="14" t="s">
        <v>1082</v>
      </c>
      <c r="C24" s="17" t="s">
        <v>142</v>
      </c>
      <c r="D24" s="1001">
        <v>23573.10187644192</v>
      </c>
    </row>
    <row r="25" spans="1:4" ht="30" customHeight="1" thickTop="1" thickBot="1">
      <c r="A25" s="16" t="s">
        <v>148</v>
      </c>
      <c r="B25" s="14" t="s">
        <v>113</v>
      </c>
      <c r="C25" s="17" t="s">
        <v>149</v>
      </c>
      <c r="D25" s="1001">
        <v>156027.38425920732</v>
      </c>
    </row>
    <row r="26" spans="1:4" ht="30" customHeight="1" thickTop="1" thickBot="1">
      <c r="A26" s="16" t="s">
        <v>150</v>
      </c>
      <c r="B26" s="14" t="s">
        <v>113</v>
      </c>
      <c r="C26" s="17" t="s">
        <v>151</v>
      </c>
      <c r="D26" s="1001">
        <v>161806.17626880755</v>
      </c>
    </row>
    <row r="27" spans="1:4" ht="30" customHeight="1" thickTop="1" thickBot="1">
      <c r="A27" s="16" t="s">
        <v>152</v>
      </c>
      <c r="B27" s="14" t="s">
        <v>113</v>
      </c>
      <c r="C27" s="17" t="s">
        <v>153</v>
      </c>
      <c r="D27" s="1001">
        <v>70065.7677054292</v>
      </c>
    </row>
    <row r="28" spans="1:4" ht="30" customHeight="1" thickTop="1" thickBot="1">
      <c r="A28" s="16" t="s">
        <v>154</v>
      </c>
      <c r="B28" s="14" t="s">
        <v>113</v>
      </c>
      <c r="C28" s="17" t="s">
        <v>155</v>
      </c>
      <c r="D28" s="1001">
        <v>109797.04818240512</v>
      </c>
    </row>
    <row r="29" spans="1:4" ht="30" customHeight="1" thickTop="1" thickBot="1">
      <c r="A29" s="16" t="s">
        <v>156</v>
      </c>
      <c r="B29" s="14" t="s">
        <v>113</v>
      </c>
      <c r="C29" s="17" t="s">
        <v>157</v>
      </c>
      <c r="D29" s="1001">
        <v>675.70314213472068</v>
      </c>
    </row>
    <row r="30" spans="1:4" ht="30" customHeight="1" thickTop="1" thickBot="1">
      <c r="A30" s="16" t="s">
        <v>166</v>
      </c>
      <c r="B30" s="14" t="s">
        <v>113</v>
      </c>
      <c r="C30" s="17" t="s">
        <v>167</v>
      </c>
      <c r="D30" s="1001">
        <v>105552.32732495373</v>
      </c>
    </row>
    <row r="31" spans="1:4" ht="30" customHeight="1" thickTop="1" thickBot="1">
      <c r="A31" s="16" t="s">
        <v>162</v>
      </c>
      <c r="B31" s="14" t="s">
        <v>113</v>
      </c>
      <c r="C31" s="17" t="s">
        <v>163</v>
      </c>
      <c r="D31" s="1001">
        <v>7592.842042449468</v>
      </c>
    </row>
    <row r="32" spans="1:4" ht="30" customHeight="1" thickTop="1" thickBot="1">
      <c r="A32" s="16" t="s">
        <v>164</v>
      </c>
      <c r="B32" s="14" t="s">
        <v>113</v>
      </c>
      <c r="C32" s="17" t="s">
        <v>165</v>
      </c>
      <c r="D32" s="1001">
        <v>22693.758849450569</v>
      </c>
    </row>
    <row r="33" spans="1:4" ht="30" customHeight="1" thickTop="1" thickBot="1">
      <c r="A33" s="16" t="s">
        <v>171</v>
      </c>
      <c r="B33" s="14" t="s">
        <v>113</v>
      </c>
      <c r="C33" s="17" t="s">
        <v>172</v>
      </c>
      <c r="D33" s="1001">
        <v>11010.312234502338</v>
      </c>
    </row>
    <row r="34" spans="1:4" ht="30" customHeight="1" thickTop="1" thickBot="1">
      <c r="A34" s="16" t="s">
        <v>160</v>
      </c>
      <c r="B34" s="14" t="s">
        <v>113</v>
      </c>
      <c r="C34" s="17" t="s">
        <v>161</v>
      </c>
      <c r="D34" s="1001">
        <v>7660.3788852632351</v>
      </c>
    </row>
    <row r="35" spans="1:4" ht="30" customHeight="1" thickTop="1" thickBot="1">
      <c r="A35" s="16" t="s">
        <v>173</v>
      </c>
      <c r="B35" s="14" t="s">
        <v>113</v>
      </c>
      <c r="C35" s="17" t="s">
        <v>1970</v>
      </c>
      <c r="D35" s="1001">
        <v>161806.17626880755</v>
      </c>
    </row>
    <row r="36" spans="1:4" ht="30" customHeight="1" thickTop="1" thickBot="1">
      <c r="A36" s="16" t="s">
        <v>170</v>
      </c>
      <c r="B36" s="14" t="s">
        <v>113</v>
      </c>
      <c r="C36" s="17" t="s">
        <v>1969</v>
      </c>
      <c r="D36" s="1001">
        <v>89200.149105065939</v>
      </c>
    </row>
    <row r="37" spans="1:4" ht="30" customHeight="1" thickTop="1" thickBot="1">
      <c r="A37" s="16" t="s">
        <v>168</v>
      </c>
      <c r="B37" s="14" t="s">
        <v>113</v>
      </c>
      <c r="C37" s="17" t="s">
        <v>169</v>
      </c>
      <c r="D37" s="1001">
        <v>93681.806971265803</v>
      </c>
    </row>
    <row r="38" spans="1:4" ht="30" customHeight="1" thickTop="1" thickBot="1">
      <c r="A38" s="16" t="s">
        <v>174</v>
      </c>
      <c r="B38" s="14" t="s">
        <v>113</v>
      </c>
      <c r="C38" s="17" t="s">
        <v>175</v>
      </c>
      <c r="D38" s="1001">
        <v>74688.386499986038</v>
      </c>
    </row>
    <row r="39" spans="1:4" ht="30" customHeight="1" thickTop="1" thickBot="1">
      <c r="A39" s="16" t="s">
        <v>176</v>
      </c>
      <c r="B39" s="14" t="s">
        <v>113</v>
      </c>
      <c r="C39" s="17" t="s">
        <v>177</v>
      </c>
      <c r="D39" s="1001">
        <v>62776.528029171117</v>
      </c>
    </row>
    <row r="40" spans="1:4" ht="30" customHeight="1" thickTop="1" thickBot="1">
      <c r="A40" s="16" t="s">
        <v>180</v>
      </c>
      <c r="B40" s="14" t="s">
        <v>113</v>
      </c>
      <c r="C40" s="17" t="s">
        <v>181</v>
      </c>
      <c r="D40" s="1001">
        <v>86036.003183842797</v>
      </c>
    </row>
    <row r="41" spans="1:4" ht="30" customHeight="1" thickTop="1" thickBot="1">
      <c r="A41" s="16" t="s">
        <v>178</v>
      </c>
      <c r="B41" s="14" t="s">
        <v>113</v>
      </c>
      <c r="C41" s="17" t="s">
        <v>179</v>
      </c>
      <c r="D41" s="1001">
        <v>77372.339176177222</v>
      </c>
    </row>
    <row r="42" spans="1:4" ht="30" customHeight="1" thickTop="1" thickBot="1">
      <c r="A42" s="16" t="s">
        <v>182</v>
      </c>
      <c r="B42" s="14" t="s">
        <v>113</v>
      </c>
      <c r="C42" s="17" t="s">
        <v>183</v>
      </c>
      <c r="D42" s="1001">
        <v>72490.827833290474</v>
      </c>
    </row>
    <row r="43" spans="1:4" ht="30" customHeight="1" thickTop="1" thickBot="1">
      <c r="A43" s="16" t="s">
        <v>1756</v>
      </c>
      <c r="B43" s="14" t="s">
        <v>113</v>
      </c>
      <c r="C43" s="17" t="s">
        <v>1755</v>
      </c>
      <c r="D43" s="1001">
        <v>6012.158189509465</v>
      </c>
    </row>
    <row r="44" spans="1:4" ht="30" customHeight="1" thickTop="1" thickBot="1">
      <c r="A44" s="16" t="s">
        <v>184</v>
      </c>
      <c r="B44" s="14" t="s">
        <v>113</v>
      </c>
      <c r="C44" s="17" t="s">
        <v>185</v>
      </c>
      <c r="D44" s="1001">
        <v>20739.227080928897</v>
      </c>
    </row>
    <row r="45" spans="1:4" ht="30" customHeight="1" thickTop="1" thickBot="1">
      <c r="A45" s="16" t="s">
        <v>1687</v>
      </c>
      <c r="B45" s="14" t="s">
        <v>113</v>
      </c>
      <c r="C45" s="17" t="s">
        <v>1688</v>
      </c>
      <c r="D45" s="1001">
        <v>2017.0059518820624</v>
      </c>
    </row>
    <row r="46" spans="1:4" ht="30" customHeight="1" thickTop="1" thickBot="1">
      <c r="A46" s="16" t="s">
        <v>188</v>
      </c>
      <c r="B46" s="14" t="s">
        <v>113</v>
      </c>
      <c r="C46" s="17" t="s">
        <v>189</v>
      </c>
      <c r="D46" s="1001">
        <v>2293.0217817123676</v>
      </c>
    </row>
    <row r="47" spans="1:4" ht="30" customHeight="1" thickTop="1" thickBot="1">
      <c r="A47" s="16" t="s">
        <v>186</v>
      </c>
      <c r="B47" s="14" t="s">
        <v>113</v>
      </c>
      <c r="C47" s="17" t="s">
        <v>187</v>
      </c>
      <c r="D47" s="1001">
        <v>3812.4550351653611</v>
      </c>
    </row>
    <row r="48" spans="1:4" ht="30" customHeight="1" thickTop="1" thickBot="1">
      <c r="A48" s="16" t="s">
        <v>190</v>
      </c>
      <c r="B48" s="14" t="s">
        <v>113</v>
      </c>
      <c r="C48" s="17" t="s">
        <v>191</v>
      </c>
      <c r="D48" s="1001">
        <v>5135.9266186746599</v>
      </c>
    </row>
    <row r="49" spans="1:4" ht="30" customHeight="1" thickTop="1" thickBot="1">
      <c r="A49" s="16" t="s">
        <v>201</v>
      </c>
      <c r="B49" s="14" t="s">
        <v>113</v>
      </c>
      <c r="C49" s="17" t="s">
        <v>1972</v>
      </c>
      <c r="D49" s="1001">
        <v>72191.166633562563</v>
      </c>
    </row>
    <row r="50" spans="1:4" ht="30" customHeight="1" thickTop="1" thickBot="1">
      <c r="A50" s="16" t="s">
        <v>192</v>
      </c>
      <c r="B50" s="14" t="s">
        <v>113</v>
      </c>
      <c r="C50" s="17" t="s">
        <v>193</v>
      </c>
      <c r="D50" s="1001">
        <v>29447.567068659479</v>
      </c>
    </row>
    <row r="51" spans="1:4" ht="30" customHeight="1" thickTop="1" thickBot="1">
      <c r="A51" s="16" t="s">
        <v>194</v>
      </c>
      <c r="B51" s="14" t="s">
        <v>113</v>
      </c>
      <c r="C51" s="17" t="s">
        <v>1971</v>
      </c>
      <c r="D51" s="1001">
        <v>1739.5596777958347</v>
      </c>
    </row>
    <row r="52" spans="1:4" ht="30" customHeight="1" thickTop="1" thickBot="1">
      <c r="A52" s="16" t="s">
        <v>224</v>
      </c>
      <c r="B52" s="14" t="s">
        <v>92</v>
      </c>
      <c r="C52" s="17" t="s">
        <v>1975</v>
      </c>
      <c r="D52" s="1001">
        <v>114670.28336231103</v>
      </c>
    </row>
    <row r="53" spans="1:4" ht="30" customHeight="1" thickTop="1" thickBot="1">
      <c r="A53" s="16" t="s">
        <v>195</v>
      </c>
      <c r="B53" s="14" t="s">
        <v>113</v>
      </c>
      <c r="C53" s="17" t="s">
        <v>196</v>
      </c>
      <c r="D53" s="1001">
        <v>9152.1832756304648</v>
      </c>
    </row>
    <row r="54" spans="1:4" ht="30" customHeight="1" thickTop="1" thickBot="1">
      <c r="A54" s="16" t="s">
        <v>214</v>
      </c>
      <c r="B54" s="14" t="s">
        <v>113</v>
      </c>
      <c r="C54" s="17" t="s">
        <v>215</v>
      </c>
      <c r="D54" s="1001">
        <v>8233.330878749879</v>
      </c>
    </row>
    <row r="55" spans="1:4" ht="30" customHeight="1" thickTop="1" thickBot="1">
      <c r="A55" s="16" t="s">
        <v>197</v>
      </c>
      <c r="B55" s="14" t="s">
        <v>113</v>
      </c>
      <c r="C55" s="17" t="s">
        <v>198</v>
      </c>
      <c r="D55" s="1001">
        <v>156027.38425920732</v>
      </c>
    </row>
    <row r="56" spans="1:4" ht="30" customHeight="1" thickTop="1" thickBot="1">
      <c r="A56" s="16" t="s">
        <v>199</v>
      </c>
      <c r="B56" s="14" t="s">
        <v>113</v>
      </c>
      <c r="C56" s="17" t="s">
        <v>200</v>
      </c>
      <c r="D56" s="1001">
        <v>13270.744402996908</v>
      </c>
    </row>
    <row r="57" spans="1:4" ht="30" customHeight="1" thickTop="1" thickBot="1">
      <c r="A57" s="16" t="s">
        <v>202</v>
      </c>
      <c r="B57" s="14" t="s">
        <v>113</v>
      </c>
      <c r="C57" s="17" t="s">
        <v>203</v>
      </c>
      <c r="D57" s="1001">
        <v>57823.625125242841</v>
      </c>
    </row>
    <row r="58" spans="1:4" ht="30" customHeight="1" thickTop="1" thickBot="1">
      <c r="A58" s="16" t="s">
        <v>212</v>
      </c>
      <c r="B58" s="14" t="s">
        <v>113</v>
      </c>
      <c r="C58" s="17" t="s">
        <v>213</v>
      </c>
      <c r="D58" s="1001">
        <v>35875.016261480167</v>
      </c>
    </row>
    <row r="59" spans="1:4" ht="30" customHeight="1" thickTop="1" thickBot="1">
      <c r="A59" s="16" t="s">
        <v>206</v>
      </c>
      <c r="B59" s="14" t="s">
        <v>113</v>
      </c>
      <c r="C59" s="17" t="s">
        <v>207</v>
      </c>
      <c r="D59" s="1001">
        <v>6342.6208440053242</v>
      </c>
    </row>
    <row r="60" spans="1:4" ht="30" customHeight="1" thickTop="1" thickBot="1">
      <c r="A60" s="16" t="s">
        <v>204</v>
      </c>
      <c r="B60" s="14" t="s">
        <v>113</v>
      </c>
      <c r="C60" s="17" t="s">
        <v>205</v>
      </c>
      <c r="D60" s="1001">
        <v>9118.6444604010703</v>
      </c>
    </row>
    <row r="61" spans="1:4" ht="30" customHeight="1" thickTop="1" thickBot="1">
      <c r="A61" s="16" t="s">
        <v>208</v>
      </c>
      <c r="B61" s="14" t="s">
        <v>113</v>
      </c>
      <c r="C61" s="17" t="s">
        <v>209</v>
      </c>
      <c r="D61" s="1001">
        <v>10105.074541081034</v>
      </c>
    </row>
    <row r="62" spans="1:4" ht="30" customHeight="1" thickTop="1" thickBot="1">
      <c r="A62" s="16" t="s">
        <v>210</v>
      </c>
      <c r="B62" s="14" t="s">
        <v>113</v>
      </c>
      <c r="C62" s="17" t="s">
        <v>211</v>
      </c>
      <c r="D62" s="1001">
        <v>11671.095812093854</v>
      </c>
    </row>
    <row r="63" spans="1:4" ht="30" customHeight="1" thickTop="1" thickBot="1">
      <c r="A63" s="16" t="s">
        <v>217</v>
      </c>
      <c r="B63" s="14" t="s">
        <v>113</v>
      </c>
      <c r="C63" s="17" t="s">
        <v>218</v>
      </c>
      <c r="D63" s="1001">
        <v>28165.621521724592</v>
      </c>
    </row>
    <row r="64" spans="1:4" ht="30" customHeight="1" thickTop="1" thickBot="1">
      <c r="A64" s="16" t="s">
        <v>219</v>
      </c>
      <c r="B64" s="14" t="s">
        <v>113</v>
      </c>
      <c r="C64" s="17" t="s">
        <v>220</v>
      </c>
      <c r="D64" s="1001">
        <v>14438.979471317714</v>
      </c>
    </row>
    <row r="65" spans="1:4" ht="30" customHeight="1" thickTop="1" thickBot="1">
      <c r="A65" s="16" t="s">
        <v>216</v>
      </c>
      <c r="B65" s="14" t="s">
        <v>113</v>
      </c>
      <c r="C65" s="17" t="s">
        <v>1973</v>
      </c>
      <c r="D65" s="1001">
        <v>15884.849936473189</v>
      </c>
    </row>
    <row r="66" spans="1:4" ht="30" customHeight="1" thickTop="1" thickBot="1">
      <c r="A66" s="16" t="s">
        <v>221</v>
      </c>
      <c r="B66" s="14" t="s">
        <v>113</v>
      </c>
      <c r="C66" s="17" t="s">
        <v>1974</v>
      </c>
      <c r="D66" s="1001">
        <v>53372.054972030775</v>
      </c>
    </row>
    <row r="67" spans="1:4" ht="30" customHeight="1" thickTop="1" thickBot="1">
      <c r="A67" s="16" t="s">
        <v>222</v>
      </c>
      <c r="B67" s="14" t="s">
        <v>113</v>
      </c>
      <c r="C67" s="17" t="s">
        <v>223</v>
      </c>
      <c r="D67" s="1001">
        <v>22551.124594756038</v>
      </c>
    </row>
    <row r="68" spans="1:4" ht="30" customHeight="1" thickTop="1" thickBot="1">
      <c r="A68" s="16" t="s">
        <v>225</v>
      </c>
      <c r="B68" s="14" t="s">
        <v>113</v>
      </c>
      <c r="C68" s="17" t="s">
        <v>226</v>
      </c>
      <c r="D68" s="1001">
        <v>76997.487342758599</v>
      </c>
    </row>
    <row r="69" spans="1:4" ht="30" customHeight="1" thickTop="1" thickBot="1">
      <c r="A69" s="16" t="s">
        <v>227</v>
      </c>
      <c r="B69" s="14" t="s">
        <v>113</v>
      </c>
      <c r="C69" s="17" t="s">
        <v>1976</v>
      </c>
      <c r="D69" s="1001">
        <v>13439.113607044041</v>
      </c>
    </row>
    <row r="70" spans="1:4" ht="30" customHeight="1" thickTop="1" thickBot="1">
      <c r="A70" s="16" t="s">
        <v>232</v>
      </c>
      <c r="B70" s="14" t="s">
        <v>233</v>
      </c>
      <c r="C70" s="17" t="s">
        <v>1979</v>
      </c>
      <c r="D70" s="1001">
        <v>4346.5768661177199</v>
      </c>
    </row>
    <row r="71" spans="1:4" ht="30" customHeight="1" thickTop="1" thickBot="1">
      <c r="A71" s="16" t="s">
        <v>228</v>
      </c>
      <c r="B71" s="14" t="s">
        <v>113</v>
      </c>
      <c r="C71" s="17" t="s">
        <v>1977</v>
      </c>
      <c r="D71" s="1001">
        <v>2692.7768265895893</v>
      </c>
    </row>
    <row r="72" spans="1:4" ht="30" customHeight="1" thickTop="1" thickBot="1">
      <c r="A72" s="16" t="s">
        <v>229</v>
      </c>
      <c r="B72" s="14" t="s">
        <v>113</v>
      </c>
      <c r="C72" s="17" t="s">
        <v>1978</v>
      </c>
      <c r="D72" s="1001">
        <v>9031.0208001256924</v>
      </c>
    </row>
    <row r="73" spans="1:4" ht="30" customHeight="1" thickTop="1" thickBot="1">
      <c r="A73" s="16" t="s">
        <v>230</v>
      </c>
      <c r="B73" s="14" t="s">
        <v>113</v>
      </c>
      <c r="C73" s="17" t="s">
        <v>231</v>
      </c>
      <c r="D73" s="1001">
        <v>4207.3049654098158</v>
      </c>
    </row>
    <row r="74" spans="1:4" ht="30" customHeight="1" thickTop="1" thickBot="1">
      <c r="A74" s="16" t="s">
        <v>234</v>
      </c>
      <c r="B74" s="14" t="s">
        <v>113</v>
      </c>
      <c r="C74" s="17" t="s">
        <v>235</v>
      </c>
      <c r="D74" s="1001">
        <v>10147.845246258337</v>
      </c>
    </row>
    <row r="75" spans="1:4" ht="30" customHeight="1" thickTop="1" thickBot="1">
      <c r="A75" s="16" t="s">
        <v>236</v>
      </c>
      <c r="B75" s="14" t="s">
        <v>113</v>
      </c>
      <c r="C75" s="17" t="s">
        <v>237</v>
      </c>
      <c r="D75" s="1001">
        <v>369842.68861441722</v>
      </c>
    </row>
    <row r="76" spans="1:4" ht="30" customHeight="1" thickTop="1" thickBot="1">
      <c r="A76" s="16" t="s">
        <v>238</v>
      </c>
      <c r="B76" s="14" t="s">
        <v>113</v>
      </c>
      <c r="C76" s="17" t="s">
        <v>239</v>
      </c>
      <c r="D76" s="1001">
        <v>520091.28086402424</v>
      </c>
    </row>
    <row r="77" spans="1:4" ht="30" customHeight="1" thickTop="1" thickBot="1">
      <c r="A77" s="16" t="s">
        <v>240</v>
      </c>
      <c r="B77" s="14" t="s">
        <v>113</v>
      </c>
      <c r="C77" s="17" t="s">
        <v>1980</v>
      </c>
      <c r="D77" s="1001">
        <v>167584.96827840779</v>
      </c>
    </row>
    <row r="78" spans="1:4" ht="30" customHeight="1" thickTop="1" thickBot="1">
      <c r="A78" s="16" t="s">
        <v>241</v>
      </c>
      <c r="B78" s="14" t="s">
        <v>113</v>
      </c>
      <c r="C78" s="17" t="s">
        <v>1981</v>
      </c>
      <c r="D78" s="1001">
        <v>147732.76393460101</v>
      </c>
    </row>
    <row r="79" spans="1:4" ht="30" customHeight="1" thickTop="1" thickBot="1">
      <c r="A79" s="16" t="s">
        <v>246</v>
      </c>
      <c r="B79" s="14" t="s">
        <v>113</v>
      </c>
      <c r="C79" s="17" t="s">
        <v>1986</v>
      </c>
      <c r="D79" s="1001">
        <v>87567.272849988629</v>
      </c>
    </row>
    <row r="80" spans="1:4" ht="30" customHeight="1" thickTop="1" thickBot="1">
      <c r="A80" s="16" t="s">
        <v>243</v>
      </c>
      <c r="B80" s="14" t="s">
        <v>113</v>
      </c>
      <c r="C80" s="17" t="s">
        <v>1983</v>
      </c>
      <c r="D80" s="1001">
        <v>171361.91016418854</v>
      </c>
    </row>
    <row r="81" spans="1:4" ht="30" customHeight="1" thickTop="1" thickBot="1">
      <c r="A81" s="16" t="s">
        <v>244</v>
      </c>
      <c r="B81" s="14" t="s">
        <v>113</v>
      </c>
      <c r="C81" s="17" t="s">
        <v>1984</v>
      </c>
      <c r="D81" s="1001">
        <v>217092.35603230927</v>
      </c>
    </row>
    <row r="82" spans="1:4" ht="30" customHeight="1" thickTop="1" thickBot="1">
      <c r="A82" s="16" t="s">
        <v>245</v>
      </c>
      <c r="B82" s="14" t="s">
        <v>113</v>
      </c>
      <c r="C82" s="17" t="s">
        <v>1985</v>
      </c>
      <c r="D82" s="1001">
        <v>236930.47239361107</v>
      </c>
    </row>
    <row r="83" spans="1:4" ht="30" customHeight="1" thickTop="1" thickBot="1">
      <c r="A83" s="16" t="s">
        <v>247</v>
      </c>
      <c r="B83" s="14" t="s">
        <v>113</v>
      </c>
      <c r="C83" s="17" t="s">
        <v>1987</v>
      </c>
      <c r="D83" s="1001">
        <v>166017.81980810993</v>
      </c>
    </row>
    <row r="84" spans="1:4" ht="30" customHeight="1" thickTop="1" thickBot="1">
      <c r="A84" s="16" t="s">
        <v>242</v>
      </c>
      <c r="B84" s="14" t="s">
        <v>113</v>
      </c>
      <c r="C84" s="17" t="s">
        <v>1982</v>
      </c>
      <c r="D84" s="1001">
        <v>174688.29898215679</v>
      </c>
    </row>
    <row r="85" spans="1:4" ht="30" customHeight="1" thickTop="1" thickBot="1">
      <c r="A85" s="16" t="s">
        <v>248</v>
      </c>
      <c r="B85" s="14" t="s">
        <v>113</v>
      </c>
      <c r="C85" s="17" t="s">
        <v>1988</v>
      </c>
      <c r="D85" s="1001">
        <v>297831.894668094</v>
      </c>
    </row>
    <row r="86" spans="1:4" ht="30" customHeight="1" thickTop="1" thickBot="1">
      <c r="A86" s="16" t="s">
        <v>249</v>
      </c>
      <c r="B86" s="14" t="s">
        <v>113</v>
      </c>
      <c r="C86" s="17" t="s">
        <v>250</v>
      </c>
      <c r="D86" s="1001">
        <v>3514.6131777454102</v>
      </c>
    </row>
    <row r="87" spans="1:4" ht="30" customHeight="1" thickTop="1" thickBot="1">
      <c r="A87" s="16" t="s">
        <v>255</v>
      </c>
      <c r="B87" s="14" t="s">
        <v>113</v>
      </c>
      <c r="C87" s="17" t="s">
        <v>256</v>
      </c>
      <c r="D87" s="1001">
        <v>1093636.9466529095</v>
      </c>
    </row>
    <row r="88" spans="1:4" ht="30" customHeight="1" thickTop="1" thickBot="1">
      <c r="A88" s="16" t="s">
        <v>253</v>
      </c>
      <c r="B88" s="14" t="s">
        <v>113</v>
      </c>
      <c r="C88" s="17" t="s">
        <v>254</v>
      </c>
      <c r="D88" s="1001">
        <v>15601.712198025456</v>
      </c>
    </row>
    <row r="89" spans="1:4" ht="30" customHeight="1" thickTop="1" thickBot="1">
      <c r="A89" s="16" t="s">
        <v>251</v>
      </c>
      <c r="B89" s="14" t="s">
        <v>113</v>
      </c>
      <c r="C89" s="17" t="s">
        <v>252</v>
      </c>
      <c r="D89" s="1001">
        <v>17127.316705828765</v>
      </c>
    </row>
    <row r="90" spans="1:4" ht="30" customHeight="1" thickTop="1" thickBot="1">
      <c r="A90" s="16" t="s">
        <v>257</v>
      </c>
      <c r="B90" s="14" t="s">
        <v>113</v>
      </c>
      <c r="C90" s="17" t="s">
        <v>258</v>
      </c>
      <c r="D90" s="1001">
        <v>4715.8624407289099</v>
      </c>
    </row>
    <row r="91" spans="1:4" ht="30" customHeight="1" thickTop="1" thickBot="1">
      <c r="A91" s="16" t="s">
        <v>259</v>
      </c>
      <c r="B91" s="14" t="s">
        <v>113</v>
      </c>
      <c r="C91" s="17" t="s">
        <v>260</v>
      </c>
      <c r="D91" s="1001">
        <v>86681.880144004055</v>
      </c>
    </row>
    <row r="92" spans="1:4" ht="30" customHeight="1" thickTop="1" thickBot="1">
      <c r="A92" s="16" t="s">
        <v>261</v>
      </c>
      <c r="B92" s="14" t="s">
        <v>113</v>
      </c>
      <c r="C92" s="17" t="s">
        <v>262</v>
      </c>
      <c r="D92" s="1001">
        <v>9276.7635950639524</v>
      </c>
    </row>
    <row r="93" spans="1:4" ht="30" customHeight="1" thickTop="1" thickBot="1">
      <c r="A93" s="16" t="s">
        <v>263</v>
      </c>
      <c r="B93" s="14" t="s">
        <v>113</v>
      </c>
      <c r="C93" s="17" t="s">
        <v>264</v>
      </c>
      <c r="D93" s="1001">
        <v>9496.2985284976439</v>
      </c>
    </row>
    <row r="94" spans="1:4" ht="30" customHeight="1" thickTop="1" thickBot="1">
      <c r="A94" s="16" t="s">
        <v>265</v>
      </c>
      <c r="B94" s="14" t="s">
        <v>113</v>
      </c>
      <c r="C94" s="17" t="s">
        <v>266</v>
      </c>
      <c r="D94" s="1001">
        <v>22594.617903773342</v>
      </c>
    </row>
    <row r="95" spans="1:4" ht="30" customHeight="1" thickTop="1" thickBot="1">
      <c r="A95" s="16" t="s">
        <v>267</v>
      </c>
      <c r="B95" s="14" t="s">
        <v>113</v>
      </c>
      <c r="C95" s="17" t="s">
        <v>268</v>
      </c>
      <c r="D95" s="1001">
        <v>75969.335174788459</v>
      </c>
    </row>
    <row r="96" spans="1:4" ht="30" customHeight="1" thickTop="1" thickBot="1">
      <c r="A96" s="16" t="s">
        <v>269</v>
      </c>
      <c r="B96" s="14" t="s">
        <v>113</v>
      </c>
      <c r="C96" s="17" t="s">
        <v>270</v>
      </c>
      <c r="D96" s="1001">
        <v>213815.30435520996</v>
      </c>
    </row>
    <row r="97" spans="1:4" ht="30" customHeight="1" thickTop="1" thickBot="1">
      <c r="A97" s="16" t="s">
        <v>271</v>
      </c>
      <c r="B97" s="14" t="s">
        <v>113</v>
      </c>
      <c r="C97" s="17" t="s">
        <v>272</v>
      </c>
      <c r="D97" s="1001">
        <v>173363.76028800811</v>
      </c>
    </row>
    <row r="98" spans="1:4" ht="30" customHeight="1" thickTop="1" thickBot="1">
      <c r="A98" s="16" t="s">
        <v>273</v>
      </c>
      <c r="B98" s="14" t="s">
        <v>113</v>
      </c>
      <c r="C98" s="17" t="s">
        <v>274</v>
      </c>
      <c r="D98" s="1001">
        <v>6986.6450107581268</v>
      </c>
    </row>
    <row r="99" spans="1:4" ht="30" customHeight="1" thickTop="1" thickBot="1">
      <c r="A99" s="16" t="s">
        <v>275</v>
      </c>
      <c r="B99" s="14" t="s">
        <v>113</v>
      </c>
      <c r="C99" s="17" t="s">
        <v>276</v>
      </c>
      <c r="D99" s="1001">
        <v>16133.537906409485</v>
      </c>
    </row>
    <row r="100" spans="1:4" ht="30" customHeight="1" thickTop="1" thickBot="1">
      <c r="A100" s="16" t="s">
        <v>277</v>
      </c>
      <c r="B100" s="14" t="s">
        <v>113</v>
      </c>
      <c r="C100" s="17" t="s">
        <v>278</v>
      </c>
      <c r="D100" s="1001">
        <v>433409.40072002023</v>
      </c>
    </row>
    <row r="101" spans="1:4" ht="30" customHeight="1" thickTop="1" thickBot="1">
      <c r="A101" s="16" t="s">
        <v>279</v>
      </c>
      <c r="B101" s="14" t="s">
        <v>113</v>
      </c>
      <c r="C101" s="17" t="s">
        <v>1989</v>
      </c>
      <c r="D101" s="1001">
        <v>433409.40072002023</v>
      </c>
    </row>
    <row r="102" spans="1:4" ht="30" customHeight="1" thickTop="1" thickBot="1">
      <c r="A102" s="16" t="s">
        <v>280</v>
      </c>
      <c r="B102" s="14" t="s">
        <v>113</v>
      </c>
      <c r="C102" s="17" t="s">
        <v>281</v>
      </c>
      <c r="D102" s="1001">
        <v>496517.84092336922</v>
      </c>
    </row>
    <row r="103" spans="1:4" ht="30" customHeight="1" thickTop="1" thickBot="1">
      <c r="A103" s="16" t="s">
        <v>282</v>
      </c>
      <c r="B103" s="14" t="s">
        <v>113</v>
      </c>
      <c r="C103" s="17" t="s">
        <v>283</v>
      </c>
      <c r="D103" s="1001">
        <v>525004.68642199249</v>
      </c>
    </row>
    <row r="104" spans="1:4" ht="30" customHeight="1" thickTop="1" thickBot="1">
      <c r="A104" s="16" t="s">
        <v>284</v>
      </c>
      <c r="B104" s="14" t="s">
        <v>113</v>
      </c>
      <c r="C104" s="17" t="s">
        <v>285</v>
      </c>
      <c r="D104" s="1001">
        <v>606773.16100802831</v>
      </c>
    </row>
    <row r="105" spans="1:4" ht="30" customHeight="1" thickTop="1" thickBot="1">
      <c r="A105" s="16" t="s">
        <v>286</v>
      </c>
      <c r="B105" s="14" t="s">
        <v>113</v>
      </c>
      <c r="C105" s="17" t="s">
        <v>287</v>
      </c>
      <c r="D105" s="1001">
        <v>235842.1812719375</v>
      </c>
    </row>
    <row r="106" spans="1:4" ht="30" customHeight="1" thickTop="1" thickBot="1">
      <c r="A106" s="16" t="s">
        <v>288</v>
      </c>
      <c r="B106" s="14" t="s">
        <v>113</v>
      </c>
      <c r="C106" s="17" t="s">
        <v>289</v>
      </c>
      <c r="D106" s="1001">
        <v>13314.658721490216</v>
      </c>
    </row>
    <row r="107" spans="1:4" ht="30" customHeight="1" thickTop="1" thickBot="1">
      <c r="A107" s="16" t="s">
        <v>290</v>
      </c>
      <c r="B107" s="14" t="s">
        <v>113</v>
      </c>
      <c r="C107" s="17" t="s">
        <v>291</v>
      </c>
      <c r="D107" s="1001">
        <v>520091.28086402424</v>
      </c>
    </row>
    <row r="108" spans="1:4" ht="30" customHeight="1" thickTop="1" thickBot="1">
      <c r="A108" s="16" t="s">
        <v>292</v>
      </c>
      <c r="B108" s="14" t="s">
        <v>113</v>
      </c>
      <c r="C108" s="17" t="s">
        <v>293</v>
      </c>
      <c r="D108" s="1001">
        <v>8615.0318632650742</v>
      </c>
    </row>
    <row r="109" spans="1:4" ht="30" customHeight="1" thickTop="1" thickBot="1">
      <c r="A109" s="16" t="s">
        <v>294</v>
      </c>
      <c r="B109" s="14" t="s">
        <v>113</v>
      </c>
      <c r="C109" s="17" t="s">
        <v>1990</v>
      </c>
      <c r="D109" s="1001">
        <v>500167.48934151564</v>
      </c>
    </row>
    <row r="110" spans="1:4" ht="30" customHeight="1" thickTop="1" thickBot="1">
      <c r="A110" s="16" t="s">
        <v>295</v>
      </c>
      <c r="B110" s="14" t="s">
        <v>113</v>
      </c>
      <c r="C110" s="17" t="s">
        <v>296</v>
      </c>
      <c r="D110" s="1001">
        <v>3626.9577472727551</v>
      </c>
    </row>
    <row r="111" spans="1:4" ht="30" customHeight="1" thickTop="1" thickBot="1">
      <c r="A111" s="16" t="s">
        <v>297</v>
      </c>
      <c r="B111" s="14" t="s">
        <v>113</v>
      </c>
      <c r="C111" s="17" t="s">
        <v>298</v>
      </c>
      <c r="D111" s="1001">
        <v>144469.80024000673</v>
      </c>
    </row>
    <row r="112" spans="1:4" ht="30" customHeight="1" thickTop="1" thickBot="1">
      <c r="A112" s="16" t="s">
        <v>299</v>
      </c>
      <c r="B112" s="14" t="s">
        <v>113</v>
      </c>
      <c r="C112" s="17" t="s">
        <v>300</v>
      </c>
      <c r="D112" s="1001">
        <v>520091.28086402424</v>
      </c>
    </row>
    <row r="113" spans="1:4" ht="30" customHeight="1" thickTop="1" thickBot="1">
      <c r="A113" s="16" t="s">
        <v>301</v>
      </c>
      <c r="B113" s="14" t="s">
        <v>113</v>
      </c>
      <c r="C113" s="17" t="s">
        <v>302</v>
      </c>
      <c r="D113" s="1001">
        <v>5224.5784888228145</v>
      </c>
    </row>
    <row r="114" spans="1:4" ht="30" customHeight="1" thickTop="1" thickBot="1">
      <c r="A114" s="16" t="s">
        <v>305</v>
      </c>
      <c r="B114" s="14" t="s">
        <v>113</v>
      </c>
      <c r="C114" s="17" t="s">
        <v>306</v>
      </c>
      <c r="D114" s="1001">
        <v>113233.1869509454</v>
      </c>
    </row>
    <row r="115" spans="1:4" ht="30" customHeight="1" thickTop="1" thickBot="1">
      <c r="A115" s="16" t="s">
        <v>303</v>
      </c>
      <c r="B115" s="14" t="s">
        <v>113</v>
      </c>
      <c r="C115" s="17" t="s">
        <v>304</v>
      </c>
      <c r="D115" s="1001">
        <v>115324.04271502474</v>
      </c>
    </row>
    <row r="116" spans="1:4" ht="30" customHeight="1" thickTop="1" thickBot="1">
      <c r="A116" s="16" t="s">
        <v>309</v>
      </c>
      <c r="B116" s="14" t="s">
        <v>113</v>
      </c>
      <c r="C116" s="17" t="s">
        <v>1991</v>
      </c>
      <c r="D116" s="1001">
        <v>117351.76456145523</v>
      </c>
    </row>
    <row r="117" spans="1:4" ht="30" customHeight="1" thickTop="1" thickBot="1">
      <c r="A117" s="16" t="s">
        <v>310</v>
      </c>
      <c r="B117" s="14" t="s">
        <v>113</v>
      </c>
      <c r="C117" s="17" t="s">
        <v>311</v>
      </c>
      <c r="D117" s="1001">
        <v>156027.38425920732</v>
      </c>
    </row>
    <row r="118" spans="1:4" ht="30" customHeight="1" thickTop="1" thickBot="1">
      <c r="A118" s="16" t="s">
        <v>313</v>
      </c>
      <c r="B118" s="14" t="s">
        <v>113</v>
      </c>
      <c r="C118" s="17" t="s">
        <v>1993</v>
      </c>
      <c r="D118" s="1001">
        <v>231151.68038401078</v>
      </c>
    </row>
    <row r="119" spans="1:4" ht="30" customHeight="1" thickTop="1" thickBot="1">
      <c r="A119" s="16" t="s">
        <v>318</v>
      </c>
      <c r="B119" s="14" t="s">
        <v>113</v>
      </c>
      <c r="C119" s="17" t="s">
        <v>319</v>
      </c>
      <c r="D119" s="1001">
        <v>173697.9238856264</v>
      </c>
    </row>
    <row r="120" spans="1:4" ht="30" customHeight="1" thickTop="1" thickBot="1">
      <c r="A120" s="16" t="s">
        <v>314</v>
      </c>
      <c r="B120" s="14" t="s">
        <v>113</v>
      </c>
      <c r="C120" s="17" t="s">
        <v>315</v>
      </c>
      <c r="D120" s="1001">
        <v>202257.72033600946</v>
      </c>
    </row>
    <row r="121" spans="1:4" ht="30" customHeight="1" thickTop="1" thickBot="1">
      <c r="A121" s="16" t="s">
        <v>1732</v>
      </c>
      <c r="B121" s="14" t="s">
        <v>113</v>
      </c>
      <c r="C121" s="17" t="s">
        <v>1733</v>
      </c>
      <c r="D121" s="1001">
        <v>108996.79155057431</v>
      </c>
    </row>
    <row r="122" spans="1:4" ht="30" customHeight="1" thickTop="1" thickBot="1">
      <c r="A122" s="16" t="s">
        <v>322</v>
      </c>
      <c r="B122" s="14" t="s">
        <v>113</v>
      </c>
      <c r="C122" s="17" t="s">
        <v>323</v>
      </c>
      <c r="D122" s="1001">
        <v>116549.66868793381</v>
      </c>
    </row>
    <row r="123" spans="1:4" ht="30" customHeight="1" thickTop="1" thickBot="1">
      <c r="A123" s="16" t="s">
        <v>320</v>
      </c>
      <c r="B123" s="14" t="s">
        <v>113</v>
      </c>
      <c r="C123" s="17" t="s">
        <v>321</v>
      </c>
      <c r="D123" s="1001">
        <v>156027.38425920732</v>
      </c>
    </row>
    <row r="124" spans="1:4" ht="30" customHeight="1" thickTop="1" thickBot="1">
      <c r="A124" s="16" t="s">
        <v>312</v>
      </c>
      <c r="B124" s="14" t="s">
        <v>113</v>
      </c>
      <c r="C124" s="17" t="s">
        <v>1992</v>
      </c>
      <c r="D124" s="1001">
        <v>202257.72033600946</v>
      </c>
    </row>
    <row r="125" spans="1:4" ht="30" customHeight="1" thickTop="1" thickBot="1">
      <c r="A125" s="16" t="s">
        <v>316</v>
      </c>
      <c r="B125" s="14" t="s">
        <v>113</v>
      </c>
      <c r="C125" s="17" t="s">
        <v>317</v>
      </c>
      <c r="D125" s="1001">
        <v>202257.72033600946</v>
      </c>
    </row>
    <row r="126" spans="1:4" ht="30" customHeight="1" thickTop="1" thickBot="1">
      <c r="A126" s="16" t="s">
        <v>307</v>
      </c>
      <c r="B126" s="14" t="s">
        <v>113</v>
      </c>
      <c r="C126" s="17" t="s">
        <v>308</v>
      </c>
      <c r="D126" s="1001">
        <v>117798.49931021998</v>
      </c>
    </row>
    <row r="127" spans="1:4" ht="30" customHeight="1" thickTop="1" thickBot="1">
      <c r="A127" s="16" t="s">
        <v>324</v>
      </c>
      <c r="B127" s="14" t="s">
        <v>113</v>
      </c>
      <c r="C127" s="17" t="s">
        <v>325</v>
      </c>
      <c r="D127" s="1001">
        <v>3413.7894818351965</v>
      </c>
    </row>
    <row r="128" spans="1:4" ht="30" customHeight="1" thickTop="1" thickBot="1">
      <c r="A128" s="16" t="s">
        <v>326</v>
      </c>
      <c r="B128" s="14" t="s">
        <v>113</v>
      </c>
      <c r="C128" s="17" t="s">
        <v>327</v>
      </c>
      <c r="D128" s="1001">
        <v>72658.30649651085</v>
      </c>
    </row>
    <row r="129" spans="1:4" ht="30" customHeight="1" thickTop="1" thickBot="1">
      <c r="A129" s="16" t="s">
        <v>328</v>
      </c>
      <c r="B129" s="14" t="s">
        <v>113</v>
      </c>
      <c r="C129" s="17" t="s">
        <v>329</v>
      </c>
      <c r="D129" s="1001">
        <v>47.401516640659345</v>
      </c>
    </row>
    <row r="130" spans="1:4" ht="30" customHeight="1" thickTop="1" thickBot="1">
      <c r="A130" s="16" t="s">
        <v>330</v>
      </c>
      <c r="B130" s="14" t="s">
        <v>113</v>
      </c>
      <c r="C130" s="17" t="s">
        <v>331</v>
      </c>
      <c r="D130" s="1001">
        <v>1793.0454869315631</v>
      </c>
    </row>
    <row r="131" spans="1:4" ht="30" customHeight="1" thickTop="1" thickBot="1">
      <c r="A131" s="16" t="s">
        <v>332</v>
      </c>
      <c r="B131" s="14" t="s">
        <v>113</v>
      </c>
      <c r="C131" s="17" t="s">
        <v>333</v>
      </c>
      <c r="D131" s="1001">
        <v>1588.6111772263484</v>
      </c>
    </row>
    <row r="132" spans="1:4" ht="30" customHeight="1" thickTop="1" thickBot="1">
      <c r="A132" s="16" t="s">
        <v>334</v>
      </c>
      <c r="B132" s="14" t="s">
        <v>113</v>
      </c>
      <c r="C132" s="17" t="s">
        <v>1760</v>
      </c>
      <c r="D132" s="1001">
        <v>3054.3479610914037</v>
      </c>
    </row>
    <row r="133" spans="1:4" ht="30" customHeight="1" thickTop="1" thickBot="1">
      <c r="A133" s="16" t="s">
        <v>335</v>
      </c>
      <c r="B133" s="14" t="s">
        <v>92</v>
      </c>
      <c r="C133" s="17" t="s">
        <v>1994</v>
      </c>
      <c r="D133" s="1001">
        <v>195606.41820661671</v>
      </c>
    </row>
    <row r="134" spans="1:4" ht="30" customHeight="1" thickTop="1" thickBot="1">
      <c r="A134" s="16" t="s">
        <v>336</v>
      </c>
      <c r="B134" s="14" t="s">
        <v>113</v>
      </c>
      <c r="C134" s="17" t="s">
        <v>337</v>
      </c>
      <c r="D134" s="1001">
        <v>36684.385268763966</v>
      </c>
    </row>
    <row r="135" spans="1:4" ht="30" customHeight="1" thickTop="1" thickBot="1">
      <c r="A135" s="16" t="s">
        <v>338</v>
      </c>
      <c r="B135" s="14" t="s">
        <v>339</v>
      </c>
      <c r="C135" s="17" t="s">
        <v>340</v>
      </c>
      <c r="D135" s="1001">
        <v>880.75276179153013</v>
      </c>
    </row>
    <row r="136" spans="1:4" ht="30" customHeight="1" thickTop="1" thickBot="1">
      <c r="A136" s="16" t="s">
        <v>352</v>
      </c>
      <c r="B136" s="14" t="s">
        <v>339</v>
      </c>
      <c r="C136" s="17" t="s">
        <v>353</v>
      </c>
      <c r="D136" s="1001">
        <v>933.48097977015641</v>
      </c>
    </row>
    <row r="137" spans="1:4" ht="30" customHeight="1" thickTop="1" thickBot="1">
      <c r="A137" s="16" t="s">
        <v>343</v>
      </c>
      <c r="B137" s="14" t="s">
        <v>344</v>
      </c>
      <c r="C137" s="17" t="s">
        <v>345</v>
      </c>
      <c r="D137" s="1001">
        <v>0.25875803790268598</v>
      </c>
    </row>
    <row r="138" spans="1:4" ht="30" customHeight="1" thickTop="1" thickBot="1">
      <c r="A138" s="16" t="s">
        <v>346</v>
      </c>
      <c r="B138" s="14" t="s">
        <v>344</v>
      </c>
      <c r="C138" s="17" t="s">
        <v>347</v>
      </c>
      <c r="D138" s="1001">
        <v>0.31352063201978386</v>
      </c>
    </row>
    <row r="139" spans="1:4" ht="30" customHeight="1" thickTop="1" thickBot="1">
      <c r="A139" s="16" t="s">
        <v>350</v>
      </c>
      <c r="B139" s="14" t="s">
        <v>339</v>
      </c>
      <c r="C139" s="17" t="s">
        <v>351</v>
      </c>
      <c r="D139" s="1001">
        <v>989.95598205774456</v>
      </c>
    </row>
    <row r="140" spans="1:4" ht="30" customHeight="1" thickTop="1" thickBot="1">
      <c r="A140" s="16" t="s">
        <v>348</v>
      </c>
      <c r="B140" s="14" t="s">
        <v>339</v>
      </c>
      <c r="C140" s="17" t="s">
        <v>349</v>
      </c>
      <c r="D140" s="1001">
        <v>891.72132420653963</v>
      </c>
    </row>
    <row r="141" spans="1:4" ht="30" customHeight="1" thickTop="1" thickBot="1">
      <c r="A141" s="16" t="s">
        <v>356</v>
      </c>
      <c r="B141" s="14" t="s">
        <v>113</v>
      </c>
      <c r="C141" s="17" t="s">
        <v>357</v>
      </c>
      <c r="D141" s="1001">
        <v>42667.704784342168</v>
      </c>
    </row>
    <row r="142" spans="1:4" ht="30" customHeight="1" thickTop="1" thickBot="1">
      <c r="A142" s="16" t="s">
        <v>341</v>
      </c>
      <c r="B142" s="14" t="s">
        <v>339</v>
      </c>
      <c r="C142" s="17" t="s">
        <v>342</v>
      </c>
      <c r="D142" s="1001">
        <v>845.83315738989768</v>
      </c>
    </row>
    <row r="143" spans="1:4" ht="30" customHeight="1" thickTop="1" thickBot="1">
      <c r="A143" s="16" t="s">
        <v>354</v>
      </c>
      <c r="B143" s="14" t="s">
        <v>113</v>
      </c>
      <c r="C143" s="17" t="s">
        <v>355</v>
      </c>
      <c r="D143" s="1001">
        <v>38573.070794918065</v>
      </c>
    </row>
    <row r="144" spans="1:4" ht="30" customHeight="1" thickTop="1" thickBot="1">
      <c r="A144" s="16" t="s">
        <v>359</v>
      </c>
      <c r="B144" s="14" t="s">
        <v>113</v>
      </c>
      <c r="C144" s="17" t="s">
        <v>360</v>
      </c>
      <c r="D144" s="1001">
        <v>159766.13161413945</v>
      </c>
    </row>
    <row r="145" spans="1:4" ht="68.25" customHeight="1" thickTop="1" thickBot="1">
      <c r="A145" s="16" t="s">
        <v>358</v>
      </c>
      <c r="B145" s="14" t="s">
        <v>113</v>
      </c>
      <c r="C145" s="17" t="s">
        <v>2303</v>
      </c>
      <c r="D145" s="1001">
        <v>260045.64043201212</v>
      </c>
    </row>
    <row r="146" spans="1:4" ht="30" customHeight="1" thickTop="1" thickBot="1">
      <c r="A146" s="16" t="s">
        <v>361</v>
      </c>
      <c r="B146" s="14" t="s">
        <v>113</v>
      </c>
      <c r="C146" s="17" t="s">
        <v>1995</v>
      </c>
      <c r="D146" s="1001">
        <v>113988.77963753624</v>
      </c>
    </row>
    <row r="147" spans="1:4" ht="30" customHeight="1" thickTop="1" thickBot="1">
      <c r="A147" s="16" t="s">
        <v>362</v>
      </c>
      <c r="B147" s="14" t="s">
        <v>113</v>
      </c>
      <c r="C147" s="17" t="s">
        <v>1996</v>
      </c>
      <c r="D147" s="1001">
        <v>125690.40042001504</v>
      </c>
    </row>
    <row r="148" spans="1:4" ht="30" customHeight="1" thickTop="1" thickBot="1">
      <c r="A148" s="16" t="s">
        <v>367</v>
      </c>
      <c r="B148" s="14" t="s">
        <v>113</v>
      </c>
      <c r="C148" s="17" t="s">
        <v>368</v>
      </c>
      <c r="D148" s="1001">
        <v>8622.8016528029075</v>
      </c>
    </row>
    <row r="149" spans="1:4" ht="30" customHeight="1" thickTop="1" thickBot="1">
      <c r="A149" s="16" t="s">
        <v>363</v>
      </c>
      <c r="B149" s="14" t="s">
        <v>113</v>
      </c>
      <c r="C149" s="17" t="s">
        <v>364</v>
      </c>
      <c r="D149" s="1001">
        <v>7245.3297359311418</v>
      </c>
    </row>
    <row r="150" spans="1:4" ht="30" customHeight="1" thickTop="1" thickBot="1">
      <c r="A150" s="16" t="s">
        <v>158</v>
      </c>
      <c r="B150" s="14" t="s">
        <v>113</v>
      </c>
      <c r="C150" s="17" t="s">
        <v>159</v>
      </c>
      <c r="D150" s="1001">
        <v>54428.999173443255</v>
      </c>
    </row>
    <row r="151" spans="1:4" ht="30" customHeight="1" thickTop="1" thickBot="1">
      <c r="A151" s="16" t="s">
        <v>369</v>
      </c>
      <c r="B151" s="14" t="s">
        <v>113</v>
      </c>
      <c r="C151" s="17" t="s">
        <v>370</v>
      </c>
      <c r="D151" s="1001">
        <v>115712.03942499805</v>
      </c>
    </row>
    <row r="152" spans="1:4" ht="30" customHeight="1" thickTop="1" thickBot="1">
      <c r="A152" s="16" t="s">
        <v>371</v>
      </c>
      <c r="B152" s="14" t="s">
        <v>113</v>
      </c>
      <c r="C152" s="17" t="s">
        <v>372</v>
      </c>
      <c r="D152" s="1001">
        <v>119559.06904944884</v>
      </c>
    </row>
    <row r="153" spans="1:4" ht="30" customHeight="1" thickTop="1" thickBot="1">
      <c r="A153" s="16" t="s">
        <v>365</v>
      </c>
      <c r="B153" s="14" t="s">
        <v>113</v>
      </c>
      <c r="C153" s="17" t="s">
        <v>366</v>
      </c>
      <c r="D153" s="1001">
        <v>122298.50442597808</v>
      </c>
    </row>
    <row r="154" spans="1:4" ht="30" customHeight="1" thickTop="1" thickBot="1">
      <c r="A154" s="16" t="s">
        <v>373</v>
      </c>
      <c r="B154" s="14" t="s">
        <v>113</v>
      </c>
      <c r="C154" s="17" t="s">
        <v>374</v>
      </c>
      <c r="D154" s="1001">
        <v>48266.942068553297</v>
      </c>
    </row>
    <row r="155" spans="1:4" ht="16.5" thickTop="1" thickBot="1">
      <c r="D155" s="657"/>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51" activePane="bottomRight" state="frozen"/>
      <selection activeCell="D20" sqref="D20"/>
      <selection pane="topRight" activeCell="D20" sqref="D20"/>
      <selection pane="bottomLeft" activeCell="D20" sqref="D20"/>
      <selection pane="bottomRight" activeCell="G371" sqref="G371:H371"/>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0">
        <v>2449.7757207038353</v>
      </c>
    </row>
    <row r="7" spans="1:4" ht="16.5" thickTop="1" thickBot="1">
      <c r="A7" s="200" t="s">
        <v>814</v>
      </c>
      <c r="B7" s="200" t="s">
        <v>377</v>
      </c>
      <c r="C7" s="205" t="s">
        <v>815</v>
      </c>
      <c r="D7" s="1000">
        <v>3317.5005567081053</v>
      </c>
    </row>
    <row r="8" spans="1:4" ht="16.5" thickTop="1" thickBot="1">
      <c r="A8" s="200" t="s">
        <v>810</v>
      </c>
      <c r="B8" s="200" t="s">
        <v>377</v>
      </c>
      <c r="C8" s="205" t="s">
        <v>811</v>
      </c>
      <c r="D8" s="1000">
        <v>2241.2160152415618</v>
      </c>
    </row>
    <row r="9" spans="1:4" ht="16.5" thickTop="1" thickBot="1">
      <c r="A9" s="200" t="s">
        <v>812</v>
      </c>
      <c r="B9" s="200" t="s">
        <v>377</v>
      </c>
      <c r="C9" s="205" t="s">
        <v>813</v>
      </c>
      <c r="D9" s="1000">
        <v>3917.8541729222666</v>
      </c>
    </row>
    <row r="10" spans="1:4" ht="16.5" thickTop="1" thickBot="1">
      <c r="A10" s="200" t="s">
        <v>1752</v>
      </c>
      <c r="B10" s="200" t="s">
        <v>377</v>
      </c>
      <c r="C10" s="205" t="s">
        <v>1751</v>
      </c>
      <c r="D10" s="1000">
        <v>3162.9720071098222</v>
      </c>
    </row>
    <row r="11" spans="1:4" ht="16.5" thickTop="1" thickBot="1">
      <c r="A11" s="200" t="s">
        <v>818</v>
      </c>
      <c r="B11" s="200" t="s">
        <v>377</v>
      </c>
      <c r="C11" s="205" t="s">
        <v>819</v>
      </c>
      <c r="D11" s="1000">
        <v>8334.623469209193</v>
      </c>
    </row>
    <row r="12" spans="1:4" ht="16.5" thickTop="1" thickBot="1">
      <c r="A12" s="200" t="s">
        <v>816</v>
      </c>
      <c r="B12" s="200" t="s">
        <v>377</v>
      </c>
      <c r="C12" s="205" t="s">
        <v>817</v>
      </c>
      <c r="D12" s="1000">
        <v>4804.2456566386118</v>
      </c>
    </row>
    <row r="13" spans="1:4" ht="16.5" thickTop="1" thickBot="1">
      <c r="A13" s="200" t="s">
        <v>820</v>
      </c>
      <c r="B13" s="200" t="s">
        <v>92</v>
      </c>
      <c r="C13" s="205" t="s">
        <v>2029</v>
      </c>
      <c r="D13" s="1000">
        <v>1041.2521312381025</v>
      </c>
    </row>
    <row r="14" spans="1:4" ht="16.5" thickTop="1" thickBot="1">
      <c r="A14" s="200" t="s">
        <v>822</v>
      </c>
      <c r="B14" s="200" t="s">
        <v>233</v>
      </c>
      <c r="C14" s="205" t="s">
        <v>2031</v>
      </c>
      <c r="D14" s="1000">
        <v>33009.015460064904</v>
      </c>
    </row>
    <row r="15" spans="1:4" ht="16.5" thickTop="1" thickBot="1">
      <c r="A15" s="200" t="s">
        <v>823</v>
      </c>
      <c r="B15" s="200" t="s">
        <v>92</v>
      </c>
      <c r="C15" s="205" t="s">
        <v>2032</v>
      </c>
      <c r="D15" s="1000">
        <v>979.46354323056664</v>
      </c>
    </row>
    <row r="16" spans="1:4" ht="16.5" thickTop="1" thickBot="1">
      <c r="A16" s="200" t="s">
        <v>821</v>
      </c>
      <c r="B16" s="200" t="s">
        <v>233</v>
      </c>
      <c r="C16" s="205" t="s">
        <v>2030</v>
      </c>
      <c r="D16" s="1000">
        <v>58767.812593834002</v>
      </c>
    </row>
    <row r="17" spans="1:4" ht="16.5" thickTop="1" thickBot="1">
      <c r="A17" s="200" t="s">
        <v>847</v>
      </c>
      <c r="B17" s="200" t="s">
        <v>425</v>
      </c>
      <c r="C17" s="205" t="s">
        <v>848</v>
      </c>
      <c r="D17" s="1000">
        <v>7820.8708908985709</v>
      </c>
    </row>
    <row r="18" spans="1:4" ht="16.5" thickTop="1" thickBot="1">
      <c r="A18" s="200" t="s">
        <v>824</v>
      </c>
      <c r="B18" s="200" t="s">
        <v>388</v>
      </c>
      <c r="C18" s="205" t="s">
        <v>2033</v>
      </c>
      <c r="D18" s="1000">
        <v>42039.77297623911</v>
      </c>
    </row>
    <row r="19" spans="1:4" ht="31.5" thickTop="1" thickBot="1">
      <c r="A19" s="200" t="s">
        <v>825</v>
      </c>
      <c r="B19" s="200" t="s">
        <v>388</v>
      </c>
      <c r="C19" s="205" t="s">
        <v>826</v>
      </c>
      <c r="D19" s="1000">
        <v>43347.962763654774</v>
      </c>
    </row>
    <row r="20" spans="1:4" ht="16.5" thickTop="1" thickBot="1">
      <c r="A20" s="200" t="s">
        <v>831</v>
      </c>
      <c r="B20" s="200" t="s">
        <v>388</v>
      </c>
      <c r="C20" s="205" t="s">
        <v>832</v>
      </c>
      <c r="D20" s="1000">
        <v>43235.02258442084</v>
      </c>
    </row>
    <row r="21" spans="1:4" ht="31.5" thickTop="1" thickBot="1">
      <c r="A21" s="200" t="s">
        <v>827</v>
      </c>
      <c r="B21" s="200" t="s">
        <v>388</v>
      </c>
      <c r="C21" s="205" t="s">
        <v>828</v>
      </c>
      <c r="D21" s="1000">
        <v>40535.118348963973</v>
      </c>
    </row>
    <row r="22" spans="1:4" ht="31.5" thickTop="1" thickBot="1">
      <c r="A22" s="200" t="s">
        <v>829</v>
      </c>
      <c r="B22" s="200" t="s">
        <v>388</v>
      </c>
      <c r="C22" s="205" t="s">
        <v>830</v>
      </c>
      <c r="D22" s="1000">
        <v>41612.568284902947</v>
      </c>
    </row>
    <row r="23" spans="1:4" ht="16.5" thickTop="1" thickBot="1">
      <c r="A23" s="200" t="s">
        <v>833</v>
      </c>
      <c r="B23" s="200" t="s">
        <v>388</v>
      </c>
      <c r="C23" s="205" t="s">
        <v>834</v>
      </c>
      <c r="D23" s="1000">
        <v>47390.251106351046</v>
      </c>
    </row>
    <row r="24" spans="1:4" ht="16.5" thickTop="1" thickBot="1">
      <c r="A24" s="200" t="s">
        <v>843</v>
      </c>
      <c r="B24" s="200" t="s">
        <v>388</v>
      </c>
      <c r="C24" s="205" t="s">
        <v>844</v>
      </c>
      <c r="D24" s="1000">
        <v>18403.336033630567</v>
      </c>
    </row>
    <row r="25" spans="1:4" ht="16.5" thickTop="1" thickBot="1">
      <c r="A25" s="200" t="s">
        <v>835</v>
      </c>
      <c r="B25" s="200" t="s">
        <v>388</v>
      </c>
      <c r="C25" s="205" t="s">
        <v>836</v>
      </c>
      <c r="D25" s="1000">
        <v>39493.663975907388</v>
      </c>
    </row>
    <row r="26" spans="1:4" ht="16.5" thickTop="1" thickBot="1">
      <c r="A26" s="200" t="s">
        <v>838</v>
      </c>
      <c r="B26" s="200" t="s">
        <v>388</v>
      </c>
      <c r="C26" s="205" t="s">
        <v>2108</v>
      </c>
      <c r="D26" s="1000">
        <v>37532.695534131817</v>
      </c>
    </row>
    <row r="27" spans="1:4" ht="16.5" thickTop="1" thickBot="1">
      <c r="A27" s="200" t="s">
        <v>837</v>
      </c>
      <c r="B27" s="200" t="s">
        <v>388</v>
      </c>
      <c r="C27" s="205" t="s">
        <v>2110</v>
      </c>
      <c r="D27" s="1000">
        <v>38993.355336885143</v>
      </c>
    </row>
    <row r="28" spans="1:4" ht="16.5" thickTop="1" thickBot="1">
      <c r="A28" s="200" t="s">
        <v>840</v>
      </c>
      <c r="B28" s="200" t="s">
        <v>388</v>
      </c>
      <c r="C28" s="205" t="s">
        <v>2109</v>
      </c>
      <c r="D28" s="1000">
        <v>39429.942373926548</v>
      </c>
    </row>
    <row r="29" spans="1:4" ht="16.5" thickTop="1" thickBot="1">
      <c r="A29" s="200" t="s">
        <v>839</v>
      </c>
      <c r="B29" s="200" t="s">
        <v>388</v>
      </c>
      <c r="C29" s="205" t="s">
        <v>2107</v>
      </c>
      <c r="D29" s="1000">
        <v>40322.848892694587</v>
      </c>
    </row>
    <row r="30" spans="1:4" ht="31.5" thickTop="1" thickBot="1">
      <c r="A30" s="200" t="s">
        <v>841</v>
      </c>
      <c r="B30" s="200" t="s">
        <v>388</v>
      </c>
      <c r="C30" s="205" t="s">
        <v>842</v>
      </c>
      <c r="D30" s="1000">
        <v>48720.279744887106</v>
      </c>
    </row>
    <row r="31" spans="1:4" ht="16.5" thickTop="1" thickBot="1">
      <c r="A31" s="200" t="s">
        <v>845</v>
      </c>
      <c r="B31" s="200" t="s">
        <v>425</v>
      </c>
      <c r="C31" s="205" t="s">
        <v>846</v>
      </c>
      <c r="D31" s="1000">
        <v>38.856511108157243</v>
      </c>
    </row>
    <row r="32" spans="1:4" ht="16.5" thickTop="1" thickBot="1">
      <c r="A32" s="200" t="s">
        <v>850</v>
      </c>
      <c r="B32" s="200" t="s">
        <v>144</v>
      </c>
      <c r="C32" s="205" t="s">
        <v>2035</v>
      </c>
      <c r="D32" s="1000">
        <v>338.52032729016776</v>
      </c>
    </row>
    <row r="33" spans="1:4" ht="16.5" thickTop="1" thickBot="1">
      <c r="A33" s="200" t="s">
        <v>851</v>
      </c>
      <c r="B33" s="200" t="s">
        <v>377</v>
      </c>
      <c r="C33" s="205" t="s">
        <v>852</v>
      </c>
      <c r="D33" s="1000">
        <v>3883.7939328301713</v>
      </c>
    </row>
    <row r="34" spans="1:4" ht="16.5" thickTop="1" thickBot="1">
      <c r="A34" s="200" t="s">
        <v>857</v>
      </c>
      <c r="B34" s="200" t="s">
        <v>377</v>
      </c>
      <c r="C34" s="205" t="s">
        <v>858</v>
      </c>
      <c r="D34" s="1000">
        <v>3853.2681224407852</v>
      </c>
    </row>
    <row r="35" spans="1:4" ht="16.5" thickTop="1" thickBot="1">
      <c r="A35" s="200" t="s">
        <v>853</v>
      </c>
      <c r="B35" s="200" t="s">
        <v>377</v>
      </c>
      <c r="C35" s="205" t="s">
        <v>854</v>
      </c>
      <c r="D35" s="1000">
        <v>3776.8657879047555</v>
      </c>
    </row>
    <row r="36" spans="1:4" ht="16.5" thickTop="1" thickBot="1">
      <c r="A36" s="200" t="s">
        <v>855</v>
      </c>
      <c r="B36" s="200" t="s">
        <v>377</v>
      </c>
      <c r="C36" s="205" t="s">
        <v>856</v>
      </c>
      <c r="D36" s="1000">
        <v>4142.7050861184798</v>
      </c>
    </row>
    <row r="37" spans="1:4" ht="16.5" thickTop="1" thickBot="1">
      <c r="A37" s="200" t="s">
        <v>976</v>
      </c>
      <c r="B37" s="200" t="s">
        <v>377</v>
      </c>
      <c r="C37" s="205" t="s">
        <v>977</v>
      </c>
      <c r="D37" s="1000">
        <v>4714.2404183527278</v>
      </c>
    </row>
    <row r="38" spans="1:4" ht="16.5" thickTop="1" thickBot="1">
      <c r="A38" s="200" t="s">
        <v>859</v>
      </c>
      <c r="B38" s="200" t="s">
        <v>377</v>
      </c>
      <c r="C38" s="205" t="s">
        <v>860</v>
      </c>
      <c r="D38" s="1000">
        <v>4714.2404183527278</v>
      </c>
    </row>
    <row r="39" spans="1:4" ht="31.5" thickTop="1" thickBot="1">
      <c r="A39" s="200" t="s">
        <v>999</v>
      </c>
      <c r="B39" s="200" t="s">
        <v>92</v>
      </c>
      <c r="C39" s="205" t="s">
        <v>1000</v>
      </c>
      <c r="D39" s="1000">
        <v>391785.41729222669</v>
      </c>
    </row>
    <row r="40" spans="1:4" ht="16.5" thickTop="1" thickBot="1">
      <c r="A40" s="200" t="s">
        <v>974</v>
      </c>
      <c r="B40" s="200" t="s">
        <v>92</v>
      </c>
      <c r="C40" s="205" t="s">
        <v>975</v>
      </c>
      <c r="D40" s="1000">
        <v>30608.235725955208</v>
      </c>
    </row>
    <row r="41" spans="1:4" ht="16.5" thickTop="1" thickBot="1">
      <c r="A41" s="200" t="s">
        <v>899</v>
      </c>
      <c r="B41" s="200" t="s">
        <v>92</v>
      </c>
      <c r="C41" s="205" t="s">
        <v>900</v>
      </c>
      <c r="D41" s="1000">
        <v>689.37441267027168</v>
      </c>
    </row>
    <row r="42" spans="1:4" ht="16.5" thickTop="1" thickBot="1">
      <c r="A42" s="200" t="s">
        <v>437</v>
      </c>
      <c r="B42" s="200" t="s">
        <v>92</v>
      </c>
      <c r="C42" s="205" t="s">
        <v>438</v>
      </c>
      <c r="D42" s="1000">
        <v>10684.347535712242</v>
      </c>
    </row>
    <row r="43" spans="1:4" ht="16.5" thickTop="1" thickBot="1">
      <c r="A43" s="200" t="s">
        <v>376</v>
      </c>
      <c r="B43" s="200" t="s">
        <v>377</v>
      </c>
      <c r="C43" s="205" t="s">
        <v>378</v>
      </c>
      <c r="D43" s="1000">
        <v>3705.0637209055976</v>
      </c>
    </row>
    <row r="44" spans="1:4" ht="31.5" thickTop="1" thickBot="1">
      <c r="A44" s="200" t="s">
        <v>379</v>
      </c>
      <c r="B44" s="200" t="s">
        <v>144</v>
      </c>
      <c r="C44" s="205" t="s">
        <v>380</v>
      </c>
      <c r="D44" s="1000">
        <v>7697.8069628332578</v>
      </c>
    </row>
    <row r="45" spans="1:4" ht="16.5" thickTop="1" thickBot="1">
      <c r="A45" s="200" t="s">
        <v>849</v>
      </c>
      <c r="B45" s="200" t="s">
        <v>377</v>
      </c>
      <c r="C45" s="205" t="s">
        <v>2034</v>
      </c>
      <c r="D45" s="1000">
        <v>4463.5757864457655</v>
      </c>
    </row>
    <row r="46" spans="1:4" ht="16.5" thickTop="1" thickBot="1">
      <c r="A46" s="200" t="s">
        <v>995</v>
      </c>
      <c r="B46" s="200" t="s">
        <v>92</v>
      </c>
      <c r="C46" s="205" t="s">
        <v>2060</v>
      </c>
      <c r="D46" s="1000">
        <v>605.03815726333471</v>
      </c>
    </row>
    <row r="47" spans="1:4" ht="16.5" thickTop="1" thickBot="1">
      <c r="A47" s="200" t="s">
        <v>996</v>
      </c>
      <c r="B47" s="200" t="s">
        <v>92</v>
      </c>
      <c r="C47" s="205" t="s">
        <v>2061</v>
      </c>
      <c r="D47" s="1000">
        <v>19361.56847547245</v>
      </c>
    </row>
    <row r="48" spans="1:4" ht="16.5" thickTop="1" thickBot="1">
      <c r="A48" s="200" t="s">
        <v>868</v>
      </c>
      <c r="B48" s="200" t="s">
        <v>388</v>
      </c>
      <c r="C48" s="205" t="s">
        <v>869</v>
      </c>
      <c r="D48" s="1000">
        <v>44919.159248367243</v>
      </c>
    </row>
    <row r="49" spans="1:4" ht="16.5" thickTop="1" thickBot="1">
      <c r="A49" s="200" t="s">
        <v>871</v>
      </c>
      <c r="B49" s="200" t="s">
        <v>388</v>
      </c>
      <c r="C49" s="205" t="s">
        <v>872</v>
      </c>
      <c r="D49" s="1000">
        <v>40014.976133546908</v>
      </c>
    </row>
    <row r="50" spans="1:4" ht="16.5" thickTop="1" thickBot="1">
      <c r="A50" s="200" t="s">
        <v>870</v>
      </c>
      <c r="B50" s="200" t="s">
        <v>388</v>
      </c>
      <c r="C50" s="205" t="s">
        <v>2037</v>
      </c>
      <c r="D50" s="1000">
        <v>52405.876495280325</v>
      </c>
    </row>
    <row r="51" spans="1:4" ht="16.5" thickTop="1" thickBot="1">
      <c r="A51" s="200" t="s">
        <v>867</v>
      </c>
      <c r="B51" s="200" t="s">
        <v>388</v>
      </c>
      <c r="C51" s="205" t="s">
        <v>2036</v>
      </c>
      <c r="D51" s="1000">
        <v>56898.135690050425</v>
      </c>
    </row>
    <row r="52" spans="1:4" ht="16.5" thickTop="1" thickBot="1">
      <c r="A52" s="200" t="s">
        <v>873</v>
      </c>
      <c r="B52" s="200" t="s">
        <v>388</v>
      </c>
      <c r="C52" s="205" t="s">
        <v>874</v>
      </c>
      <c r="D52" s="1000">
        <v>43887.060982019146</v>
      </c>
    </row>
    <row r="53" spans="1:4" ht="16.5" thickTop="1" thickBot="1">
      <c r="A53" s="200" t="s">
        <v>381</v>
      </c>
      <c r="B53" s="200" t="s">
        <v>144</v>
      </c>
      <c r="C53" s="205" t="s">
        <v>382</v>
      </c>
      <c r="D53" s="1000">
        <v>3063.7237583134811</v>
      </c>
    </row>
    <row r="54" spans="1:4" ht="16.5" thickTop="1" thickBot="1">
      <c r="A54" s="200" t="s">
        <v>865</v>
      </c>
      <c r="B54" s="200" t="s">
        <v>377</v>
      </c>
      <c r="C54" s="205" t="s">
        <v>866</v>
      </c>
      <c r="D54" s="1000">
        <v>1996.3155653825784</v>
      </c>
    </row>
    <row r="55" spans="1:4" ht="16.5" thickTop="1" thickBot="1">
      <c r="A55" s="200" t="s">
        <v>861</v>
      </c>
      <c r="B55" s="200" t="s">
        <v>425</v>
      </c>
      <c r="C55" s="205" t="s">
        <v>862</v>
      </c>
      <c r="D55" s="1000">
        <v>2125.2023445259465</v>
      </c>
    </row>
    <row r="56" spans="1:4" ht="16.5" thickTop="1" thickBot="1">
      <c r="A56" s="200" t="s">
        <v>863</v>
      </c>
      <c r="B56" s="200" t="s">
        <v>637</v>
      </c>
      <c r="C56" s="205" t="s">
        <v>864</v>
      </c>
      <c r="D56" s="1000">
        <v>5483.2404454926118</v>
      </c>
    </row>
    <row r="57" spans="1:4" ht="16.5" thickTop="1" thickBot="1">
      <c r="A57" s="200" t="s">
        <v>383</v>
      </c>
      <c r="B57" s="200" t="s">
        <v>377</v>
      </c>
      <c r="C57" s="205" t="s">
        <v>384</v>
      </c>
      <c r="D57" s="1000">
        <v>3085.582766237244</v>
      </c>
    </row>
    <row r="58" spans="1:4" ht="16.5" thickTop="1" thickBot="1">
      <c r="A58" s="200" t="s">
        <v>385</v>
      </c>
      <c r="B58" s="200" t="s">
        <v>377</v>
      </c>
      <c r="C58" s="205" t="s">
        <v>386</v>
      </c>
      <c r="D58" s="1000">
        <v>3409.4200446104201</v>
      </c>
    </row>
    <row r="59" spans="1:4" ht="31.5" thickTop="1" thickBot="1">
      <c r="A59" s="200" t="s">
        <v>387</v>
      </c>
      <c r="B59" s="200" t="s">
        <v>388</v>
      </c>
      <c r="C59" s="205" t="s">
        <v>389</v>
      </c>
      <c r="D59" s="1000">
        <v>21565.735708550619</v>
      </c>
    </row>
    <row r="60" spans="1:4" ht="16.5" thickTop="1" thickBot="1">
      <c r="A60" s="200" t="s">
        <v>390</v>
      </c>
      <c r="B60" s="200" t="s">
        <v>377</v>
      </c>
      <c r="C60" s="205" t="s">
        <v>391</v>
      </c>
      <c r="D60" s="1000">
        <v>9338.0864209166521</v>
      </c>
    </row>
    <row r="61" spans="1:4" ht="16.5" thickTop="1" thickBot="1">
      <c r="A61" s="200" t="s">
        <v>392</v>
      </c>
      <c r="B61" s="200" t="s">
        <v>233</v>
      </c>
      <c r="C61" s="205" t="s">
        <v>393</v>
      </c>
      <c r="D61" s="1000">
        <v>96866.074299367348</v>
      </c>
    </row>
    <row r="62" spans="1:4" ht="16.5" thickTop="1" thickBot="1">
      <c r="A62" s="200" t="s">
        <v>400</v>
      </c>
      <c r="B62" s="200" t="s">
        <v>233</v>
      </c>
      <c r="C62" s="205" t="s">
        <v>401</v>
      </c>
      <c r="D62" s="1000">
        <v>3648.5557814357935</v>
      </c>
    </row>
    <row r="63" spans="1:4" ht="16.5" thickTop="1" thickBot="1">
      <c r="A63" s="200" t="s">
        <v>394</v>
      </c>
      <c r="B63" s="200" t="s">
        <v>388</v>
      </c>
      <c r="C63" s="205" t="s">
        <v>395</v>
      </c>
      <c r="D63" s="1000">
        <v>25685.46361838009</v>
      </c>
    </row>
    <row r="64" spans="1:4" ht="16.5" thickTop="1" thickBot="1">
      <c r="A64" s="200" t="s">
        <v>402</v>
      </c>
      <c r="B64" s="200" t="s">
        <v>92</v>
      </c>
      <c r="C64" s="205" t="s">
        <v>403</v>
      </c>
      <c r="D64" s="1000">
        <v>23177.940977993188</v>
      </c>
    </row>
    <row r="65" spans="1:4" ht="16.5" thickTop="1" thickBot="1">
      <c r="A65" s="200" t="s">
        <v>396</v>
      </c>
      <c r="B65" s="200" t="s">
        <v>92</v>
      </c>
      <c r="C65" s="205" t="s">
        <v>397</v>
      </c>
      <c r="D65" s="1000">
        <v>40899.444614321728</v>
      </c>
    </row>
    <row r="66" spans="1:4" ht="16.5" thickTop="1" thickBot="1">
      <c r="A66" s="200" t="s">
        <v>398</v>
      </c>
      <c r="B66" s="200" t="s">
        <v>92</v>
      </c>
      <c r="C66" s="205" t="s">
        <v>399</v>
      </c>
      <c r="D66" s="1000">
        <v>76054.580954549849</v>
      </c>
    </row>
    <row r="67" spans="1:4" ht="16.5" thickTop="1" thickBot="1">
      <c r="A67" s="200" t="s">
        <v>1001</v>
      </c>
      <c r="B67" s="200" t="s">
        <v>144</v>
      </c>
      <c r="C67" s="205" t="s">
        <v>1002</v>
      </c>
      <c r="D67" s="1000">
        <v>11229.503753813999</v>
      </c>
    </row>
    <row r="68" spans="1:4" ht="16.5" thickTop="1" thickBot="1">
      <c r="A68" s="200" t="s">
        <v>404</v>
      </c>
      <c r="B68" s="200" t="s">
        <v>377</v>
      </c>
      <c r="C68" s="205" t="s">
        <v>405</v>
      </c>
      <c r="D68" s="1000">
        <v>704.3749229940006</v>
      </c>
    </row>
    <row r="69" spans="1:4" ht="16.5" thickTop="1" thickBot="1">
      <c r="A69" s="200" t="s">
        <v>406</v>
      </c>
      <c r="B69" s="200" t="s">
        <v>377</v>
      </c>
      <c r="C69" s="205" t="s">
        <v>407</v>
      </c>
      <c r="D69" s="1000">
        <v>9150.4321906715468</v>
      </c>
    </row>
    <row r="70" spans="1:4" ht="16.5" thickTop="1" thickBot="1">
      <c r="A70" s="200" t="s">
        <v>408</v>
      </c>
      <c r="B70" s="200" t="s">
        <v>144</v>
      </c>
      <c r="C70" s="205" t="s">
        <v>409</v>
      </c>
      <c r="D70" s="1000">
        <v>31200.674898575475</v>
      </c>
    </row>
    <row r="71" spans="1:4" ht="16.5" thickTop="1" thickBot="1">
      <c r="A71" s="200" t="s">
        <v>410</v>
      </c>
      <c r="B71" s="200" t="s">
        <v>92</v>
      </c>
      <c r="C71" s="205" t="s">
        <v>411</v>
      </c>
      <c r="D71" s="1000">
        <v>13425.287094304016</v>
      </c>
    </row>
    <row r="72" spans="1:4" ht="16.5" thickTop="1" thickBot="1">
      <c r="A72" s="200" t="s">
        <v>412</v>
      </c>
      <c r="B72" s="200" t="s">
        <v>92</v>
      </c>
      <c r="C72" s="205" t="s">
        <v>413</v>
      </c>
      <c r="D72" s="1000">
        <v>12534136.861264473</v>
      </c>
    </row>
    <row r="73" spans="1:4" ht="16.5" thickTop="1" thickBot="1">
      <c r="A73" s="200" t="s">
        <v>882</v>
      </c>
      <c r="B73" s="200" t="s">
        <v>377</v>
      </c>
      <c r="C73" s="205" t="s">
        <v>883</v>
      </c>
      <c r="D73" s="1000">
        <v>1110.9950394332313</v>
      </c>
    </row>
    <row r="74" spans="1:4" ht="16.5" thickTop="1" thickBot="1">
      <c r="A74" s="200" t="s">
        <v>877</v>
      </c>
      <c r="B74" s="200" t="s">
        <v>377</v>
      </c>
      <c r="C74" s="205" t="s">
        <v>878</v>
      </c>
      <c r="D74" s="1000">
        <v>1584.928313776154</v>
      </c>
    </row>
    <row r="75" spans="1:4" ht="16.5" thickTop="1" thickBot="1">
      <c r="A75" s="200" t="s">
        <v>880</v>
      </c>
      <c r="B75" s="200" t="s">
        <v>377</v>
      </c>
      <c r="C75" s="205" t="s">
        <v>881</v>
      </c>
      <c r="D75" s="1000">
        <v>2024.1483738024212</v>
      </c>
    </row>
    <row r="76" spans="1:4" ht="16.5" thickTop="1" thickBot="1">
      <c r="A76" s="200" t="s">
        <v>894</v>
      </c>
      <c r="B76" s="200" t="s">
        <v>377</v>
      </c>
      <c r="C76" s="205" t="s">
        <v>895</v>
      </c>
      <c r="D76" s="1000">
        <v>1721.9994343215847</v>
      </c>
    </row>
    <row r="77" spans="1:4" ht="16.5" thickTop="1" thickBot="1">
      <c r="A77" s="200" t="s">
        <v>879</v>
      </c>
      <c r="B77" s="200" t="s">
        <v>377</v>
      </c>
      <c r="C77" s="205" t="s">
        <v>2143</v>
      </c>
      <c r="D77" s="1000">
        <v>1074.3797039746039</v>
      </c>
    </row>
    <row r="78" spans="1:4" ht="16.5" thickTop="1" thickBot="1">
      <c r="A78" s="200" t="s">
        <v>889</v>
      </c>
      <c r="B78" s="200" t="s">
        <v>377</v>
      </c>
      <c r="C78" s="205" t="s">
        <v>890</v>
      </c>
      <c r="D78" s="1000">
        <v>1652.3844080542956</v>
      </c>
    </row>
    <row r="79" spans="1:4" ht="16.5" thickTop="1" thickBot="1">
      <c r="A79" s="200" t="s">
        <v>891</v>
      </c>
      <c r="B79" s="200" t="s">
        <v>377</v>
      </c>
      <c r="C79" s="205" t="s">
        <v>2129</v>
      </c>
      <c r="D79" s="1000">
        <v>1675.5403448029372</v>
      </c>
    </row>
    <row r="80" spans="1:4" ht="16.5" thickTop="1" thickBot="1">
      <c r="A80" s="200" t="s">
        <v>892</v>
      </c>
      <c r="B80" s="200" t="s">
        <v>377</v>
      </c>
      <c r="C80" s="205" t="s">
        <v>2130</v>
      </c>
      <c r="D80" s="1000">
        <v>1725.3745790215003</v>
      </c>
    </row>
    <row r="81" spans="1:4" ht="31.5" thickTop="1" thickBot="1">
      <c r="A81" s="200" t="s">
        <v>884</v>
      </c>
      <c r="B81" s="200" t="s">
        <v>377</v>
      </c>
      <c r="C81" s="205" t="s">
        <v>2038</v>
      </c>
      <c r="D81" s="1000">
        <v>3253.054735285632</v>
      </c>
    </row>
    <row r="82" spans="1:4" ht="31.5" thickTop="1" thickBot="1">
      <c r="A82" s="200" t="s">
        <v>885</v>
      </c>
      <c r="B82" s="200" t="s">
        <v>377</v>
      </c>
      <c r="C82" s="205" t="s">
        <v>2039</v>
      </c>
      <c r="D82" s="1000">
        <v>3405.2377390819706</v>
      </c>
    </row>
    <row r="83" spans="1:4" ht="31.5" thickTop="1" thickBot="1">
      <c r="A83" s="200" t="s">
        <v>886</v>
      </c>
      <c r="B83" s="200" t="s">
        <v>377</v>
      </c>
      <c r="C83" s="205" t="s">
        <v>2040</v>
      </c>
      <c r="D83" s="1000">
        <v>2708.5018794154562</v>
      </c>
    </row>
    <row r="84" spans="1:4" ht="31.5" thickTop="1" thickBot="1">
      <c r="A84" s="200" t="s">
        <v>887</v>
      </c>
      <c r="B84" s="200" t="s">
        <v>377</v>
      </c>
      <c r="C84" s="205" t="s">
        <v>2041</v>
      </c>
      <c r="D84" s="1000">
        <v>2803.6359772848518</v>
      </c>
    </row>
    <row r="85" spans="1:4" ht="16.5" thickTop="1" thickBot="1">
      <c r="A85" s="200" t="s">
        <v>893</v>
      </c>
      <c r="B85" s="200" t="s">
        <v>377</v>
      </c>
      <c r="C85" s="205" t="s">
        <v>2043</v>
      </c>
      <c r="D85" s="1000">
        <v>2071.8332377755664</v>
      </c>
    </row>
    <row r="86" spans="1:4" ht="31.5" thickTop="1" thickBot="1">
      <c r="A86" s="200" t="s">
        <v>888</v>
      </c>
      <c r="B86" s="200" t="s">
        <v>377</v>
      </c>
      <c r="C86" s="205" t="s">
        <v>2042</v>
      </c>
      <c r="D86" s="1000">
        <v>2016.2200945337015</v>
      </c>
    </row>
    <row r="87" spans="1:4" ht="31.5" thickTop="1" thickBot="1">
      <c r="A87" s="200" t="s">
        <v>875</v>
      </c>
      <c r="B87" s="200" t="s">
        <v>377</v>
      </c>
      <c r="C87" s="205" t="s">
        <v>876</v>
      </c>
      <c r="D87" s="1000">
        <v>526.49450521392214</v>
      </c>
    </row>
    <row r="88" spans="1:4" ht="16.5" thickTop="1" thickBot="1">
      <c r="A88" s="200" t="s">
        <v>898</v>
      </c>
      <c r="B88" s="200" t="s">
        <v>377</v>
      </c>
      <c r="C88" s="205" t="s">
        <v>2044</v>
      </c>
      <c r="D88" s="1000">
        <v>508.55071339469526</v>
      </c>
    </row>
    <row r="89" spans="1:4" ht="16.5" thickTop="1" thickBot="1">
      <c r="A89" s="200" t="s">
        <v>896</v>
      </c>
      <c r="B89" s="200" t="s">
        <v>377</v>
      </c>
      <c r="C89" s="205" t="s">
        <v>897</v>
      </c>
      <c r="D89" s="1000">
        <v>442.41187604614441</v>
      </c>
    </row>
    <row r="90" spans="1:4" ht="16.5" thickTop="1" thickBot="1">
      <c r="A90" s="200" t="s">
        <v>997</v>
      </c>
      <c r="B90" s="200" t="s">
        <v>233</v>
      </c>
      <c r="C90" s="205" t="s">
        <v>998</v>
      </c>
      <c r="D90" s="1000">
        <v>4847.3318740163822</v>
      </c>
    </row>
    <row r="91" spans="1:4" ht="31.5" thickTop="1" thickBot="1">
      <c r="A91" s="200" t="s">
        <v>414</v>
      </c>
      <c r="B91" s="200" t="s">
        <v>377</v>
      </c>
      <c r="C91" s="205" t="s">
        <v>415</v>
      </c>
      <c r="D91" s="1000">
        <v>13445.167471398321</v>
      </c>
    </row>
    <row r="92" spans="1:4" ht="16.5" thickTop="1" thickBot="1">
      <c r="A92" s="200" t="s">
        <v>416</v>
      </c>
      <c r="B92" s="200" t="s">
        <v>144</v>
      </c>
      <c r="C92" s="205" t="s">
        <v>417</v>
      </c>
      <c r="D92" s="1000">
        <v>37721.299229762735</v>
      </c>
    </row>
    <row r="93" spans="1:4" ht="16.5" thickTop="1" thickBot="1">
      <c r="A93" s="200" t="s">
        <v>418</v>
      </c>
      <c r="B93" s="200" t="s">
        <v>144</v>
      </c>
      <c r="C93" s="205" t="s">
        <v>419</v>
      </c>
      <c r="D93" s="1000">
        <v>682.38416410244247</v>
      </c>
    </row>
    <row r="94" spans="1:4" ht="16.5" thickTop="1" thickBot="1">
      <c r="A94" s="200" t="s">
        <v>420</v>
      </c>
      <c r="B94" s="200" t="s">
        <v>144</v>
      </c>
      <c r="C94" s="205" t="s">
        <v>421</v>
      </c>
      <c r="D94" s="1000">
        <v>691.82820191046426</v>
      </c>
    </row>
    <row r="95" spans="1:4" ht="16.5" thickTop="1" thickBot="1">
      <c r="A95" s="200" t="s">
        <v>422</v>
      </c>
      <c r="B95" s="200" t="s">
        <v>377</v>
      </c>
      <c r="C95" s="205" t="s">
        <v>423</v>
      </c>
      <c r="D95" s="1000">
        <v>5509.4824306719383</v>
      </c>
    </row>
    <row r="96" spans="1:4" ht="16.5" thickTop="1" thickBot="1">
      <c r="A96" s="200" t="s">
        <v>441</v>
      </c>
      <c r="B96" s="200" t="s">
        <v>377</v>
      </c>
      <c r="C96" s="205" t="s">
        <v>442</v>
      </c>
      <c r="D96" s="1000">
        <v>3828.3111688852423</v>
      </c>
    </row>
    <row r="97" spans="1:4" ht="16.5" thickTop="1" thickBot="1">
      <c r="A97" s="200" t="s">
        <v>439</v>
      </c>
      <c r="B97" s="200" t="s">
        <v>377</v>
      </c>
      <c r="C97" s="205" t="s">
        <v>440</v>
      </c>
      <c r="D97" s="1000">
        <v>5717.7328569195579</v>
      </c>
    </row>
    <row r="98" spans="1:4" ht="16.5" thickTop="1" thickBot="1">
      <c r="A98" s="200" t="s">
        <v>424</v>
      </c>
      <c r="B98" s="200" t="s">
        <v>425</v>
      </c>
      <c r="C98" s="205" t="s">
        <v>426</v>
      </c>
      <c r="D98" s="1000">
        <v>3763.6307494656953</v>
      </c>
    </row>
    <row r="99" spans="1:4" ht="31.5" thickTop="1" thickBot="1">
      <c r="A99" s="200" t="s">
        <v>907</v>
      </c>
      <c r="B99" s="200" t="s">
        <v>388</v>
      </c>
      <c r="C99" s="205" t="s">
        <v>2045</v>
      </c>
      <c r="D99" s="1000">
        <v>265128.64096077677</v>
      </c>
    </row>
    <row r="100" spans="1:4" ht="31.5" thickTop="1" thickBot="1">
      <c r="A100" s="200" t="s">
        <v>908</v>
      </c>
      <c r="B100" s="200" t="s">
        <v>388</v>
      </c>
      <c r="C100" s="205" t="s">
        <v>2046</v>
      </c>
      <c r="D100" s="1000">
        <v>294895.78653887479</v>
      </c>
    </row>
    <row r="101" spans="1:4" ht="31.5" thickTop="1" thickBot="1">
      <c r="A101" s="200" t="s">
        <v>909</v>
      </c>
      <c r="B101" s="200" t="s">
        <v>388</v>
      </c>
      <c r="C101" s="205" t="s">
        <v>2047</v>
      </c>
      <c r="D101" s="1000">
        <v>397611.80762755993</v>
      </c>
    </row>
    <row r="102" spans="1:4" ht="31.5" thickTop="1" thickBot="1">
      <c r="A102" s="200" t="s">
        <v>910</v>
      </c>
      <c r="B102" s="200" t="s">
        <v>388</v>
      </c>
      <c r="C102" s="205" t="s">
        <v>2048</v>
      </c>
      <c r="D102" s="1000">
        <v>343431.66586038633</v>
      </c>
    </row>
    <row r="103" spans="1:4" ht="31.5" thickTop="1" thickBot="1">
      <c r="A103" s="200" t="s">
        <v>911</v>
      </c>
      <c r="B103" s="200" t="s">
        <v>388</v>
      </c>
      <c r="C103" s="205" t="s">
        <v>2049</v>
      </c>
      <c r="D103" s="1000">
        <v>349545.19937978144</v>
      </c>
    </row>
    <row r="104" spans="1:4" ht="16.5" thickTop="1" thickBot="1">
      <c r="A104" s="200" t="s">
        <v>905</v>
      </c>
      <c r="B104" s="200" t="s">
        <v>388</v>
      </c>
      <c r="C104" s="205" t="s">
        <v>2112</v>
      </c>
      <c r="D104" s="1000">
        <v>386793.55840866419</v>
      </c>
    </row>
    <row r="105" spans="1:4" ht="16.5" thickTop="1" thickBot="1">
      <c r="A105" s="200" t="s">
        <v>904</v>
      </c>
      <c r="B105" s="200" t="s">
        <v>388</v>
      </c>
      <c r="C105" s="205" t="s">
        <v>2113</v>
      </c>
      <c r="D105" s="1000">
        <v>423348.29915653274</v>
      </c>
    </row>
    <row r="106" spans="1:4" ht="16.5" thickTop="1" thickBot="1">
      <c r="A106" s="200" t="s">
        <v>1745</v>
      </c>
      <c r="B106" s="200" t="s">
        <v>388</v>
      </c>
      <c r="C106" s="205" t="s">
        <v>2111</v>
      </c>
      <c r="D106" s="1000">
        <v>462851.56635170971</v>
      </c>
    </row>
    <row r="107" spans="1:4" ht="16.5" thickTop="1" thickBot="1">
      <c r="A107" s="200" t="s">
        <v>901</v>
      </c>
      <c r="B107" s="200" t="s">
        <v>388</v>
      </c>
      <c r="C107" s="205" t="s">
        <v>2111</v>
      </c>
      <c r="D107" s="1000">
        <v>457984.98959567945</v>
      </c>
    </row>
    <row r="108" spans="1:4" ht="16.5" thickTop="1" thickBot="1">
      <c r="A108" s="200" t="s">
        <v>903</v>
      </c>
      <c r="B108" s="200" t="s">
        <v>388</v>
      </c>
      <c r="C108" s="205" t="s">
        <v>2114</v>
      </c>
      <c r="D108" s="1000">
        <v>334937.02762403147</v>
      </c>
    </row>
    <row r="109" spans="1:4" ht="16.5" thickTop="1" thickBot="1">
      <c r="A109" s="200" t="s">
        <v>902</v>
      </c>
      <c r="B109" s="200" t="s">
        <v>388</v>
      </c>
      <c r="C109" s="205" t="s">
        <v>2115</v>
      </c>
      <c r="D109" s="1000">
        <v>342795.64873384073</v>
      </c>
    </row>
    <row r="110" spans="1:4" ht="16.5" thickTop="1" thickBot="1">
      <c r="A110" s="200" t="s">
        <v>906</v>
      </c>
      <c r="B110" s="200" t="s">
        <v>388</v>
      </c>
      <c r="C110" s="205" t="s">
        <v>2116</v>
      </c>
      <c r="D110" s="1000">
        <v>364872.32656510302</v>
      </c>
    </row>
    <row r="111" spans="1:4" ht="16.5" thickTop="1" thickBot="1">
      <c r="A111" s="200" t="s">
        <v>427</v>
      </c>
      <c r="B111" s="200" t="s">
        <v>144</v>
      </c>
      <c r="C111" s="205" t="s">
        <v>428</v>
      </c>
      <c r="D111" s="1000">
        <v>1381.6556459322662</v>
      </c>
    </row>
    <row r="112" spans="1:4" ht="16.5" thickTop="1" thickBot="1">
      <c r="A112" s="200" t="s">
        <v>429</v>
      </c>
      <c r="B112" s="200" t="s">
        <v>233</v>
      </c>
      <c r="C112" s="205" t="s">
        <v>430</v>
      </c>
      <c r="D112" s="1000">
        <v>757.42091021515239</v>
      </c>
    </row>
    <row r="113" spans="1:4" ht="31.5" thickTop="1" thickBot="1">
      <c r="A113" s="200" t="s">
        <v>431</v>
      </c>
      <c r="B113" s="200" t="s">
        <v>92</v>
      </c>
      <c r="C113" s="205" t="s">
        <v>432</v>
      </c>
      <c r="D113" s="1000">
        <v>489.0967945559803</v>
      </c>
    </row>
    <row r="114" spans="1:4" ht="31.5" thickTop="1" thickBot="1">
      <c r="A114" s="200" t="s">
        <v>433</v>
      </c>
      <c r="B114" s="200" t="s">
        <v>144</v>
      </c>
      <c r="C114" s="205" t="s">
        <v>434</v>
      </c>
      <c r="D114" s="1000">
        <v>32523.373578657105</v>
      </c>
    </row>
    <row r="115" spans="1:4" ht="16.5" thickTop="1" thickBot="1">
      <c r="A115" s="200" t="s">
        <v>435</v>
      </c>
      <c r="B115" s="200" t="s">
        <v>92</v>
      </c>
      <c r="C115" s="655" t="s">
        <v>436</v>
      </c>
      <c r="D115" s="1000">
        <v>29723.63243958398</v>
      </c>
    </row>
    <row r="116" spans="1:4" ht="16.5" thickTop="1" thickBot="1">
      <c r="A116" s="200" t="s">
        <v>443</v>
      </c>
      <c r="B116" s="200" t="s">
        <v>92</v>
      </c>
      <c r="C116" s="205" t="s">
        <v>1997</v>
      </c>
      <c r="D116" s="1000">
        <v>397907.06443741772</v>
      </c>
    </row>
    <row r="117" spans="1:4" ht="16.5" thickTop="1" thickBot="1">
      <c r="A117" s="200" t="s">
        <v>446</v>
      </c>
      <c r="B117" s="200" t="s">
        <v>92</v>
      </c>
      <c r="C117" s="205" t="s">
        <v>447</v>
      </c>
      <c r="D117" s="1000">
        <v>25512.840134169699</v>
      </c>
    </row>
    <row r="118" spans="1:4" ht="31.5" thickTop="1" thickBot="1">
      <c r="A118" s="200" t="s">
        <v>444</v>
      </c>
      <c r="B118" s="200" t="s">
        <v>92</v>
      </c>
      <c r="C118" s="655" t="s">
        <v>445</v>
      </c>
      <c r="D118" s="1000">
        <v>23988.231805790965</v>
      </c>
    </row>
    <row r="119" spans="1:4" ht="31.5" thickTop="1" thickBot="1">
      <c r="A119" s="200" t="s">
        <v>449</v>
      </c>
      <c r="B119" s="200" t="s">
        <v>388</v>
      </c>
      <c r="C119" s="205" t="s">
        <v>450</v>
      </c>
      <c r="D119" s="1000">
        <v>3187.5909756777223</v>
      </c>
    </row>
    <row r="120" spans="1:4" ht="31.5" thickTop="1" thickBot="1">
      <c r="A120" s="200" t="s">
        <v>448</v>
      </c>
      <c r="B120" s="200" t="s">
        <v>388</v>
      </c>
      <c r="C120" s="205" t="s">
        <v>1998</v>
      </c>
      <c r="D120" s="1000">
        <v>3034.8138218342733</v>
      </c>
    </row>
    <row r="121" spans="1:4" ht="31.5" thickTop="1" thickBot="1">
      <c r="A121" s="200" t="s">
        <v>912</v>
      </c>
      <c r="B121" s="200" t="s">
        <v>637</v>
      </c>
      <c r="C121" s="205" t="s">
        <v>913</v>
      </c>
      <c r="D121" s="1000">
        <v>19712.430399390538</v>
      </c>
    </row>
    <row r="122" spans="1:4" ht="16.5" thickTop="1" thickBot="1">
      <c r="A122" s="200" t="s">
        <v>914</v>
      </c>
      <c r="B122" s="200" t="s">
        <v>637</v>
      </c>
      <c r="C122" s="205" t="s">
        <v>2050</v>
      </c>
      <c r="D122" s="1000">
        <v>21917.800486386815</v>
      </c>
    </row>
    <row r="123" spans="1:4" ht="16.5" thickTop="1" thickBot="1">
      <c r="A123" s="200" t="s">
        <v>451</v>
      </c>
      <c r="B123" s="200" t="s">
        <v>388</v>
      </c>
      <c r="C123" s="205" t="s">
        <v>1999</v>
      </c>
      <c r="D123" s="1000">
        <v>2149.727861860375</v>
      </c>
    </row>
    <row r="124" spans="1:4" ht="16.5" thickTop="1" thickBot="1">
      <c r="A124" s="200" t="s">
        <v>452</v>
      </c>
      <c r="B124" s="200" t="s">
        <v>144</v>
      </c>
      <c r="C124" s="205" t="s">
        <v>453</v>
      </c>
      <c r="D124" s="1000">
        <v>15379.535664147101</v>
      </c>
    </row>
    <row r="125" spans="1:4" ht="16.5" thickTop="1" thickBot="1">
      <c r="A125" s="200" t="s">
        <v>939</v>
      </c>
      <c r="B125" s="200" t="s">
        <v>425</v>
      </c>
      <c r="C125" s="205" t="s">
        <v>2052</v>
      </c>
      <c r="D125" s="1000">
        <v>1912.2498988712589</v>
      </c>
    </row>
    <row r="126" spans="1:4" ht="16.5" thickTop="1" thickBot="1">
      <c r="A126" s="200" t="s">
        <v>940</v>
      </c>
      <c r="B126" s="200" t="s">
        <v>425</v>
      </c>
      <c r="C126" s="205" t="s">
        <v>2053</v>
      </c>
      <c r="D126" s="1000">
        <v>1650.0076968955179</v>
      </c>
    </row>
    <row r="127" spans="1:4" ht="31.5" thickTop="1" thickBot="1">
      <c r="A127" s="200" t="s">
        <v>938</v>
      </c>
      <c r="B127" s="200" t="s">
        <v>425</v>
      </c>
      <c r="C127" s="205" t="s">
        <v>2051</v>
      </c>
      <c r="D127" s="1000">
        <v>1603.9791017193045</v>
      </c>
    </row>
    <row r="128" spans="1:4" ht="16.5" thickTop="1" thickBot="1">
      <c r="A128" s="200" t="s">
        <v>920</v>
      </c>
      <c r="B128" s="200" t="s">
        <v>425</v>
      </c>
      <c r="C128" s="205" t="s">
        <v>921</v>
      </c>
      <c r="D128" s="1000">
        <v>1833.0711258679228</v>
      </c>
    </row>
    <row r="129" spans="1:4" ht="16.5" thickTop="1" thickBot="1">
      <c r="A129" s="200" t="s">
        <v>922</v>
      </c>
      <c r="B129" s="200" t="s">
        <v>425</v>
      </c>
      <c r="C129" s="205" t="s">
        <v>923</v>
      </c>
      <c r="D129" s="1000">
        <v>1832.1791407409839</v>
      </c>
    </row>
    <row r="130" spans="1:4" ht="16.5" thickTop="1" thickBot="1">
      <c r="A130" s="200" t="s">
        <v>924</v>
      </c>
      <c r="B130" s="200" t="s">
        <v>425</v>
      </c>
      <c r="C130" s="205" t="s">
        <v>925</v>
      </c>
      <c r="D130" s="1000">
        <v>1830.753705517121</v>
      </c>
    </row>
    <row r="131" spans="1:4" ht="16.5" thickTop="1" thickBot="1">
      <c r="A131" s="200" t="s">
        <v>926</v>
      </c>
      <c r="B131" s="200" t="s">
        <v>425</v>
      </c>
      <c r="C131" s="205" t="s">
        <v>927</v>
      </c>
      <c r="D131" s="1000">
        <v>2250.9631136279895</v>
      </c>
    </row>
    <row r="132" spans="1:4" ht="16.5" thickTop="1" thickBot="1">
      <c r="A132" s="200" t="s">
        <v>928</v>
      </c>
      <c r="B132" s="200" t="s">
        <v>425</v>
      </c>
      <c r="C132" s="205" t="s">
        <v>929</v>
      </c>
      <c r="D132" s="1000">
        <v>1846.896961942731</v>
      </c>
    </row>
    <row r="133" spans="1:4" ht="16.5" thickTop="1" thickBot="1">
      <c r="A133" s="200" t="s">
        <v>932</v>
      </c>
      <c r="B133" s="200" t="s">
        <v>425</v>
      </c>
      <c r="C133" s="205" t="s">
        <v>933</v>
      </c>
      <c r="D133" s="1000">
        <v>1844.0879877024443</v>
      </c>
    </row>
    <row r="134" spans="1:4" ht="16.5" thickTop="1" thickBot="1">
      <c r="A134" s="200" t="s">
        <v>930</v>
      </c>
      <c r="B134" s="200" t="s">
        <v>425</v>
      </c>
      <c r="C134" s="205" t="s">
        <v>931</v>
      </c>
      <c r="D134" s="1000">
        <v>1966.1237929940235</v>
      </c>
    </row>
    <row r="135" spans="1:4" ht="16.5" thickTop="1" thickBot="1">
      <c r="A135" s="200" t="s">
        <v>934</v>
      </c>
      <c r="B135" s="200" t="s">
        <v>425</v>
      </c>
      <c r="C135" s="205" t="s">
        <v>935</v>
      </c>
      <c r="D135" s="1000">
        <v>1915.0860905482807</v>
      </c>
    </row>
    <row r="136" spans="1:4" ht="16.5" thickTop="1" thickBot="1">
      <c r="A136" s="200" t="s">
        <v>936</v>
      </c>
      <c r="B136" s="200" t="s">
        <v>425</v>
      </c>
      <c r="C136" s="205" t="s">
        <v>937</v>
      </c>
      <c r="D136" s="1000">
        <v>2039.629352761531</v>
      </c>
    </row>
    <row r="137" spans="1:4" ht="31.5" thickTop="1" thickBot="1">
      <c r="A137" s="200" t="s">
        <v>918</v>
      </c>
      <c r="B137" s="200" t="s">
        <v>377</v>
      </c>
      <c r="C137" s="205" t="s">
        <v>919</v>
      </c>
      <c r="D137" s="1000">
        <v>5182.6708524702899</v>
      </c>
    </row>
    <row r="138" spans="1:4" ht="31.5" thickTop="1" thickBot="1">
      <c r="A138" s="200" t="s">
        <v>915</v>
      </c>
      <c r="B138" s="200" t="s">
        <v>916</v>
      </c>
      <c r="C138" s="205" t="s">
        <v>917</v>
      </c>
      <c r="D138" s="1000">
        <v>2.1234554386457039E-2</v>
      </c>
    </row>
    <row r="139" spans="1:4" ht="16.5" thickTop="1" thickBot="1">
      <c r="A139" s="200" t="s">
        <v>454</v>
      </c>
      <c r="B139" s="200" t="s">
        <v>377</v>
      </c>
      <c r="C139" s="205" t="s">
        <v>455</v>
      </c>
      <c r="D139" s="1000">
        <v>4688.1543603920145</v>
      </c>
    </row>
    <row r="140" spans="1:4" ht="31.5" thickTop="1" thickBot="1">
      <c r="A140" s="200" t="s">
        <v>456</v>
      </c>
      <c r="B140" s="200" t="s">
        <v>457</v>
      </c>
      <c r="C140" s="205" t="s">
        <v>458</v>
      </c>
      <c r="D140" s="1000">
        <v>549.47452101327076</v>
      </c>
    </row>
    <row r="141" spans="1:4" ht="31.5" thickTop="1" thickBot="1">
      <c r="A141" s="200" t="s">
        <v>459</v>
      </c>
      <c r="B141" s="200" t="s">
        <v>144</v>
      </c>
      <c r="C141" s="205" t="s">
        <v>2000</v>
      </c>
      <c r="D141" s="1000">
        <v>6121.647145191042</v>
      </c>
    </row>
    <row r="142" spans="1:4" ht="31.5" thickTop="1" thickBot="1">
      <c r="A142" s="200" t="s">
        <v>460</v>
      </c>
      <c r="B142" s="200" t="s">
        <v>92</v>
      </c>
      <c r="C142" s="205" t="s">
        <v>461</v>
      </c>
      <c r="D142" s="1000">
        <v>2092.4762329823961</v>
      </c>
    </row>
    <row r="143" spans="1:4" ht="16.5" thickTop="1" thickBot="1">
      <c r="A143" s="200" t="s">
        <v>462</v>
      </c>
      <c r="B143" s="200" t="s">
        <v>463</v>
      </c>
      <c r="C143" s="205" t="s">
        <v>464</v>
      </c>
      <c r="D143" s="1000">
        <v>6920.607801590183</v>
      </c>
    </row>
    <row r="144" spans="1:4" ht="16.5" thickTop="1" thickBot="1">
      <c r="A144" s="200" t="s">
        <v>465</v>
      </c>
      <c r="B144" s="200" t="s">
        <v>425</v>
      </c>
      <c r="C144" s="205" t="s">
        <v>466</v>
      </c>
      <c r="D144" s="1000">
        <v>17558.37960861528</v>
      </c>
    </row>
    <row r="145" spans="1:4" ht="16.5" thickTop="1" thickBot="1">
      <c r="A145" s="200" t="s">
        <v>951</v>
      </c>
      <c r="B145" s="200" t="s">
        <v>233</v>
      </c>
      <c r="C145" s="205" t="s">
        <v>953</v>
      </c>
      <c r="D145" s="1000">
        <v>10686.05899221264</v>
      </c>
    </row>
    <row r="146" spans="1:4" ht="46.5" thickTop="1" thickBot="1">
      <c r="A146" s="200" t="s">
        <v>941</v>
      </c>
      <c r="B146" s="200" t="s">
        <v>233</v>
      </c>
      <c r="C146" s="205" t="s">
        <v>942</v>
      </c>
      <c r="D146" s="1000">
        <v>4649.9626048922873</v>
      </c>
    </row>
    <row r="147" spans="1:4" ht="31.5" thickTop="1" thickBot="1">
      <c r="A147" s="200" t="s">
        <v>943</v>
      </c>
      <c r="B147" s="200" t="s">
        <v>233</v>
      </c>
      <c r="C147" s="205" t="s">
        <v>944</v>
      </c>
      <c r="D147" s="1000">
        <v>15357.332935001052</v>
      </c>
    </row>
    <row r="148" spans="1:4" ht="16.5" thickTop="1" thickBot="1">
      <c r="A148" s="200" t="s">
        <v>1775</v>
      </c>
      <c r="B148" s="200" t="s">
        <v>233</v>
      </c>
      <c r="C148" s="205" t="s">
        <v>2054</v>
      </c>
      <c r="D148" s="1000">
        <v>8927.6167563015188</v>
      </c>
    </row>
    <row r="149" spans="1:4" ht="31.5" thickTop="1" thickBot="1">
      <c r="A149" s="200" t="s">
        <v>945</v>
      </c>
      <c r="B149" s="200" t="s">
        <v>144</v>
      </c>
      <c r="C149" s="205" t="s">
        <v>946</v>
      </c>
      <c r="D149" s="1000">
        <v>26392.878876158513</v>
      </c>
    </row>
    <row r="150" spans="1:4" ht="16.5" thickTop="1" thickBot="1">
      <c r="A150" s="200" t="s">
        <v>947</v>
      </c>
      <c r="B150" s="200" t="s">
        <v>233</v>
      </c>
      <c r="C150" s="205" t="s">
        <v>948</v>
      </c>
      <c r="D150" s="1000">
        <v>5665.6784405722792</v>
      </c>
    </row>
    <row r="151" spans="1:4" ht="31.5" thickTop="1" thickBot="1">
      <c r="A151" s="200" t="s">
        <v>949</v>
      </c>
      <c r="B151" s="200" t="s">
        <v>457</v>
      </c>
      <c r="C151" s="205" t="s">
        <v>950</v>
      </c>
      <c r="D151" s="1000">
        <v>119652.51651971517</v>
      </c>
    </row>
    <row r="152" spans="1:4" ht="16.5" thickTop="1" thickBot="1">
      <c r="A152" s="200" t="s">
        <v>467</v>
      </c>
      <c r="B152" s="200" t="s">
        <v>92</v>
      </c>
      <c r="C152" s="205" t="s">
        <v>468</v>
      </c>
      <c r="D152" s="1000">
        <v>1290.6949494907469</v>
      </c>
    </row>
    <row r="153" spans="1:4" ht="16.5" thickTop="1" thickBot="1">
      <c r="A153" s="200" t="s">
        <v>469</v>
      </c>
      <c r="B153" s="200" t="s">
        <v>377</v>
      </c>
      <c r="C153" s="205" t="s">
        <v>470</v>
      </c>
      <c r="D153" s="1000">
        <v>22404.345632501201</v>
      </c>
    </row>
    <row r="154" spans="1:4" ht="16.5" thickTop="1" thickBot="1">
      <c r="A154" s="200" t="s">
        <v>471</v>
      </c>
      <c r="B154" s="200" t="s">
        <v>377</v>
      </c>
      <c r="C154" s="205" t="s">
        <v>472</v>
      </c>
      <c r="D154" s="1000">
        <v>3626.0371570556576</v>
      </c>
    </row>
    <row r="155" spans="1:4" ht="31.5" thickTop="1" thickBot="1">
      <c r="A155" s="200" t="s">
        <v>987</v>
      </c>
      <c r="B155" s="200" t="s">
        <v>144</v>
      </c>
      <c r="C155" s="205" t="s">
        <v>988</v>
      </c>
      <c r="D155" s="1000">
        <v>65831.16358958435</v>
      </c>
    </row>
    <row r="156" spans="1:4" ht="31.5" thickTop="1" thickBot="1">
      <c r="A156" s="200" t="s">
        <v>989</v>
      </c>
      <c r="B156" s="200" t="s">
        <v>144</v>
      </c>
      <c r="C156" s="205" t="s">
        <v>990</v>
      </c>
      <c r="D156" s="1000">
        <v>12734.107511671962</v>
      </c>
    </row>
    <row r="157" spans="1:4" ht="31.5" thickTop="1" thickBot="1">
      <c r="A157" s="200" t="s">
        <v>991</v>
      </c>
      <c r="B157" s="200" t="s">
        <v>144</v>
      </c>
      <c r="C157" s="205" t="s">
        <v>992</v>
      </c>
      <c r="D157" s="1000">
        <v>23527.2088150774</v>
      </c>
    </row>
    <row r="158" spans="1:4" ht="31.5" thickTop="1" thickBot="1">
      <c r="A158" s="200" t="s">
        <v>993</v>
      </c>
      <c r="B158" s="200" t="s">
        <v>144</v>
      </c>
      <c r="C158" s="205" t="s">
        <v>994</v>
      </c>
      <c r="D158" s="1000">
        <v>43021.822698579694</v>
      </c>
    </row>
    <row r="159" spans="1:4" ht="16.5" thickTop="1" thickBot="1">
      <c r="A159" s="200" t="s">
        <v>475</v>
      </c>
      <c r="B159" s="200" t="s">
        <v>233</v>
      </c>
      <c r="C159" s="205" t="s">
        <v>476</v>
      </c>
      <c r="D159" s="1000">
        <v>5782.1580018203413</v>
      </c>
    </row>
    <row r="160" spans="1:4" ht="16.5" thickTop="1" thickBot="1">
      <c r="A160" s="200" t="s">
        <v>980</v>
      </c>
      <c r="B160" s="200" t="s">
        <v>233</v>
      </c>
      <c r="C160" s="205" t="s">
        <v>476</v>
      </c>
      <c r="D160" s="1000">
        <v>5366.498714110252</v>
      </c>
    </row>
    <row r="161" spans="1:4" ht="16.5" thickTop="1" thickBot="1">
      <c r="A161" s="200" t="s">
        <v>477</v>
      </c>
      <c r="B161" s="200" t="s">
        <v>233</v>
      </c>
      <c r="C161" s="205" t="s">
        <v>478</v>
      </c>
      <c r="D161" s="1000">
        <v>7253.6482916035966</v>
      </c>
    </row>
    <row r="162" spans="1:4" ht="16.5" thickTop="1" thickBot="1">
      <c r="A162" s="200" t="s">
        <v>981</v>
      </c>
      <c r="B162" s="200" t="s">
        <v>233</v>
      </c>
      <c r="C162" s="205" t="s">
        <v>478</v>
      </c>
      <c r="D162" s="1000">
        <v>6794.8879801140365</v>
      </c>
    </row>
    <row r="163" spans="1:4" ht="16.5" thickTop="1" thickBot="1">
      <c r="A163" s="200" t="s">
        <v>972</v>
      </c>
      <c r="B163" s="200" t="s">
        <v>233</v>
      </c>
      <c r="C163" s="205" t="s">
        <v>973</v>
      </c>
      <c r="D163" s="1000">
        <v>6459.8041101888621</v>
      </c>
    </row>
    <row r="164" spans="1:4" ht="16.5" thickTop="1" thickBot="1">
      <c r="A164" s="200" t="s">
        <v>978</v>
      </c>
      <c r="B164" s="200" t="s">
        <v>233</v>
      </c>
      <c r="C164" s="205" t="s">
        <v>973</v>
      </c>
      <c r="D164" s="1000">
        <v>6290.049023436276</v>
      </c>
    </row>
    <row r="165" spans="1:4" ht="16.5" thickTop="1" thickBot="1">
      <c r="A165" s="200" t="s">
        <v>985</v>
      </c>
      <c r="B165" s="200" t="s">
        <v>952</v>
      </c>
      <c r="C165" s="205" t="s">
        <v>986</v>
      </c>
      <c r="D165" s="1000">
        <v>8795.5449061403924</v>
      </c>
    </row>
    <row r="166" spans="1:4" ht="16.5" thickTop="1" thickBot="1">
      <c r="A166" s="200" t="s">
        <v>983</v>
      </c>
      <c r="B166" s="200" t="s">
        <v>233</v>
      </c>
      <c r="C166" s="205" t="s">
        <v>984</v>
      </c>
      <c r="D166" s="1000">
        <v>5809.6914449948472</v>
      </c>
    </row>
    <row r="167" spans="1:4" ht="16.5" thickTop="1" thickBot="1">
      <c r="A167" s="200" t="s">
        <v>479</v>
      </c>
      <c r="B167" s="200" t="s">
        <v>233</v>
      </c>
      <c r="C167" s="205" t="s">
        <v>480</v>
      </c>
      <c r="D167" s="1000">
        <v>6411.2427882426528</v>
      </c>
    </row>
    <row r="168" spans="1:4" ht="16.5" thickTop="1" thickBot="1">
      <c r="A168" s="200" t="s">
        <v>982</v>
      </c>
      <c r="B168" s="200" t="s">
        <v>233</v>
      </c>
      <c r="C168" s="205" t="s">
        <v>480</v>
      </c>
      <c r="D168" s="1000">
        <v>6543.255893638282</v>
      </c>
    </row>
    <row r="169" spans="1:4" ht="16.5" thickTop="1" thickBot="1">
      <c r="A169" s="200" t="s">
        <v>473</v>
      </c>
      <c r="B169" s="200" t="s">
        <v>233</v>
      </c>
      <c r="C169" s="205" t="s">
        <v>474</v>
      </c>
      <c r="D169" s="1000">
        <v>8642.1993620143876</v>
      </c>
    </row>
    <row r="170" spans="1:4" ht="16.5" thickTop="1" thickBot="1">
      <c r="A170" s="200" t="s">
        <v>979</v>
      </c>
      <c r="B170" s="200" t="s">
        <v>233</v>
      </c>
      <c r="C170" s="205" t="s">
        <v>474</v>
      </c>
      <c r="D170" s="1000">
        <v>8141.4344157512342</v>
      </c>
    </row>
    <row r="171" spans="1:4" ht="16.5" thickTop="1" thickBot="1">
      <c r="A171" s="200" t="s">
        <v>955</v>
      </c>
      <c r="B171" s="200" t="s">
        <v>233</v>
      </c>
      <c r="C171" s="205" t="s">
        <v>956</v>
      </c>
      <c r="D171" s="1000">
        <v>7204.0602177174833</v>
      </c>
    </row>
    <row r="172" spans="1:4" ht="16.5" thickTop="1" thickBot="1">
      <c r="A172" s="200" t="s">
        <v>968</v>
      </c>
      <c r="B172" s="200" t="s">
        <v>952</v>
      </c>
      <c r="C172" s="205" t="s">
        <v>969</v>
      </c>
      <c r="D172" s="1000">
        <v>12205.020894465255</v>
      </c>
    </row>
    <row r="173" spans="1:4" ht="16.5" thickTop="1" thickBot="1">
      <c r="A173" s="200" t="s">
        <v>970</v>
      </c>
      <c r="B173" s="200" t="s">
        <v>952</v>
      </c>
      <c r="C173" s="205" t="s">
        <v>971</v>
      </c>
      <c r="D173" s="1000">
        <v>3868.9779029567831</v>
      </c>
    </row>
    <row r="174" spans="1:4" ht="16.5" thickTop="1" thickBot="1">
      <c r="A174" s="200" t="s">
        <v>957</v>
      </c>
      <c r="B174" s="200" t="s">
        <v>233</v>
      </c>
      <c r="C174" s="205" t="s">
        <v>958</v>
      </c>
      <c r="D174" s="1000">
        <v>5029.5072637197118</v>
      </c>
    </row>
    <row r="175" spans="1:4" ht="16.5" thickTop="1" thickBot="1">
      <c r="A175" s="200" t="s">
        <v>959</v>
      </c>
      <c r="B175" s="200" t="s">
        <v>233</v>
      </c>
      <c r="C175" s="205" t="s">
        <v>960</v>
      </c>
      <c r="D175" s="1000">
        <v>4866.6807144655904</v>
      </c>
    </row>
    <row r="176" spans="1:4" ht="31.5" thickTop="1" thickBot="1">
      <c r="A176" s="200" t="s">
        <v>965</v>
      </c>
      <c r="B176" s="200" t="s">
        <v>233</v>
      </c>
      <c r="C176" s="205" t="s">
        <v>2058</v>
      </c>
      <c r="D176" s="1000">
        <v>6121.647145191042</v>
      </c>
    </row>
    <row r="177" spans="1:4" ht="31.5" thickTop="1" thickBot="1">
      <c r="A177" s="200" t="s">
        <v>961</v>
      </c>
      <c r="B177" s="200" t="s">
        <v>233</v>
      </c>
      <c r="C177" s="205" t="s">
        <v>2056</v>
      </c>
      <c r="D177" s="1000">
        <v>6550.7345619100406</v>
      </c>
    </row>
    <row r="178" spans="1:4" ht="31.5" thickTop="1" thickBot="1">
      <c r="A178" s="200" t="s">
        <v>962</v>
      </c>
      <c r="B178" s="200" t="s">
        <v>233</v>
      </c>
      <c r="C178" s="205" t="s">
        <v>2057</v>
      </c>
      <c r="D178" s="1000">
        <v>7101.1106884216088</v>
      </c>
    </row>
    <row r="179" spans="1:4" ht="31.5" thickTop="1" thickBot="1">
      <c r="A179" s="200" t="s">
        <v>967</v>
      </c>
      <c r="B179" s="200" t="s">
        <v>233</v>
      </c>
      <c r="C179" s="205" t="s">
        <v>2059</v>
      </c>
      <c r="D179" s="1000">
        <v>5457.6968733145086</v>
      </c>
    </row>
    <row r="180" spans="1:4" ht="31.5" thickTop="1" thickBot="1">
      <c r="A180" s="200" t="s">
        <v>954</v>
      </c>
      <c r="B180" s="200" t="s">
        <v>233</v>
      </c>
      <c r="C180" s="205" t="s">
        <v>2055</v>
      </c>
      <c r="D180" s="1000">
        <v>7958.1412887483548</v>
      </c>
    </row>
    <row r="181" spans="1:4" ht="16.5" thickTop="1" thickBot="1">
      <c r="A181" s="200" t="s">
        <v>963</v>
      </c>
      <c r="B181" s="200" t="s">
        <v>233</v>
      </c>
      <c r="C181" s="205" t="s">
        <v>964</v>
      </c>
      <c r="D181" s="1000">
        <v>5479.9315816297785</v>
      </c>
    </row>
    <row r="182" spans="1:4" ht="16.5" thickTop="1" thickBot="1">
      <c r="A182" s="200" t="s">
        <v>966</v>
      </c>
      <c r="B182" s="200" t="s">
        <v>233</v>
      </c>
      <c r="C182" s="205" t="s">
        <v>964</v>
      </c>
      <c r="D182" s="1000">
        <v>5530.6037520360505</v>
      </c>
    </row>
    <row r="183" spans="1:4" ht="16.5" thickTop="1" thickBot="1">
      <c r="A183" s="200" t="s">
        <v>481</v>
      </c>
      <c r="B183" s="200" t="s">
        <v>377</v>
      </c>
      <c r="C183" s="205" t="s">
        <v>482</v>
      </c>
      <c r="D183" s="1000">
        <v>5509.4824306719383</v>
      </c>
    </row>
    <row r="184" spans="1:4" ht="16.5" thickTop="1" thickBot="1">
      <c r="A184" s="200" t="s">
        <v>485</v>
      </c>
      <c r="B184" s="200" t="s">
        <v>92</v>
      </c>
      <c r="C184" s="205" t="s">
        <v>486</v>
      </c>
      <c r="D184" s="1000">
        <v>4365.0145199711678</v>
      </c>
    </row>
    <row r="185" spans="1:4" ht="16.5" thickTop="1" thickBot="1">
      <c r="A185" s="200" t="s">
        <v>483</v>
      </c>
      <c r="B185" s="200" t="s">
        <v>388</v>
      </c>
      <c r="C185" s="205" t="s">
        <v>484</v>
      </c>
      <c r="D185" s="1000">
        <v>41592.300486047301</v>
      </c>
    </row>
    <row r="186" spans="1:4" ht="16.5" thickTop="1" thickBot="1">
      <c r="A186" s="200" t="s">
        <v>487</v>
      </c>
      <c r="B186" s="200" t="s">
        <v>144</v>
      </c>
      <c r="C186" s="205" t="s">
        <v>2001</v>
      </c>
      <c r="D186" s="1000">
        <v>1417.8164465029411</v>
      </c>
    </row>
    <row r="187" spans="1:4" ht="16.5" thickTop="1" thickBot="1">
      <c r="A187" s="200" t="s">
        <v>1539</v>
      </c>
      <c r="B187" s="200" t="s">
        <v>377</v>
      </c>
      <c r="C187" s="205" t="s">
        <v>1538</v>
      </c>
      <c r="D187" s="1000">
        <v>7172.4927678017439</v>
      </c>
    </row>
    <row r="188" spans="1:4" ht="16.5" thickTop="1" thickBot="1">
      <c r="A188" s="200" t="s">
        <v>1793</v>
      </c>
      <c r="B188" s="200" t="s">
        <v>377</v>
      </c>
      <c r="C188" s="205" t="s">
        <v>1792</v>
      </c>
      <c r="D188" s="1000">
        <v>7176.3624878231567</v>
      </c>
    </row>
    <row r="189" spans="1:4" ht="16.5" thickTop="1" thickBot="1">
      <c r="A189" s="200" t="s">
        <v>488</v>
      </c>
      <c r="B189" s="200" t="s">
        <v>377</v>
      </c>
      <c r="C189" s="205" t="s">
        <v>489</v>
      </c>
      <c r="D189" s="1000">
        <v>31671.869050924724</v>
      </c>
    </row>
    <row r="190" spans="1:4" ht="16.5" thickTop="1" thickBot="1">
      <c r="A190" s="200" t="s">
        <v>1750</v>
      </c>
      <c r="B190" s="200" t="s">
        <v>144</v>
      </c>
      <c r="C190" s="205" t="s">
        <v>1749</v>
      </c>
      <c r="D190" s="1000">
        <v>522438.35906252178</v>
      </c>
    </row>
    <row r="191" spans="1:4" ht="16.5" thickTop="1" thickBot="1">
      <c r="A191" s="200" t="s">
        <v>498</v>
      </c>
      <c r="B191" s="200" t="s">
        <v>92</v>
      </c>
      <c r="C191" s="205" t="s">
        <v>499</v>
      </c>
      <c r="D191" s="1000">
        <v>504367.05974960269</v>
      </c>
    </row>
    <row r="192" spans="1:4" ht="16.5" thickTop="1" thickBot="1">
      <c r="A192" s="200" t="s">
        <v>500</v>
      </c>
      <c r="B192" s="200" t="s">
        <v>92</v>
      </c>
      <c r="C192" s="205" t="s">
        <v>501</v>
      </c>
      <c r="D192" s="1000">
        <v>267713.01509597816</v>
      </c>
    </row>
    <row r="193" spans="1:4" ht="16.5" thickTop="1" thickBot="1">
      <c r="A193" s="200" t="s">
        <v>490</v>
      </c>
      <c r="B193" s="200" t="s">
        <v>233</v>
      </c>
      <c r="C193" s="205" t="s">
        <v>491</v>
      </c>
      <c r="D193" s="1000">
        <v>1655.2732264147189</v>
      </c>
    </row>
    <row r="194" spans="1:4" ht="16.5" thickTop="1" thickBot="1">
      <c r="A194" s="200" t="s">
        <v>502</v>
      </c>
      <c r="B194" s="200" t="s">
        <v>92</v>
      </c>
      <c r="C194" s="205" t="s">
        <v>503</v>
      </c>
      <c r="D194" s="1000">
        <v>749.85529912459458</v>
      </c>
    </row>
    <row r="195" spans="1:4" ht="31.5" thickTop="1" thickBot="1">
      <c r="A195" s="200" t="s">
        <v>492</v>
      </c>
      <c r="B195" s="200" t="s">
        <v>425</v>
      </c>
      <c r="C195" s="205" t="s">
        <v>493</v>
      </c>
      <c r="D195" s="1000">
        <v>767.61520100638893</v>
      </c>
    </row>
    <row r="196" spans="1:4" ht="16.5" thickTop="1" thickBot="1">
      <c r="A196" s="200" t="s">
        <v>494</v>
      </c>
      <c r="B196" s="200" t="s">
        <v>92</v>
      </c>
      <c r="C196" s="205" t="s">
        <v>495</v>
      </c>
      <c r="D196" s="1000">
        <v>32942.650661174506</v>
      </c>
    </row>
    <row r="197" spans="1:4" ht="16.5" thickTop="1" thickBot="1">
      <c r="A197" s="200" t="s">
        <v>496</v>
      </c>
      <c r="B197" s="200" t="s">
        <v>144</v>
      </c>
      <c r="C197" s="205" t="s">
        <v>497</v>
      </c>
      <c r="D197" s="1000">
        <v>1175.6636924586171</v>
      </c>
    </row>
    <row r="198" spans="1:4" ht="16.5" thickTop="1" thickBot="1">
      <c r="A198" s="200" t="s">
        <v>504</v>
      </c>
      <c r="B198" s="200" t="s">
        <v>92</v>
      </c>
      <c r="C198" s="205" t="s">
        <v>505</v>
      </c>
      <c r="D198" s="1000">
        <v>22650.094437206855</v>
      </c>
    </row>
    <row r="199" spans="1:4" ht="16.5" thickTop="1" thickBot="1">
      <c r="A199" s="200" t="s">
        <v>1009</v>
      </c>
      <c r="B199" s="200" t="s">
        <v>92</v>
      </c>
      <c r="C199" s="205" t="s">
        <v>1010</v>
      </c>
      <c r="D199" s="1000">
        <v>91653.970232864216</v>
      </c>
    </row>
    <row r="200" spans="1:4" ht="31.5" thickTop="1" thickBot="1">
      <c r="A200" s="200" t="s">
        <v>1013</v>
      </c>
      <c r="B200" s="200" t="s">
        <v>92</v>
      </c>
      <c r="C200" s="205" t="s">
        <v>1014</v>
      </c>
      <c r="D200" s="1000">
        <v>104288.41724101722</v>
      </c>
    </row>
    <row r="201" spans="1:4" ht="16.5" thickTop="1" thickBot="1">
      <c r="A201" s="200" t="s">
        <v>1011</v>
      </c>
      <c r="B201" s="200" t="s">
        <v>92</v>
      </c>
      <c r="C201" s="205" t="s">
        <v>1012</v>
      </c>
      <c r="D201" s="1000">
        <v>102740.37226567516</v>
      </c>
    </row>
    <row r="202" spans="1:4" ht="16.5" thickTop="1" thickBot="1">
      <c r="A202" s="200" t="s">
        <v>1015</v>
      </c>
      <c r="B202" s="200" t="s">
        <v>233</v>
      </c>
      <c r="C202" s="205" t="s">
        <v>1016</v>
      </c>
      <c r="D202" s="1000">
        <v>5123.4125901959587</v>
      </c>
    </row>
    <row r="203" spans="1:4" ht="31.5" thickTop="1" thickBot="1">
      <c r="A203" s="200" t="s">
        <v>1003</v>
      </c>
      <c r="B203" s="200" t="s">
        <v>233</v>
      </c>
      <c r="C203" s="205" t="s">
        <v>1004</v>
      </c>
      <c r="D203" s="1000">
        <v>20568.382995045453</v>
      </c>
    </row>
    <row r="204" spans="1:4" ht="16.5" thickTop="1" thickBot="1">
      <c r="A204" s="200" t="s">
        <v>1007</v>
      </c>
      <c r="B204" s="200" t="s">
        <v>92</v>
      </c>
      <c r="C204" s="205" t="s">
        <v>1008</v>
      </c>
      <c r="D204" s="1000">
        <v>72861.818772695347</v>
      </c>
    </row>
    <row r="205" spans="1:4" ht="16.5" thickTop="1" thickBot="1">
      <c r="A205" s="200" t="s">
        <v>1005</v>
      </c>
      <c r="B205" s="200" t="s">
        <v>92</v>
      </c>
      <c r="C205" s="205" t="s">
        <v>1006</v>
      </c>
      <c r="D205" s="1000">
        <v>65922.356458090901</v>
      </c>
    </row>
    <row r="206" spans="1:4" ht="16.5" thickTop="1" thickBot="1">
      <c r="A206" s="200" t="s">
        <v>506</v>
      </c>
      <c r="B206" s="200" t="s">
        <v>144</v>
      </c>
      <c r="C206" s="205" t="s">
        <v>2002</v>
      </c>
      <c r="D206" s="1000">
        <v>77534.197198380338</v>
      </c>
    </row>
    <row r="207" spans="1:4" ht="16.5" thickTop="1" thickBot="1">
      <c r="A207" s="200" t="s">
        <v>515</v>
      </c>
      <c r="B207" s="200" t="s">
        <v>144</v>
      </c>
      <c r="C207" s="205" t="s">
        <v>516</v>
      </c>
      <c r="D207" s="1000">
        <v>75627.869098266878</v>
      </c>
    </row>
    <row r="208" spans="1:4" ht="16.5" thickTop="1" thickBot="1">
      <c r="A208" s="200" t="s">
        <v>517</v>
      </c>
      <c r="B208" s="200" t="s">
        <v>144</v>
      </c>
      <c r="C208" s="205" t="s">
        <v>518</v>
      </c>
      <c r="D208" s="1000">
        <v>6823.0022009031245</v>
      </c>
    </row>
    <row r="209" spans="1:4" ht="16.5" thickTop="1" thickBot="1">
      <c r="A209" s="200" t="s">
        <v>519</v>
      </c>
      <c r="B209" s="200" t="s">
        <v>233</v>
      </c>
      <c r="C209" s="205" t="s">
        <v>520</v>
      </c>
      <c r="D209" s="1000">
        <v>8601.5204634734291</v>
      </c>
    </row>
    <row r="210" spans="1:4" ht="16.5" thickTop="1" thickBot="1">
      <c r="A210" s="200" t="s">
        <v>522</v>
      </c>
      <c r="B210" s="200" t="s">
        <v>233</v>
      </c>
      <c r="C210" s="205" t="s">
        <v>2004</v>
      </c>
      <c r="D210" s="1000">
        <v>7575.1910479876342</v>
      </c>
    </row>
    <row r="211" spans="1:4" ht="16.5" thickTop="1" thickBot="1">
      <c r="A211" s="200" t="s">
        <v>521</v>
      </c>
      <c r="B211" s="200" t="s">
        <v>233</v>
      </c>
      <c r="C211" s="205" t="s">
        <v>2003</v>
      </c>
      <c r="D211" s="1000">
        <v>3919.3116251598281</v>
      </c>
    </row>
    <row r="212" spans="1:4" ht="16.5" thickTop="1" thickBot="1">
      <c r="A212" s="200" t="s">
        <v>529</v>
      </c>
      <c r="B212" s="200" t="s">
        <v>388</v>
      </c>
      <c r="C212" s="205" t="s">
        <v>530</v>
      </c>
      <c r="D212" s="1000">
        <v>22650.094437206855</v>
      </c>
    </row>
    <row r="213" spans="1:4" ht="16.5" thickTop="1" thickBot="1">
      <c r="A213" s="200" t="s">
        <v>525</v>
      </c>
      <c r="B213" s="200" t="s">
        <v>388</v>
      </c>
      <c r="C213" s="205" t="s">
        <v>526</v>
      </c>
      <c r="D213" s="1000">
        <v>30896.754039191186</v>
      </c>
    </row>
    <row r="214" spans="1:4" ht="16.5" thickTop="1" thickBot="1">
      <c r="A214" s="200" t="s">
        <v>523</v>
      </c>
      <c r="B214" s="200" t="s">
        <v>388</v>
      </c>
      <c r="C214" s="205" t="s">
        <v>524</v>
      </c>
      <c r="D214" s="1000">
        <v>22650.094437206855</v>
      </c>
    </row>
    <row r="215" spans="1:4" ht="16.5" thickTop="1" thickBot="1">
      <c r="A215" s="200" t="s">
        <v>531</v>
      </c>
      <c r="B215" s="200" t="s">
        <v>388</v>
      </c>
      <c r="C215" s="205" t="s">
        <v>532</v>
      </c>
      <c r="D215" s="1000">
        <v>33922.528748169163</v>
      </c>
    </row>
    <row r="216" spans="1:4" ht="16.5" thickTop="1" thickBot="1">
      <c r="A216" s="200" t="s">
        <v>535</v>
      </c>
      <c r="B216" s="200" t="s">
        <v>388</v>
      </c>
      <c r="C216" s="205" t="s">
        <v>536</v>
      </c>
      <c r="D216" s="1000">
        <v>38449.122172031603</v>
      </c>
    </row>
    <row r="217" spans="1:4" ht="16.5" thickTop="1" thickBot="1">
      <c r="A217" s="200" t="s">
        <v>537</v>
      </c>
      <c r="B217" s="200" t="s">
        <v>388</v>
      </c>
      <c r="C217" s="205" t="s">
        <v>538</v>
      </c>
      <c r="D217" s="1000">
        <v>36002.654204702761</v>
      </c>
    </row>
    <row r="218" spans="1:4" ht="16.5" thickTop="1" thickBot="1">
      <c r="A218" s="200" t="s">
        <v>539</v>
      </c>
      <c r="B218" s="200" t="s">
        <v>388</v>
      </c>
      <c r="C218" s="205" t="s">
        <v>540</v>
      </c>
      <c r="D218" s="1000">
        <v>35021.590964216608</v>
      </c>
    </row>
    <row r="219" spans="1:4" ht="16.5" thickTop="1" thickBot="1">
      <c r="A219" s="200" t="s">
        <v>541</v>
      </c>
      <c r="B219" s="200" t="s">
        <v>388</v>
      </c>
      <c r="C219" s="205" t="s">
        <v>542</v>
      </c>
      <c r="D219" s="1000">
        <v>30885.296320879912</v>
      </c>
    </row>
    <row r="220" spans="1:4" ht="16.5" thickTop="1" thickBot="1">
      <c r="A220" s="200" t="s">
        <v>533</v>
      </c>
      <c r="B220" s="200" t="s">
        <v>388</v>
      </c>
      <c r="C220" s="205" t="s">
        <v>534</v>
      </c>
      <c r="D220" s="1000">
        <v>6535.9258708107709</v>
      </c>
    </row>
    <row r="221" spans="1:4" ht="16.5" thickTop="1" thickBot="1">
      <c r="A221" s="200" t="s">
        <v>543</v>
      </c>
      <c r="B221" s="200" t="s">
        <v>388</v>
      </c>
      <c r="C221" s="205" t="s">
        <v>544</v>
      </c>
      <c r="D221" s="1000">
        <v>22650.094437206855</v>
      </c>
    </row>
    <row r="222" spans="1:4" ht="16.5" thickTop="1" thickBot="1">
      <c r="A222" s="200" t="s">
        <v>554</v>
      </c>
      <c r="B222" s="200" t="s">
        <v>388</v>
      </c>
      <c r="C222" s="205" t="s">
        <v>555</v>
      </c>
      <c r="D222" s="1000">
        <v>15376.960729820446</v>
      </c>
    </row>
    <row r="223" spans="1:4" ht="16.5" thickTop="1" thickBot="1">
      <c r="A223" s="200" t="s">
        <v>566</v>
      </c>
      <c r="B223" s="200" t="s">
        <v>388</v>
      </c>
      <c r="C223" s="205" t="s">
        <v>1940</v>
      </c>
      <c r="D223" s="1000">
        <v>3973.3040077061332</v>
      </c>
    </row>
    <row r="224" spans="1:4" ht="31.5" thickTop="1" thickBot="1">
      <c r="A224" s="200" t="s">
        <v>545</v>
      </c>
      <c r="B224" s="200" t="s">
        <v>388</v>
      </c>
      <c r="C224" s="205" t="s">
        <v>546</v>
      </c>
      <c r="D224" s="1000">
        <v>29759.196923268912</v>
      </c>
    </row>
    <row r="225" spans="1:4" ht="31.5" thickTop="1" thickBot="1">
      <c r="A225" s="200" t="s">
        <v>547</v>
      </c>
      <c r="B225" s="200" t="s">
        <v>388</v>
      </c>
      <c r="C225" s="205" t="s">
        <v>548</v>
      </c>
      <c r="D225" s="1000">
        <v>29622.561316100262</v>
      </c>
    </row>
    <row r="226" spans="1:4" ht="16.5" thickTop="1" thickBot="1">
      <c r="A226" s="200" t="s">
        <v>549</v>
      </c>
      <c r="B226" s="200" t="s">
        <v>388</v>
      </c>
      <c r="C226" s="205" t="s">
        <v>2005</v>
      </c>
      <c r="D226" s="1000">
        <v>29191.367473948721</v>
      </c>
    </row>
    <row r="227" spans="1:4" ht="31.5" thickTop="1" thickBot="1">
      <c r="A227" s="200" t="s">
        <v>550</v>
      </c>
      <c r="B227" s="200" t="s">
        <v>388</v>
      </c>
      <c r="C227" s="205" t="s">
        <v>551</v>
      </c>
      <c r="D227" s="1000">
        <v>30702.95489884877</v>
      </c>
    </row>
    <row r="228" spans="1:4" ht="31.5" thickTop="1" thickBot="1">
      <c r="A228" s="200" t="s">
        <v>552</v>
      </c>
      <c r="B228" s="200" t="s">
        <v>388</v>
      </c>
      <c r="C228" s="205" t="s">
        <v>553</v>
      </c>
      <c r="D228" s="1000">
        <v>30519.129932463504</v>
      </c>
    </row>
    <row r="229" spans="1:4" ht="16.5" thickTop="1" thickBot="1">
      <c r="A229" s="200" t="s">
        <v>556</v>
      </c>
      <c r="B229" s="200" t="s">
        <v>388</v>
      </c>
      <c r="C229" s="205" t="s">
        <v>557</v>
      </c>
      <c r="D229" s="1000">
        <v>34199.23324100193</v>
      </c>
    </row>
    <row r="230" spans="1:4" ht="16.5" thickTop="1" thickBot="1">
      <c r="A230" s="200" t="s">
        <v>558</v>
      </c>
      <c r="B230" s="200" t="s">
        <v>388</v>
      </c>
      <c r="C230" s="205" t="s">
        <v>559</v>
      </c>
      <c r="D230" s="1000">
        <v>33983.420104708923</v>
      </c>
    </row>
    <row r="231" spans="1:4" ht="16.5" thickTop="1" thickBot="1">
      <c r="A231" s="200" t="s">
        <v>527</v>
      </c>
      <c r="B231" s="200" t="s">
        <v>388</v>
      </c>
      <c r="C231" s="205" t="s">
        <v>528</v>
      </c>
      <c r="D231" s="1000">
        <v>32717.928754977613</v>
      </c>
    </row>
    <row r="232" spans="1:4" ht="16.5" thickTop="1" thickBot="1">
      <c r="A232" s="200" t="s">
        <v>560</v>
      </c>
      <c r="B232" s="200" t="s">
        <v>388</v>
      </c>
      <c r="C232" s="205" t="s">
        <v>561</v>
      </c>
      <c r="D232" s="1000">
        <v>31129.563496367031</v>
      </c>
    </row>
    <row r="233" spans="1:4" ht="16.5" thickTop="1" thickBot="1">
      <c r="A233" s="200" t="s">
        <v>562</v>
      </c>
      <c r="B233" s="200" t="s">
        <v>388</v>
      </c>
      <c r="C233" s="205" t="s">
        <v>563</v>
      </c>
      <c r="D233" s="1000">
        <v>23425.148232624786</v>
      </c>
    </row>
    <row r="234" spans="1:4" ht="31.5" thickTop="1" thickBot="1">
      <c r="A234" s="200" t="s">
        <v>564</v>
      </c>
      <c r="B234" s="200" t="s">
        <v>388</v>
      </c>
      <c r="C234" s="205" t="s">
        <v>565</v>
      </c>
      <c r="D234" s="1000">
        <v>22650.094437206855</v>
      </c>
    </row>
    <row r="235" spans="1:4" ht="16.5" thickTop="1" thickBot="1">
      <c r="A235" s="200" t="s">
        <v>567</v>
      </c>
      <c r="B235" s="200" t="s">
        <v>144</v>
      </c>
      <c r="C235" s="205" t="s">
        <v>568</v>
      </c>
      <c r="D235" s="1000">
        <v>704.84748317691333</v>
      </c>
    </row>
    <row r="236" spans="1:4" ht="31.5" thickTop="1" thickBot="1">
      <c r="A236" s="200" t="s">
        <v>571</v>
      </c>
      <c r="B236" s="200" t="s">
        <v>388</v>
      </c>
      <c r="C236" s="205" t="s">
        <v>572</v>
      </c>
      <c r="D236" s="1000">
        <v>257682.56688655773</v>
      </c>
    </row>
    <row r="237" spans="1:4" ht="31.5" thickTop="1" thickBot="1">
      <c r="A237" s="200" t="s">
        <v>573</v>
      </c>
      <c r="B237" s="200" t="s">
        <v>388</v>
      </c>
      <c r="C237" s="205" t="s">
        <v>574</v>
      </c>
      <c r="D237" s="1000">
        <v>262082.98863093933</v>
      </c>
    </row>
    <row r="238" spans="1:4" ht="31.5" thickTop="1" thickBot="1">
      <c r="A238" s="200" t="s">
        <v>575</v>
      </c>
      <c r="B238" s="200" t="s">
        <v>388</v>
      </c>
      <c r="C238" s="205" t="s">
        <v>576</v>
      </c>
      <c r="D238" s="1000">
        <v>271310.58299659664</v>
      </c>
    </row>
    <row r="239" spans="1:4" ht="16.5" thickTop="1" thickBot="1">
      <c r="A239" s="200" t="s">
        <v>588</v>
      </c>
      <c r="B239" s="200" t="s">
        <v>589</v>
      </c>
      <c r="C239" s="205" t="s">
        <v>590</v>
      </c>
      <c r="D239" s="1000">
        <v>319558.74424946337</v>
      </c>
    </row>
    <row r="240" spans="1:4" ht="16.5" thickTop="1" thickBot="1">
      <c r="A240" s="200" t="s">
        <v>577</v>
      </c>
      <c r="B240" s="200" t="s">
        <v>388</v>
      </c>
      <c r="C240" s="205" t="s">
        <v>2006</v>
      </c>
      <c r="D240" s="1000">
        <v>325171.78288020904</v>
      </c>
    </row>
    <row r="241" spans="1:4" ht="16.5" thickTop="1" thickBot="1">
      <c r="A241" s="200" t="s">
        <v>578</v>
      </c>
      <c r="B241" s="200" t="s">
        <v>388</v>
      </c>
      <c r="C241" s="205" t="s">
        <v>2117</v>
      </c>
      <c r="D241" s="1000">
        <v>385663.7701470356</v>
      </c>
    </row>
    <row r="242" spans="1:4" ht="16.5" thickTop="1" thickBot="1">
      <c r="A242" s="209" t="s">
        <v>2119</v>
      </c>
      <c r="B242" s="200" t="s">
        <v>388</v>
      </c>
      <c r="C242" s="205" t="s">
        <v>2118</v>
      </c>
      <c r="D242" s="1000">
        <v>253564.08186319296</v>
      </c>
    </row>
    <row r="243" spans="1:4" ht="16.5" thickTop="1" thickBot="1">
      <c r="A243" s="200" t="s">
        <v>579</v>
      </c>
      <c r="B243" s="200" t="s">
        <v>388</v>
      </c>
      <c r="C243" s="205" t="s">
        <v>580</v>
      </c>
      <c r="D243" s="1000">
        <v>298318.04220852745</v>
      </c>
    </row>
    <row r="244" spans="1:4" ht="16.5" thickTop="1" thickBot="1">
      <c r="A244" s="200" t="s">
        <v>581</v>
      </c>
      <c r="B244" s="200" t="s">
        <v>388</v>
      </c>
      <c r="C244" s="205" t="s">
        <v>582</v>
      </c>
      <c r="D244" s="1000">
        <v>295348.14983154921</v>
      </c>
    </row>
    <row r="245" spans="1:4" ht="16.5" thickTop="1" thickBot="1">
      <c r="A245" s="200" t="s">
        <v>583</v>
      </c>
      <c r="B245" s="200" t="s">
        <v>388</v>
      </c>
      <c r="C245" s="205" t="s">
        <v>584</v>
      </c>
      <c r="D245" s="1000">
        <v>291493.86763121944</v>
      </c>
    </row>
    <row r="246" spans="1:4" ht="16.5" thickTop="1" thickBot="1">
      <c r="A246" s="200" t="s">
        <v>585</v>
      </c>
      <c r="B246" s="200" t="s">
        <v>388</v>
      </c>
      <c r="C246" s="205" t="s">
        <v>2120</v>
      </c>
      <c r="D246" s="1000">
        <v>232617.78400818224</v>
      </c>
    </row>
    <row r="247" spans="1:4" ht="16.5" thickTop="1" thickBot="1">
      <c r="A247" s="200" t="s">
        <v>586</v>
      </c>
      <c r="B247" s="200" t="s">
        <v>388</v>
      </c>
      <c r="C247" s="205" t="s">
        <v>587</v>
      </c>
      <c r="D247" s="1000">
        <v>233527.48813705862</v>
      </c>
    </row>
    <row r="248" spans="1:4" ht="16.5" thickTop="1" thickBot="1">
      <c r="A248" s="200" t="s">
        <v>591</v>
      </c>
      <c r="B248" s="200" t="s">
        <v>388</v>
      </c>
      <c r="C248" s="205" t="s">
        <v>592</v>
      </c>
      <c r="D248" s="1000">
        <v>233936.7394506493</v>
      </c>
    </row>
    <row r="249" spans="1:4" ht="16.5" thickTop="1" thickBot="1">
      <c r="A249" s="200" t="s">
        <v>593</v>
      </c>
      <c r="B249" s="200" t="s">
        <v>388</v>
      </c>
      <c r="C249" s="205" t="s">
        <v>594</v>
      </c>
      <c r="D249" s="1000">
        <v>221597.89775120051</v>
      </c>
    </row>
    <row r="250" spans="1:4" ht="16.5" thickTop="1" thickBot="1">
      <c r="A250" s="200" t="s">
        <v>595</v>
      </c>
      <c r="B250" s="200" t="s">
        <v>388</v>
      </c>
      <c r="C250" s="205" t="s">
        <v>596</v>
      </c>
      <c r="D250" s="1000">
        <v>168629.86103167894</v>
      </c>
    </row>
    <row r="251" spans="1:4" ht="16.5" thickTop="1" thickBot="1">
      <c r="A251" s="200" t="s">
        <v>597</v>
      </c>
      <c r="B251" s="200" t="s">
        <v>388</v>
      </c>
      <c r="C251" s="205" t="s">
        <v>598</v>
      </c>
      <c r="D251" s="1000">
        <v>173319.12930001822</v>
      </c>
    </row>
    <row r="252" spans="1:4" ht="31.5" thickTop="1" thickBot="1">
      <c r="A252" s="200" t="s">
        <v>599</v>
      </c>
      <c r="B252" s="200" t="s">
        <v>388</v>
      </c>
      <c r="C252" s="205" t="s">
        <v>600</v>
      </c>
      <c r="D252" s="1000">
        <v>184985.42507329612</v>
      </c>
    </row>
    <row r="253" spans="1:4" ht="31.5" thickTop="1" thickBot="1">
      <c r="A253" s="200" t="s">
        <v>601</v>
      </c>
      <c r="B253" s="200" t="s">
        <v>388</v>
      </c>
      <c r="C253" s="205" t="s">
        <v>602</v>
      </c>
      <c r="D253" s="1000">
        <v>148271.03306509796</v>
      </c>
    </row>
    <row r="254" spans="1:4" ht="16.5" thickTop="1" thickBot="1">
      <c r="A254" s="200" t="s">
        <v>605</v>
      </c>
      <c r="B254" s="200" t="s">
        <v>233</v>
      </c>
      <c r="C254" s="205" t="s">
        <v>2007</v>
      </c>
      <c r="D254" s="1000">
        <v>12703.04606632037</v>
      </c>
    </row>
    <row r="255" spans="1:4" ht="31.5" thickTop="1" thickBot="1">
      <c r="A255" s="200" t="s">
        <v>603</v>
      </c>
      <c r="B255" s="200" t="s">
        <v>388</v>
      </c>
      <c r="C255" s="205" t="s">
        <v>604</v>
      </c>
      <c r="D255" s="1000">
        <v>239181.76778545152</v>
      </c>
    </row>
    <row r="256" spans="1:4" ht="16.5" thickTop="1" thickBot="1">
      <c r="A256" s="200" t="s">
        <v>569</v>
      </c>
      <c r="B256" s="200" t="s">
        <v>388</v>
      </c>
      <c r="C256" s="205" t="s">
        <v>570</v>
      </c>
      <c r="D256" s="1000">
        <v>237711.48873963908</v>
      </c>
    </row>
    <row r="257" spans="1:4" ht="16.5" thickTop="1" thickBot="1">
      <c r="A257" s="200" t="s">
        <v>606</v>
      </c>
      <c r="B257" s="200" t="s">
        <v>388</v>
      </c>
      <c r="C257" s="205" t="s">
        <v>607</v>
      </c>
      <c r="D257" s="1000">
        <v>272156.47004263289</v>
      </c>
    </row>
    <row r="258" spans="1:4" ht="16.5" thickTop="1" thickBot="1">
      <c r="A258" s="200" t="s">
        <v>608</v>
      </c>
      <c r="B258" s="200" t="s">
        <v>388</v>
      </c>
      <c r="C258" s="205" t="s">
        <v>609</v>
      </c>
      <c r="D258" s="1000">
        <v>255399.99222798995</v>
      </c>
    </row>
    <row r="259" spans="1:4" ht="16.5" thickTop="1" thickBot="1">
      <c r="A259" s="200" t="s">
        <v>507</v>
      </c>
      <c r="B259" s="200" t="s">
        <v>388</v>
      </c>
      <c r="C259" s="205" t="s">
        <v>508</v>
      </c>
      <c r="D259" s="1000">
        <v>260437.55108430618</v>
      </c>
    </row>
    <row r="260" spans="1:4" ht="16.5" thickTop="1" thickBot="1">
      <c r="A260" s="200" t="s">
        <v>1753</v>
      </c>
      <c r="B260" s="200" t="s">
        <v>388</v>
      </c>
      <c r="C260" s="205" t="s">
        <v>1754</v>
      </c>
      <c r="D260" s="1000">
        <v>291817.20265768195</v>
      </c>
    </row>
    <row r="261" spans="1:4" ht="16.5" thickTop="1" thickBot="1">
      <c r="A261" s="200" t="s">
        <v>509</v>
      </c>
      <c r="B261" s="200" t="s">
        <v>377</v>
      </c>
      <c r="C261" s="205" t="s">
        <v>510</v>
      </c>
      <c r="D261" s="1000">
        <v>1840.8826864366772</v>
      </c>
    </row>
    <row r="262" spans="1:4" ht="46.5" thickTop="1" thickBot="1">
      <c r="A262" s="200" t="s">
        <v>610</v>
      </c>
      <c r="B262" s="200" t="s">
        <v>377</v>
      </c>
      <c r="C262" s="205" t="s">
        <v>2008</v>
      </c>
      <c r="D262" s="1000">
        <v>1612.543845586476</v>
      </c>
    </row>
    <row r="263" spans="1:4" ht="31.5" thickTop="1" thickBot="1">
      <c r="A263" s="200" t="s">
        <v>611</v>
      </c>
      <c r="B263" s="200" t="s">
        <v>233</v>
      </c>
      <c r="C263" s="205" t="s">
        <v>612</v>
      </c>
      <c r="D263" s="1000">
        <v>59012.67847964164</v>
      </c>
    </row>
    <row r="264" spans="1:4" ht="31.5" thickTop="1" thickBot="1">
      <c r="A264" s="200" t="s">
        <v>613</v>
      </c>
      <c r="B264" s="200" t="s">
        <v>377</v>
      </c>
      <c r="C264" s="205" t="s">
        <v>614</v>
      </c>
      <c r="D264" s="1000">
        <v>9971.783737572232</v>
      </c>
    </row>
    <row r="265" spans="1:4" ht="31.5" thickTop="1" thickBot="1">
      <c r="A265" s="200" t="s">
        <v>615</v>
      </c>
      <c r="B265" s="200" t="s">
        <v>144</v>
      </c>
      <c r="C265" s="205" t="s">
        <v>616</v>
      </c>
      <c r="D265" s="1000">
        <v>7045.6730049029584</v>
      </c>
    </row>
    <row r="266" spans="1:4" ht="31.5" thickTop="1" thickBot="1">
      <c r="A266" s="200" t="s">
        <v>617</v>
      </c>
      <c r="B266" s="200" t="s">
        <v>92</v>
      </c>
      <c r="C266" s="205" t="s">
        <v>618</v>
      </c>
      <c r="D266" s="1000">
        <v>39178.54172922267</v>
      </c>
    </row>
    <row r="267" spans="1:4" ht="31.5" thickTop="1" thickBot="1">
      <c r="A267" s="200" t="s">
        <v>619</v>
      </c>
      <c r="B267" s="200" t="s">
        <v>92</v>
      </c>
      <c r="C267" s="205" t="s">
        <v>620</v>
      </c>
      <c r="D267" s="1000">
        <v>48973.177161528336</v>
      </c>
    </row>
    <row r="268" spans="1:4" ht="31.5" thickTop="1" thickBot="1">
      <c r="A268" s="200" t="s">
        <v>621</v>
      </c>
      <c r="B268" s="200" t="s">
        <v>92</v>
      </c>
      <c r="C268" s="205" t="s">
        <v>622</v>
      </c>
      <c r="D268" s="1000">
        <v>58303.26257917082</v>
      </c>
    </row>
    <row r="269" spans="1:4" ht="16.5" thickTop="1" thickBot="1">
      <c r="A269" s="200" t="s">
        <v>623</v>
      </c>
      <c r="B269" s="200" t="s">
        <v>377</v>
      </c>
      <c r="C269" s="205" t="s">
        <v>624</v>
      </c>
      <c r="D269" s="1000">
        <v>34067.080387290393</v>
      </c>
    </row>
    <row r="270" spans="1:4" ht="16.5" thickTop="1" thickBot="1">
      <c r="A270" s="200" t="s">
        <v>627</v>
      </c>
      <c r="B270" s="200" t="s">
        <v>144</v>
      </c>
      <c r="C270" s="205" t="s">
        <v>628</v>
      </c>
      <c r="D270" s="1000">
        <v>134792.0236658511</v>
      </c>
    </row>
    <row r="271" spans="1:4" ht="16.5" thickTop="1" thickBot="1">
      <c r="A271" s="200" t="s">
        <v>629</v>
      </c>
      <c r="B271" s="200" t="s">
        <v>388</v>
      </c>
      <c r="C271" s="205" t="s">
        <v>2009</v>
      </c>
      <c r="D271" s="1000">
        <v>32400.40516882587</v>
      </c>
    </row>
    <row r="272" spans="1:4" ht="31.5" thickTop="1" thickBot="1">
      <c r="A272" s="200" t="s">
        <v>625</v>
      </c>
      <c r="B272" s="200" t="s">
        <v>388</v>
      </c>
      <c r="C272" s="205" t="s">
        <v>626</v>
      </c>
      <c r="D272" s="1000">
        <v>30278.822620579376</v>
      </c>
    </row>
    <row r="273" spans="1:4" ht="31.5" thickTop="1" thickBot="1">
      <c r="A273" s="200" t="s">
        <v>630</v>
      </c>
      <c r="B273" s="200" t="s">
        <v>388</v>
      </c>
      <c r="C273" s="205" t="s">
        <v>631</v>
      </c>
      <c r="D273" s="1000">
        <v>30974.877772262269</v>
      </c>
    </row>
    <row r="274" spans="1:4" ht="31.5" thickTop="1" thickBot="1">
      <c r="A274" s="200" t="s">
        <v>632</v>
      </c>
      <c r="B274" s="200" t="s">
        <v>144</v>
      </c>
      <c r="C274" s="205" t="s">
        <v>633</v>
      </c>
      <c r="D274" s="1000">
        <v>55384.739980625774</v>
      </c>
    </row>
    <row r="275" spans="1:4" ht="31.5" thickTop="1" thickBot="1">
      <c r="A275" s="200" t="s">
        <v>634</v>
      </c>
      <c r="B275" s="200" t="s">
        <v>144</v>
      </c>
      <c r="C275" s="205" t="s">
        <v>635</v>
      </c>
      <c r="D275" s="1000">
        <v>67338.118597101478</v>
      </c>
    </row>
    <row r="276" spans="1:4" ht="31.5" thickTop="1" thickBot="1">
      <c r="A276" s="200" t="s">
        <v>636</v>
      </c>
      <c r="B276" s="200" t="s">
        <v>637</v>
      </c>
      <c r="C276" s="205" t="s">
        <v>2010</v>
      </c>
      <c r="D276" s="1000">
        <v>79992.234219008082</v>
      </c>
    </row>
    <row r="277" spans="1:4" ht="16.5" thickTop="1" thickBot="1">
      <c r="A277" s="200" t="s">
        <v>638</v>
      </c>
      <c r="B277" s="200" t="s">
        <v>637</v>
      </c>
      <c r="C277" s="205" t="s">
        <v>2011</v>
      </c>
      <c r="D277" s="1000">
        <v>71011.106884216075</v>
      </c>
    </row>
    <row r="278" spans="1:4" ht="16.5" thickTop="1" thickBot="1">
      <c r="A278" s="200" t="s">
        <v>639</v>
      </c>
      <c r="B278" s="200" t="s">
        <v>637</v>
      </c>
      <c r="C278" s="205" t="s">
        <v>640</v>
      </c>
      <c r="D278" s="1000">
        <v>55094.824306719376</v>
      </c>
    </row>
    <row r="279" spans="1:4" ht="16.5" thickTop="1" thickBot="1">
      <c r="A279" s="200" t="s">
        <v>511</v>
      </c>
      <c r="B279" s="200" t="s">
        <v>141</v>
      </c>
      <c r="C279" s="205" t="s">
        <v>512</v>
      </c>
      <c r="D279" s="1000">
        <v>37636.084247957842</v>
      </c>
    </row>
    <row r="280" spans="1:4" ht="16.5" thickTop="1" thickBot="1">
      <c r="A280" s="200" t="s">
        <v>513</v>
      </c>
      <c r="B280" s="200" t="s">
        <v>141</v>
      </c>
      <c r="C280" s="205" t="s">
        <v>514</v>
      </c>
      <c r="D280" s="1000">
        <v>37961.029184186926</v>
      </c>
    </row>
    <row r="281" spans="1:4" ht="31.5" thickTop="1" thickBot="1">
      <c r="A281" s="200" t="s">
        <v>641</v>
      </c>
      <c r="B281" s="200" t="s">
        <v>92</v>
      </c>
      <c r="C281" s="205" t="s">
        <v>642</v>
      </c>
      <c r="D281" s="1000">
        <v>50358.439084184043</v>
      </c>
    </row>
    <row r="282" spans="1:4" ht="31.5" thickTop="1" thickBot="1">
      <c r="A282" s="200" t="s">
        <v>643</v>
      </c>
      <c r="B282" s="200" t="s">
        <v>377</v>
      </c>
      <c r="C282" s="205" t="s">
        <v>644</v>
      </c>
      <c r="D282" s="1000">
        <v>5627.419201741468</v>
      </c>
    </row>
    <row r="283" spans="1:4" ht="31.5" thickTop="1" thickBot="1">
      <c r="A283" s="200" t="s">
        <v>645</v>
      </c>
      <c r="B283" s="200" t="s">
        <v>144</v>
      </c>
      <c r="C283" s="205" t="s">
        <v>646</v>
      </c>
      <c r="D283" s="1000">
        <v>4944.4243282365906</v>
      </c>
    </row>
    <row r="284" spans="1:4" ht="16.5" thickTop="1" thickBot="1">
      <c r="A284" s="200" t="s">
        <v>647</v>
      </c>
      <c r="B284" s="200" t="s">
        <v>92</v>
      </c>
      <c r="C284" s="205" t="s">
        <v>648</v>
      </c>
      <c r="D284" s="1000">
        <v>10064.400735150108</v>
      </c>
    </row>
    <row r="285" spans="1:4" ht="31.5" thickTop="1" thickBot="1">
      <c r="A285" s="200" t="s">
        <v>649</v>
      </c>
      <c r="B285" s="200" t="s">
        <v>92</v>
      </c>
      <c r="C285" s="205" t="s">
        <v>650</v>
      </c>
      <c r="D285" s="1000">
        <v>67221.543226389462</v>
      </c>
    </row>
    <row r="286" spans="1:4" ht="16.5" thickTop="1" thickBot="1">
      <c r="A286" s="200" t="s">
        <v>651</v>
      </c>
      <c r="B286" s="200" t="s">
        <v>92</v>
      </c>
      <c r="C286" s="205" t="s">
        <v>652</v>
      </c>
      <c r="D286" s="1000">
        <v>141986.7425419834</v>
      </c>
    </row>
    <row r="287" spans="1:4" ht="16.5" thickTop="1" thickBot="1">
      <c r="A287" s="200" t="s">
        <v>657</v>
      </c>
      <c r="B287" s="200" t="s">
        <v>92</v>
      </c>
      <c r="C287" s="205" t="s">
        <v>658</v>
      </c>
      <c r="D287" s="1000">
        <v>20459.721259345704</v>
      </c>
    </row>
    <row r="288" spans="1:4" ht="31.5" thickTop="1" thickBot="1">
      <c r="A288" s="200" t="s">
        <v>653</v>
      </c>
      <c r="B288" s="200" t="s">
        <v>92</v>
      </c>
      <c r="C288" s="205" t="s">
        <v>654</v>
      </c>
      <c r="D288" s="1000">
        <v>27547.412153359688</v>
      </c>
    </row>
    <row r="289" spans="1:4" ht="31.5" thickTop="1" thickBot="1">
      <c r="A289" s="200" t="s">
        <v>655</v>
      </c>
      <c r="B289" s="200" t="s">
        <v>92</v>
      </c>
      <c r="C289" s="205" t="s">
        <v>656</v>
      </c>
      <c r="D289" s="1000">
        <v>149368.19034266143</v>
      </c>
    </row>
    <row r="290" spans="1:4" ht="16.5" thickTop="1" thickBot="1">
      <c r="A290" s="200" t="s">
        <v>659</v>
      </c>
      <c r="B290" s="200" t="s">
        <v>463</v>
      </c>
      <c r="C290" s="205" t="s">
        <v>660</v>
      </c>
      <c r="D290" s="1000">
        <v>3028.4224119423989</v>
      </c>
    </row>
    <row r="291" spans="1:4" ht="16.5" thickTop="1" thickBot="1">
      <c r="A291" s="200" t="s">
        <v>661</v>
      </c>
      <c r="B291" s="200" t="s">
        <v>425</v>
      </c>
      <c r="C291" s="205" t="s">
        <v>2012</v>
      </c>
      <c r="D291" s="1000">
        <v>45821.558909034953</v>
      </c>
    </row>
    <row r="292" spans="1:4" ht="31.5" thickTop="1" thickBot="1">
      <c r="A292" s="200" t="s">
        <v>662</v>
      </c>
      <c r="B292" s="200" t="s">
        <v>377</v>
      </c>
      <c r="C292" s="205" t="s">
        <v>663</v>
      </c>
      <c r="D292" s="1000">
        <v>2884.9655205659019</v>
      </c>
    </row>
    <row r="293" spans="1:4" ht="16.5" thickTop="1" thickBot="1">
      <c r="A293" s="200" t="s">
        <v>664</v>
      </c>
      <c r="B293" s="200" t="s">
        <v>377</v>
      </c>
      <c r="C293" s="205" t="s">
        <v>2013</v>
      </c>
      <c r="D293" s="1000">
        <v>7727.1737951215464</v>
      </c>
    </row>
    <row r="294" spans="1:4" ht="16.5" thickTop="1" thickBot="1">
      <c r="A294" s="200" t="s">
        <v>665</v>
      </c>
      <c r="B294" s="200" t="s">
        <v>92</v>
      </c>
      <c r="C294" s="205" t="s">
        <v>666</v>
      </c>
      <c r="D294" s="1000">
        <v>1461.4469555983892</v>
      </c>
    </row>
    <row r="295" spans="1:4" ht="16.5" thickTop="1" thickBot="1">
      <c r="A295" s="200" t="s">
        <v>671</v>
      </c>
      <c r="B295" s="200" t="s">
        <v>92</v>
      </c>
      <c r="C295" s="205" t="s">
        <v>2014</v>
      </c>
      <c r="D295" s="1000">
        <v>37649.564139933143</v>
      </c>
    </row>
    <row r="296" spans="1:4" ht="16.5" thickTop="1" thickBot="1">
      <c r="A296" s="200" t="s">
        <v>667</v>
      </c>
      <c r="B296" s="200" t="s">
        <v>92</v>
      </c>
      <c r="C296" s="205" t="s">
        <v>668</v>
      </c>
      <c r="D296" s="1000">
        <v>45350.358489874532</v>
      </c>
    </row>
    <row r="297" spans="1:4" ht="16.5" thickTop="1" thickBot="1">
      <c r="A297" s="200" t="s">
        <v>669</v>
      </c>
      <c r="B297" s="200" t="s">
        <v>92</v>
      </c>
      <c r="C297" s="205" t="s">
        <v>670</v>
      </c>
      <c r="D297" s="1000">
        <v>38467.063692190452</v>
      </c>
    </row>
    <row r="298" spans="1:4" ht="16.5" thickTop="1" thickBot="1">
      <c r="A298" s="200" t="s">
        <v>684</v>
      </c>
      <c r="B298" s="200" t="s">
        <v>144</v>
      </c>
      <c r="C298" s="205" t="s">
        <v>685</v>
      </c>
      <c r="D298" s="1000">
        <v>3720.58610670383</v>
      </c>
    </row>
    <row r="299" spans="1:4" ht="16.5" thickTop="1" thickBot="1">
      <c r="A299" s="200" t="s">
        <v>672</v>
      </c>
      <c r="B299" s="200" t="s">
        <v>377</v>
      </c>
      <c r="C299" s="205" t="s">
        <v>673</v>
      </c>
      <c r="D299" s="1000">
        <v>22877.514622745835</v>
      </c>
    </row>
    <row r="300" spans="1:4" ht="16.5" thickTop="1" thickBot="1">
      <c r="A300" s="200" t="s">
        <v>688</v>
      </c>
      <c r="B300" s="200" t="s">
        <v>377</v>
      </c>
      <c r="C300" s="205" t="s">
        <v>689</v>
      </c>
      <c r="D300" s="1000">
        <v>31013.708568341768</v>
      </c>
    </row>
    <row r="301" spans="1:4" ht="46.5" thickTop="1" thickBot="1">
      <c r="A301" s="200" t="s">
        <v>690</v>
      </c>
      <c r="B301" s="200" t="s">
        <v>92</v>
      </c>
      <c r="C301" s="205" t="s">
        <v>691</v>
      </c>
      <c r="D301" s="1000">
        <v>318657.63507124269</v>
      </c>
    </row>
    <row r="302" spans="1:4" ht="46.5" thickTop="1" thickBot="1">
      <c r="A302" s="200" t="s">
        <v>692</v>
      </c>
      <c r="B302" s="200" t="s">
        <v>92</v>
      </c>
      <c r="C302" s="205" t="s">
        <v>693</v>
      </c>
      <c r="D302" s="1000">
        <v>283654.31718302512</v>
      </c>
    </row>
    <row r="303" spans="1:4" ht="46.5" thickTop="1" thickBot="1">
      <c r="A303" s="200" t="s">
        <v>694</v>
      </c>
      <c r="B303" s="200" t="s">
        <v>92</v>
      </c>
      <c r="C303" s="205" t="s">
        <v>695</v>
      </c>
      <c r="D303" s="1000">
        <v>275689.69829256012</v>
      </c>
    </row>
    <row r="304" spans="1:4" ht="46.5" thickTop="1" thickBot="1">
      <c r="A304" s="200" t="s">
        <v>696</v>
      </c>
      <c r="B304" s="200" t="s">
        <v>92</v>
      </c>
      <c r="C304" s="205" t="s">
        <v>697</v>
      </c>
      <c r="D304" s="1000">
        <v>232790.30947908282</v>
      </c>
    </row>
    <row r="305" spans="1:4" ht="46.5" thickTop="1" thickBot="1">
      <c r="A305" s="200" t="s">
        <v>698</v>
      </c>
      <c r="B305" s="200" t="s">
        <v>92</v>
      </c>
      <c r="C305" s="205" t="s">
        <v>699</v>
      </c>
      <c r="D305" s="1000">
        <v>243366.01370310297</v>
      </c>
    </row>
    <row r="306" spans="1:4" ht="46.5" thickTop="1" thickBot="1">
      <c r="A306" s="200" t="s">
        <v>700</v>
      </c>
      <c r="B306" s="200" t="s">
        <v>233</v>
      </c>
      <c r="C306" s="205" t="s">
        <v>701</v>
      </c>
      <c r="D306" s="1000">
        <v>359163.33129047038</v>
      </c>
    </row>
    <row r="307" spans="1:4" ht="16.5" thickTop="1" thickBot="1">
      <c r="A307" s="200" t="s">
        <v>702</v>
      </c>
      <c r="B307" s="200" t="s">
        <v>92</v>
      </c>
      <c r="C307" s="205" t="s">
        <v>703</v>
      </c>
      <c r="D307" s="1000">
        <v>190716.28867185471</v>
      </c>
    </row>
    <row r="308" spans="1:4" ht="16.5" thickTop="1" thickBot="1">
      <c r="A308" s="200" t="s">
        <v>674</v>
      </c>
      <c r="B308" s="200" t="s">
        <v>377</v>
      </c>
      <c r="C308" s="205" t="s">
        <v>675</v>
      </c>
      <c r="D308" s="1000">
        <v>16403.530273326716</v>
      </c>
    </row>
    <row r="309" spans="1:4" ht="16.5" thickTop="1" thickBot="1">
      <c r="A309" s="200" t="s">
        <v>680</v>
      </c>
      <c r="B309" s="200" t="s">
        <v>377</v>
      </c>
      <c r="C309" s="205" t="s">
        <v>681</v>
      </c>
      <c r="D309" s="1000">
        <v>3759.6014864674403</v>
      </c>
    </row>
    <row r="310" spans="1:4" ht="16.5" thickTop="1" thickBot="1">
      <c r="A310" s="200" t="s">
        <v>678</v>
      </c>
      <c r="B310" s="200" t="s">
        <v>377</v>
      </c>
      <c r="C310" s="205" t="s">
        <v>679</v>
      </c>
      <c r="D310" s="1000">
        <v>10188.385515611793</v>
      </c>
    </row>
    <row r="311" spans="1:4" ht="16.5" thickTop="1" thickBot="1">
      <c r="A311" s="200" t="s">
        <v>676</v>
      </c>
      <c r="B311" s="200" t="s">
        <v>377</v>
      </c>
      <c r="C311" s="205" t="s">
        <v>677</v>
      </c>
      <c r="D311" s="1000">
        <v>47146.730245489649</v>
      </c>
    </row>
    <row r="312" spans="1:4" ht="16.5" thickTop="1" thickBot="1">
      <c r="A312" s="200" t="s">
        <v>682</v>
      </c>
      <c r="B312" s="200" t="s">
        <v>377</v>
      </c>
      <c r="C312" s="205" t="s">
        <v>683</v>
      </c>
      <c r="D312" s="1000">
        <v>8101.1227402100221</v>
      </c>
    </row>
    <row r="313" spans="1:4" ht="16.5" thickTop="1" thickBot="1">
      <c r="A313" s="200" t="s">
        <v>704</v>
      </c>
      <c r="B313" s="200" t="s">
        <v>377</v>
      </c>
      <c r="C313" s="205" t="s">
        <v>705</v>
      </c>
      <c r="D313" s="1000">
        <v>11998.428404574439</v>
      </c>
    </row>
    <row r="314" spans="1:4" ht="16.5" thickTop="1" thickBot="1">
      <c r="A314" s="200" t="s">
        <v>706</v>
      </c>
      <c r="B314" s="200" t="s">
        <v>377</v>
      </c>
      <c r="C314" s="205" t="s">
        <v>707</v>
      </c>
      <c r="D314" s="1000">
        <v>9217.0491235315767</v>
      </c>
    </row>
    <row r="315" spans="1:4" ht="46.5" thickTop="1" thickBot="1">
      <c r="A315" s="200" t="s">
        <v>712</v>
      </c>
      <c r="B315" s="200" t="s">
        <v>377</v>
      </c>
      <c r="C315" s="205" t="s">
        <v>713</v>
      </c>
      <c r="D315" s="1000">
        <v>7499.42439226645</v>
      </c>
    </row>
    <row r="316" spans="1:4" ht="31.5" thickTop="1" thickBot="1">
      <c r="A316" s="200" t="s">
        <v>708</v>
      </c>
      <c r="B316" s="200" t="s">
        <v>92</v>
      </c>
      <c r="C316" s="205" t="s">
        <v>709</v>
      </c>
      <c r="D316" s="1000">
        <v>25033.532281211021</v>
      </c>
    </row>
    <row r="317" spans="1:4" ht="16.5" thickTop="1" thickBot="1">
      <c r="A317" s="200" t="s">
        <v>710</v>
      </c>
      <c r="B317" s="200" t="s">
        <v>377</v>
      </c>
      <c r="C317" s="205" t="s">
        <v>711</v>
      </c>
      <c r="D317" s="1000">
        <v>12637.777922882655</v>
      </c>
    </row>
    <row r="318" spans="1:4" ht="31.5" thickTop="1" thickBot="1">
      <c r="A318" s="200" t="s">
        <v>714</v>
      </c>
      <c r="B318" s="200" t="s">
        <v>637</v>
      </c>
      <c r="C318" s="205" t="s">
        <v>715</v>
      </c>
      <c r="D318" s="1000">
        <v>29715.443246264364</v>
      </c>
    </row>
    <row r="319" spans="1:4" ht="31.5" thickTop="1" thickBot="1">
      <c r="A319" s="200" t="s">
        <v>716</v>
      </c>
      <c r="B319" s="200" t="s">
        <v>92</v>
      </c>
      <c r="C319" s="205" t="s">
        <v>717</v>
      </c>
      <c r="D319" s="1000">
        <v>16637.168328002343</v>
      </c>
    </row>
    <row r="320" spans="1:4" ht="46.5" thickTop="1" thickBot="1">
      <c r="A320" s="200" t="s">
        <v>724</v>
      </c>
      <c r="B320" s="200" t="s">
        <v>92</v>
      </c>
      <c r="C320" s="205" t="s">
        <v>725</v>
      </c>
      <c r="D320" s="1000">
        <v>123484.68703705854</v>
      </c>
    </row>
    <row r="321" spans="1:4" ht="46.5" thickTop="1" thickBot="1">
      <c r="A321" s="200" t="s">
        <v>726</v>
      </c>
      <c r="B321" s="200" t="s">
        <v>92</v>
      </c>
      <c r="C321" s="205" t="s">
        <v>727</v>
      </c>
      <c r="D321" s="1000">
        <v>197023.35989522704</v>
      </c>
    </row>
    <row r="322" spans="1:4" ht="46.5" thickTop="1" thickBot="1">
      <c r="A322" s="200" t="s">
        <v>722</v>
      </c>
      <c r="B322" s="200" t="s">
        <v>92</v>
      </c>
      <c r="C322" s="205" t="s">
        <v>723</v>
      </c>
      <c r="D322" s="1000">
        <v>133227.5181599606</v>
      </c>
    </row>
    <row r="323" spans="1:4" ht="61.5" thickTop="1" thickBot="1">
      <c r="A323" s="200" t="s">
        <v>720</v>
      </c>
      <c r="B323" s="200" t="s">
        <v>92</v>
      </c>
      <c r="C323" s="205" t="s">
        <v>721</v>
      </c>
      <c r="D323" s="1000">
        <v>134017.80839355479</v>
      </c>
    </row>
    <row r="324" spans="1:4" ht="16.5" thickTop="1" thickBot="1">
      <c r="A324" s="200" t="s">
        <v>728</v>
      </c>
      <c r="B324" s="200" t="s">
        <v>92</v>
      </c>
      <c r="C324" s="205" t="s">
        <v>729</v>
      </c>
      <c r="D324" s="1000">
        <v>168703.22681131656</v>
      </c>
    </row>
    <row r="325" spans="1:4" ht="16.5" thickTop="1" thickBot="1">
      <c r="A325" s="200" t="s">
        <v>732</v>
      </c>
      <c r="B325" s="200" t="s">
        <v>92</v>
      </c>
      <c r="C325" s="205" t="s">
        <v>733</v>
      </c>
      <c r="D325" s="1000">
        <v>17164.718707300635</v>
      </c>
    </row>
    <row r="326" spans="1:4" ht="31.5" thickTop="1" thickBot="1">
      <c r="A326" s="200" t="s">
        <v>718</v>
      </c>
      <c r="B326" s="200" t="s">
        <v>92</v>
      </c>
      <c r="C326" s="205" t="s">
        <v>719</v>
      </c>
      <c r="D326" s="1000">
        <v>23233.653323944691</v>
      </c>
    </row>
    <row r="327" spans="1:4" ht="31.5" thickTop="1" thickBot="1">
      <c r="A327" s="200" t="s">
        <v>730</v>
      </c>
      <c r="B327" s="200" t="s">
        <v>92</v>
      </c>
      <c r="C327" s="205" t="s">
        <v>731</v>
      </c>
      <c r="D327" s="1000">
        <v>19094.744982130498</v>
      </c>
    </row>
    <row r="328" spans="1:4" ht="31.5" thickTop="1" thickBot="1">
      <c r="A328" s="200" t="s">
        <v>734</v>
      </c>
      <c r="B328" s="200" t="s">
        <v>92</v>
      </c>
      <c r="C328" s="205" t="s">
        <v>735</v>
      </c>
      <c r="D328" s="1000">
        <v>91731.564475167208</v>
      </c>
    </row>
    <row r="329" spans="1:4" ht="16.5" thickTop="1" thickBot="1">
      <c r="A329" s="200" t="s">
        <v>736</v>
      </c>
      <c r="B329" s="200" t="s">
        <v>92</v>
      </c>
      <c r="C329" s="205" t="s">
        <v>737</v>
      </c>
      <c r="D329" s="1000">
        <v>5888.5913383825318</v>
      </c>
    </row>
    <row r="330" spans="1:4" ht="31.5" thickTop="1" thickBot="1">
      <c r="A330" s="200" t="s">
        <v>738</v>
      </c>
      <c r="B330" s="200" t="s">
        <v>92</v>
      </c>
      <c r="C330" s="205" t="s">
        <v>739</v>
      </c>
      <c r="D330" s="1000">
        <v>34893.388727588943</v>
      </c>
    </row>
    <row r="331" spans="1:4" ht="31.5" thickTop="1" thickBot="1">
      <c r="A331" s="200" t="s">
        <v>740</v>
      </c>
      <c r="B331" s="200" t="s">
        <v>92</v>
      </c>
      <c r="C331" s="205" t="s">
        <v>741</v>
      </c>
      <c r="D331" s="1000">
        <v>1766.6959237710221</v>
      </c>
    </row>
    <row r="332" spans="1:4" ht="16.5" thickTop="1" thickBot="1">
      <c r="A332" s="200" t="s">
        <v>743</v>
      </c>
      <c r="B332" s="200" t="s">
        <v>388</v>
      </c>
      <c r="C332" s="205" t="s">
        <v>744</v>
      </c>
      <c r="D332" s="1000">
        <v>44229.549151168969</v>
      </c>
    </row>
    <row r="333" spans="1:4" ht="31.5" thickTop="1" thickBot="1">
      <c r="A333" s="200" t="s">
        <v>742</v>
      </c>
      <c r="B333" s="200" t="s">
        <v>388</v>
      </c>
      <c r="C333" s="205" t="s">
        <v>2017</v>
      </c>
      <c r="D333" s="1000">
        <v>15463.019639963728</v>
      </c>
    </row>
    <row r="334" spans="1:4" ht="16.5" thickTop="1" thickBot="1">
      <c r="A334" s="200" t="s">
        <v>747</v>
      </c>
      <c r="B334" s="200" t="s">
        <v>92</v>
      </c>
      <c r="C334" s="205" t="s">
        <v>2018</v>
      </c>
      <c r="D334" s="1000">
        <v>589.00745449877195</v>
      </c>
    </row>
    <row r="335" spans="1:4" ht="16.5" thickTop="1" thickBot="1">
      <c r="A335" s="200" t="s">
        <v>745</v>
      </c>
      <c r="B335" s="200" t="s">
        <v>92</v>
      </c>
      <c r="C335" s="205" t="s">
        <v>746</v>
      </c>
      <c r="D335" s="1000">
        <v>2633.2906970710642</v>
      </c>
    </row>
    <row r="336" spans="1:4" ht="16.5" thickTop="1" thickBot="1">
      <c r="A336" s="200" t="s">
        <v>748</v>
      </c>
      <c r="B336" s="200" t="s">
        <v>377</v>
      </c>
      <c r="C336" s="205" t="s">
        <v>749</v>
      </c>
      <c r="D336" s="1000">
        <v>4170.9921881905066</v>
      </c>
    </row>
    <row r="337" spans="1:4" ht="16.5" thickTop="1" thickBot="1">
      <c r="A337" s="200" t="s">
        <v>753</v>
      </c>
      <c r="B337" s="200" t="s">
        <v>92</v>
      </c>
      <c r="C337" s="205" t="s">
        <v>754</v>
      </c>
      <c r="D337" s="1000">
        <v>227657.874229537</v>
      </c>
    </row>
    <row r="338" spans="1:4" ht="16.5" thickTop="1" thickBot="1">
      <c r="A338" s="200" t="s">
        <v>751</v>
      </c>
      <c r="B338" s="200" t="s">
        <v>92</v>
      </c>
      <c r="C338" s="205" t="s">
        <v>752</v>
      </c>
      <c r="D338" s="1000">
        <v>48582.805293300196</v>
      </c>
    </row>
    <row r="339" spans="1:4" ht="31.5" thickTop="1" thickBot="1">
      <c r="A339" s="200" t="s">
        <v>750</v>
      </c>
      <c r="B339" s="200" t="s">
        <v>144</v>
      </c>
      <c r="C339" s="205" t="s">
        <v>2019</v>
      </c>
      <c r="D339" s="1000">
        <v>78315.156369516946</v>
      </c>
    </row>
    <row r="340" spans="1:4" ht="31.5" thickTop="1" thickBot="1">
      <c r="A340" s="200" t="s">
        <v>686</v>
      </c>
      <c r="B340" s="200" t="s">
        <v>92</v>
      </c>
      <c r="C340" s="205" t="s">
        <v>2015</v>
      </c>
      <c r="D340" s="1000">
        <v>1216579.7191066102</v>
      </c>
    </row>
    <row r="341" spans="1:4" ht="31.5" thickTop="1" thickBot="1">
      <c r="A341" s="200" t="s">
        <v>755</v>
      </c>
      <c r="B341" s="200" t="s">
        <v>92</v>
      </c>
      <c r="C341" s="205" t="s">
        <v>756</v>
      </c>
      <c r="D341" s="1000">
        <v>1239351.5040101632</v>
      </c>
    </row>
    <row r="342" spans="1:4" ht="31.5" thickTop="1" thickBot="1">
      <c r="A342" s="200" t="s">
        <v>687</v>
      </c>
      <c r="B342" s="200" t="s">
        <v>92</v>
      </c>
      <c r="C342" s="205" t="s">
        <v>2016</v>
      </c>
      <c r="D342" s="1000">
        <v>789711.59317470633</v>
      </c>
    </row>
    <row r="343" spans="1:4" ht="31.5" thickTop="1" thickBot="1">
      <c r="A343" s="200" t="s">
        <v>757</v>
      </c>
      <c r="B343" s="200" t="s">
        <v>92</v>
      </c>
      <c r="C343" s="205" t="s">
        <v>758</v>
      </c>
      <c r="D343" s="1000">
        <v>760028.15224390978</v>
      </c>
    </row>
    <row r="344" spans="1:4" ht="31.5" thickTop="1" thickBot="1">
      <c r="A344" s="200" t="s">
        <v>802</v>
      </c>
      <c r="B344" s="200" t="s">
        <v>388</v>
      </c>
      <c r="C344" s="205" t="s">
        <v>803</v>
      </c>
      <c r="D344" s="1000">
        <v>48537.65277856536</v>
      </c>
    </row>
    <row r="345" spans="1:4" ht="31.5" thickTop="1" thickBot="1">
      <c r="A345" s="200" t="s">
        <v>759</v>
      </c>
      <c r="B345" s="200" t="s">
        <v>377</v>
      </c>
      <c r="C345" s="205" t="s">
        <v>760</v>
      </c>
      <c r="D345" s="1000">
        <v>47830.601868402329</v>
      </c>
    </row>
    <row r="346" spans="1:4" ht="31.5" thickTop="1" thickBot="1">
      <c r="A346" s="200" t="s">
        <v>761</v>
      </c>
      <c r="B346" s="200" t="s">
        <v>144</v>
      </c>
      <c r="C346" s="205" t="s">
        <v>762</v>
      </c>
      <c r="D346" s="1000">
        <v>56931.318450276689</v>
      </c>
    </row>
    <row r="347" spans="1:4" ht="31.5" thickTop="1" thickBot="1">
      <c r="A347" s="200" t="s">
        <v>768</v>
      </c>
      <c r="B347" s="200" t="s">
        <v>92</v>
      </c>
      <c r="C347" s="205" t="s">
        <v>2023</v>
      </c>
      <c r="D347" s="1000">
        <v>55464.053408861044</v>
      </c>
    </row>
    <row r="348" spans="1:4" ht="16.5" thickTop="1" thickBot="1">
      <c r="A348" s="200" t="s">
        <v>773</v>
      </c>
      <c r="B348" s="200" t="s">
        <v>144</v>
      </c>
      <c r="C348" s="205" t="s">
        <v>2024</v>
      </c>
      <c r="D348" s="1000">
        <v>10498.344048923664</v>
      </c>
    </row>
    <row r="349" spans="1:4" ht="31.5" thickTop="1" thickBot="1">
      <c r="A349" s="200" t="s">
        <v>763</v>
      </c>
      <c r="B349" s="200" t="s">
        <v>144</v>
      </c>
      <c r="C349" s="205" t="s">
        <v>764</v>
      </c>
      <c r="D349" s="1000">
        <v>39246.435273203657</v>
      </c>
    </row>
    <row r="350" spans="1:4" ht="31.5" thickTop="1" thickBot="1">
      <c r="A350" s="200" t="s">
        <v>765</v>
      </c>
      <c r="B350" s="200" t="s">
        <v>144</v>
      </c>
      <c r="C350" s="205" t="s">
        <v>2020</v>
      </c>
      <c r="D350" s="1000">
        <v>19638.205735446303</v>
      </c>
    </row>
    <row r="351" spans="1:4" ht="16.5" thickTop="1" thickBot="1">
      <c r="A351" s="200" t="s">
        <v>801</v>
      </c>
      <c r="B351" s="200" t="s">
        <v>144</v>
      </c>
      <c r="C351" s="205" t="s">
        <v>2026</v>
      </c>
      <c r="D351" s="1000">
        <v>108350.2743268131</v>
      </c>
    </row>
    <row r="352" spans="1:4" ht="16.5" thickTop="1" thickBot="1">
      <c r="A352" s="200" t="s">
        <v>769</v>
      </c>
      <c r="B352" s="200" t="s">
        <v>144</v>
      </c>
      <c r="C352" s="205" t="s">
        <v>770</v>
      </c>
      <c r="D352" s="1000">
        <v>240988.41215086475</v>
      </c>
    </row>
    <row r="353" spans="1:4" ht="16.5" thickTop="1" thickBot="1">
      <c r="A353" s="200" t="s">
        <v>771</v>
      </c>
      <c r="B353" s="200" t="s">
        <v>144</v>
      </c>
      <c r="C353" s="205" t="s">
        <v>772</v>
      </c>
      <c r="D353" s="1000">
        <v>617928.42200118641</v>
      </c>
    </row>
    <row r="354" spans="1:4" ht="31.5" thickTop="1" thickBot="1">
      <c r="A354" s="200" t="s">
        <v>767</v>
      </c>
      <c r="B354" s="200" t="s">
        <v>144</v>
      </c>
      <c r="C354" s="205" t="s">
        <v>2022</v>
      </c>
      <c r="D354" s="1000">
        <v>3712.0227322571263</v>
      </c>
    </row>
    <row r="355" spans="1:4" ht="16.5" thickTop="1" thickBot="1">
      <c r="A355" s="200" t="s">
        <v>766</v>
      </c>
      <c r="B355" s="200" t="s">
        <v>144</v>
      </c>
      <c r="C355" s="205" t="s">
        <v>2021</v>
      </c>
      <c r="D355" s="1000">
        <v>3492.7473705760426</v>
      </c>
    </row>
    <row r="356" spans="1:4" ht="16.5" thickTop="1" thickBot="1">
      <c r="A356" s="200" t="s">
        <v>778</v>
      </c>
      <c r="B356" s="200" t="s">
        <v>144</v>
      </c>
      <c r="C356" s="205" t="s">
        <v>779</v>
      </c>
      <c r="D356" s="1000">
        <v>29133.75678465515</v>
      </c>
    </row>
    <row r="357" spans="1:4" ht="31.5" thickTop="1" thickBot="1">
      <c r="A357" s="200" t="s">
        <v>774</v>
      </c>
      <c r="B357" s="200" t="s">
        <v>144</v>
      </c>
      <c r="C357" s="205" t="s">
        <v>775</v>
      </c>
      <c r="D357" s="1000">
        <v>260339.14795791107</v>
      </c>
    </row>
    <row r="358" spans="1:4" ht="31.5" thickTop="1" thickBot="1">
      <c r="A358" s="200" t="s">
        <v>776</v>
      </c>
      <c r="B358" s="200" t="s">
        <v>144</v>
      </c>
      <c r="C358" s="205" t="s">
        <v>777</v>
      </c>
      <c r="D358" s="1000">
        <v>272242.54114815209</v>
      </c>
    </row>
    <row r="359" spans="1:4" ht="16.5" thickTop="1" thickBot="1">
      <c r="A359" s="200" t="s">
        <v>780</v>
      </c>
      <c r="B359" s="200" t="s">
        <v>144</v>
      </c>
      <c r="C359" s="205" t="s">
        <v>781</v>
      </c>
      <c r="D359" s="1000">
        <v>82363.017683846716</v>
      </c>
    </row>
    <row r="360" spans="1:4" ht="16.5" thickTop="1" thickBot="1">
      <c r="A360" s="200" t="s">
        <v>782</v>
      </c>
      <c r="B360" s="200" t="s">
        <v>144</v>
      </c>
      <c r="C360" s="205" t="s">
        <v>783</v>
      </c>
      <c r="D360" s="1000">
        <v>98340.126795414399</v>
      </c>
    </row>
    <row r="361" spans="1:4" ht="16.5" thickTop="1" thickBot="1">
      <c r="A361" s="200" t="s">
        <v>784</v>
      </c>
      <c r="B361" s="200" t="s">
        <v>144</v>
      </c>
      <c r="C361" s="205" t="s">
        <v>785</v>
      </c>
      <c r="D361" s="1000">
        <v>123163.27618595309</v>
      </c>
    </row>
    <row r="362" spans="1:4" ht="16.5" thickTop="1" thickBot="1">
      <c r="A362" s="200" t="s">
        <v>786</v>
      </c>
      <c r="B362" s="200" t="s">
        <v>144</v>
      </c>
      <c r="C362" s="205" t="s">
        <v>787</v>
      </c>
      <c r="D362" s="1000">
        <v>146802.2813834431</v>
      </c>
    </row>
    <row r="363" spans="1:4" ht="31.5" thickTop="1" thickBot="1">
      <c r="A363" s="200" t="s">
        <v>788</v>
      </c>
      <c r="B363" s="200" t="s">
        <v>144</v>
      </c>
      <c r="C363" s="205" t="s">
        <v>789</v>
      </c>
      <c r="D363" s="1000">
        <v>120672.35572131458</v>
      </c>
    </row>
    <row r="364" spans="1:4" ht="31.5" thickTop="1" thickBot="1">
      <c r="A364" s="200" t="s">
        <v>804</v>
      </c>
      <c r="B364" s="200" t="s">
        <v>144</v>
      </c>
      <c r="C364" s="205" t="s">
        <v>805</v>
      </c>
      <c r="D364" s="1000">
        <v>110698.53800692108</v>
      </c>
    </row>
    <row r="365" spans="1:4" ht="16.5" thickTop="1" thickBot="1">
      <c r="A365" s="200" t="s">
        <v>790</v>
      </c>
      <c r="B365" s="200" t="s">
        <v>144</v>
      </c>
      <c r="C365" s="205" t="s">
        <v>791</v>
      </c>
      <c r="D365" s="1000">
        <v>50925.850936311355</v>
      </c>
    </row>
    <row r="366" spans="1:4" ht="16.5" thickTop="1" thickBot="1">
      <c r="A366" s="200" t="s">
        <v>792</v>
      </c>
      <c r="B366" s="200" t="s">
        <v>144</v>
      </c>
      <c r="C366" s="205" t="s">
        <v>2025</v>
      </c>
      <c r="D366" s="1000">
        <v>49248.917609512893</v>
      </c>
    </row>
    <row r="367" spans="1:4" ht="31.5" thickTop="1" thickBot="1">
      <c r="A367" s="200" t="s">
        <v>793</v>
      </c>
      <c r="B367" s="200" t="s">
        <v>92</v>
      </c>
      <c r="C367" s="205" t="s">
        <v>794</v>
      </c>
      <c r="D367" s="1000">
        <v>51421.836019604758</v>
      </c>
    </row>
    <row r="368" spans="1:4" ht="16.5" thickTop="1" thickBot="1">
      <c r="A368" s="200" t="s">
        <v>797</v>
      </c>
      <c r="B368" s="200" t="s">
        <v>92</v>
      </c>
      <c r="C368" s="205" t="s">
        <v>798</v>
      </c>
      <c r="D368" s="1000">
        <v>3242.6014597142548</v>
      </c>
    </row>
    <row r="369" spans="1:4" ht="31.5" thickTop="1" thickBot="1">
      <c r="A369" s="200" t="s">
        <v>795</v>
      </c>
      <c r="B369" s="200" t="s">
        <v>92</v>
      </c>
      <c r="C369" s="205" t="s">
        <v>796</v>
      </c>
      <c r="D369" s="1000">
        <v>1200.3005337019447</v>
      </c>
    </row>
    <row r="370" spans="1:4" ht="16.5" thickTop="1" thickBot="1">
      <c r="A370" s="200" t="s">
        <v>799</v>
      </c>
      <c r="B370" s="200" t="s">
        <v>92</v>
      </c>
      <c r="C370" s="205" t="s">
        <v>800</v>
      </c>
      <c r="D370" s="1000">
        <v>31583.008469964323</v>
      </c>
    </row>
    <row r="371" spans="1:4" ht="16.5" thickTop="1" thickBot="1">
      <c r="A371" s="200" t="s">
        <v>808</v>
      </c>
      <c r="B371" s="200" t="s">
        <v>92</v>
      </c>
      <c r="C371" s="205" t="s">
        <v>2027</v>
      </c>
      <c r="D371" s="1000">
        <v>29221.674549784788</v>
      </c>
    </row>
    <row r="372" spans="1:4" ht="16.5" thickTop="1" thickBot="1">
      <c r="A372" s="200" t="s">
        <v>806</v>
      </c>
      <c r="B372" s="200" t="s">
        <v>377</v>
      </c>
      <c r="C372" s="205" t="s">
        <v>807</v>
      </c>
      <c r="D372" s="1000">
        <v>3407.2398000297817</v>
      </c>
    </row>
    <row r="373" spans="1:4" ht="16.5" thickTop="1" thickBot="1">
      <c r="A373" s="200"/>
      <c r="B373" s="200"/>
      <c r="C373" s="205"/>
      <c r="D373" s="658"/>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E11" sqref="E1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2">
        <v>723.92751115014732</v>
      </c>
    </row>
    <row r="7" spans="1:5" ht="30" customHeight="1" thickTop="1" thickBot="1">
      <c r="A7" s="208" t="s">
        <v>1436</v>
      </c>
      <c r="B7" s="106" t="s">
        <v>339</v>
      </c>
      <c r="C7" s="108" t="s">
        <v>2131</v>
      </c>
      <c r="D7" s="1002">
        <v>723.92751115014732</v>
      </c>
      <c r="E7" s="109"/>
    </row>
    <row r="8" spans="1:5" ht="30" customHeight="1" thickTop="1" thickBot="1">
      <c r="A8" s="208" t="s">
        <v>1448</v>
      </c>
      <c r="B8" s="106" t="s">
        <v>339</v>
      </c>
      <c r="C8" s="108" t="s">
        <v>2133</v>
      </c>
      <c r="D8" s="1002">
        <v>723.92751115014732</v>
      </c>
    </row>
    <row r="9" spans="1:5" ht="30" customHeight="1" thickTop="1" thickBot="1">
      <c r="A9" s="208" t="s">
        <v>1309</v>
      </c>
      <c r="B9" s="106" t="s">
        <v>1307</v>
      </c>
      <c r="C9" s="108" t="s">
        <v>1310</v>
      </c>
      <c r="D9" s="1002">
        <v>723.92751115014732</v>
      </c>
    </row>
    <row r="10" spans="1:5" ht="30" customHeight="1" thickTop="1" thickBot="1">
      <c r="A10" s="208" t="s">
        <v>1472</v>
      </c>
      <c r="B10" s="106" t="s">
        <v>339</v>
      </c>
      <c r="C10" s="108" t="s">
        <v>1473</v>
      </c>
      <c r="D10" s="1002">
        <v>723.92751115014732</v>
      </c>
    </row>
    <row r="11" spans="1:5" ht="30" customHeight="1" thickTop="1" thickBot="1">
      <c r="A11" s="208" t="s">
        <v>1413</v>
      </c>
      <c r="B11" s="106" t="s">
        <v>339</v>
      </c>
      <c r="C11" s="108" t="s">
        <v>1414</v>
      </c>
      <c r="D11" s="1002">
        <v>723.92751115014732</v>
      </c>
    </row>
    <row r="12" spans="1:5" ht="30" customHeight="1" thickTop="1" thickBot="1">
      <c r="A12" s="208" t="s">
        <v>1415</v>
      </c>
      <c r="B12" s="106" t="s">
        <v>339</v>
      </c>
      <c r="C12" s="108" t="s">
        <v>1416</v>
      </c>
      <c r="D12" s="1002">
        <v>723.92751115014732</v>
      </c>
    </row>
    <row r="13" spans="1:5" ht="30" customHeight="1" thickTop="1" thickBot="1">
      <c r="A13" s="208" t="s">
        <v>1417</v>
      </c>
      <c r="B13" s="106" t="s">
        <v>339</v>
      </c>
      <c r="C13" s="108" t="s">
        <v>1418</v>
      </c>
      <c r="D13" s="1002">
        <v>723.92751115014732</v>
      </c>
    </row>
    <row r="14" spans="1:5" ht="30" customHeight="1" thickTop="1" thickBot="1">
      <c r="A14" s="208" t="s">
        <v>1419</v>
      </c>
      <c r="B14" s="106" t="s">
        <v>339</v>
      </c>
      <c r="C14" s="108" t="s">
        <v>1420</v>
      </c>
      <c r="D14" s="1002">
        <v>723.92751115014732</v>
      </c>
    </row>
    <row r="15" spans="1:5" ht="30" customHeight="1" thickTop="1" thickBot="1">
      <c r="A15" s="208" t="s">
        <v>1401</v>
      </c>
      <c r="B15" s="106" t="s">
        <v>339</v>
      </c>
      <c r="C15" s="108" t="s">
        <v>1944</v>
      </c>
      <c r="D15" s="1002">
        <v>723.92751115014732</v>
      </c>
    </row>
    <row r="16" spans="1:5" ht="30" customHeight="1" thickTop="1" thickBot="1">
      <c r="A16" s="208" t="s">
        <v>1311</v>
      </c>
      <c r="B16" s="106" t="s">
        <v>339</v>
      </c>
      <c r="C16" s="108" t="s">
        <v>1312</v>
      </c>
      <c r="D16" s="1002">
        <v>723.92751115014732</v>
      </c>
    </row>
    <row r="17" spans="1:4" ht="30" customHeight="1" thickTop="1" thickBot="1">
      <c r="A17" s="208" t="s">
        <v>1313</v>
      </c>
      <c r="B17" s="106" t="s">
        <v>339</v>
      </c>
      <c r="C17" s="108" t="s">
        <v>1314</v>
      </c>
      <c r="D17" s="1002">
        <v>723.92751115014732</v>
      </c>
    </row>
    <row r="18" spans="1:4" ht="30" customHeight="1" thickTop="1" thickBot="1">
      <c r="A18" s="208" t="s">
        <v>1315</v>
      </c>
      <c r="B18" s="106" t="s">
        <v>339</v>
      </c>
      <c r="C18" s="108" t="s">
        <v>1316</v>
      </c>
      <c r="D18" s="1002">
        <v>723.92751115014732</v>
      </c>
    </row>
    <row r="19" spans="1:4" ht="30" customHeight="1" thickTop="1" thickBot="1">
      <c r="A19" s="208" t="s">
        <v>1319</v>
      </c>
      <c r="B19" s="106" t="s">
        <v>339</v>
      </c>
      <c r="C19" s="108" t="s">
        <v>1320</v>
      </c>
      <c r="D19" s="1002">
        <v>723.92751115014732</v>
      </c>
    </row>
    <row r="20" spans="1:4" ht="30" customHeight="1" thickTop="1" thickBot="1">
      <c r="A20" s="208" t="s">
        <v>1491</v>
      </c>
      <c r="B20" s="106" t="s">
        <v>339</v>
      </c>
      <c r="C20" s="108" t="s">
        <v>1953</v>
      </c>
      <c r="D20" s="1002">
        <v>723.92751115014732</v>
      </c>
    </row>
    <row r="21" spans="1:4" ht="30" customHeight="1" thickTop="1" thickBot="1">
      <c r="A21" s="208" t="s">
        <v>1323</v>
      </c>
      <c r="B21" s="106" t="s">
        <v>339</v>
      </c>
      <c r="C21" s="108" t="s">
        <v>1324</v>
      </c>
      <c r="D21" s="1002">
        <v>723.92751115014732</v>
      </c>
    </row>
    <row r="22" spans="1:4" ht="30" customHeight="1" thickTop="1" thickBot="1">
      <c r="A22" s="208" t="s">
        <v>1474</v>
      </c>
      <c r="B22" s="106" t="s">
        <v>339</v>
      </c>
      <c r="C22" s="108" t="s">
        <v>1475</v>
      </c>
      <c r="D22" s="1002">
        <v>723.92751115014732</v>
      </c>
    </row>
    <row r="23" spans="1:4" ht="30" customHeight="1" thickTop="1" thickBot="1">
      <c r="A23" s="208" t="s">
        <v>1331</v>
      </c>
      <c r="B23" s="106" t="s">
        <v>339</v>
      </c>
      <c r="C23" s="108" t="s">
        <v>1332</v>
      </c>
      <c r="D23" s="1002">
        <v>723.92751115014732</v>
      </c>
    </row>
    <row r="24" spans="1:4" ht="30" customHeight="1" thickTop="1" thickBot="1">
      <c r="A24" s="208" t="s">
        <v>1353</v>
      </c>
      <c r="B24" s="106" t="s">
        <v>339</v>
      </c>
      <c r="C24" s="108" t="s">
        <v>1354</v>
      </c>
      <c r="D24" s="1002">
        <v>723.92751115014732</v>
      </c>
    </row>
    <row r="25" spans="1:4" ht="30" customHeight="1" thickTop="1" thickBot="1">
      <c r="A25" s="208" t="s">
        <v>1325</v>
      </c>
      <c r="B25" s="106" t="s">
        <v>339</v>
      </c>
      <c r="C25" s="108" t="s">
        <v>1326</v>
      </c>
      <c r="D25" s="1002">
        <v>723.92751115014732</v>
      </c>
    </row>
    <row r="26" spans="1:4" ht="30" customHeight="1" thickTop="1" thickBot="1">
      <c r="A26" s="208" t="s">
        <v>1330</v>
      </c>
      <c r="B26" s="106" t="s">
        <v>339</v>
      </c>
      <c r="C26" s="108" t="s">
        <v>1326</v>
      </c>
      <c r="D26" s="1002">
        <v>723.92751115014732</v>
      </c>
    </row>
    <row r="27" spans="1:4" ht="30" customHeight="1" thickTop="1" thickBot="1">
      <c r="A27" s="208" t="s">
        <v>1387</v>
      </c>
      <c r="B27" s="106" t="s">
        <v>339</v>
      </c>
      <c r="C27" s="108" t="s">
        <v>1388</v>
      </c>
      <c r="D27" s="1002">
        <v>723.92751115014732</v>
      </c>
    </row>
    <row r="28" spans="1:4" ht="30" customHeight="1" thickTop="1" thickBot="1">
      <c r="A28" s="208" t="s">
        <v>1333</v>
      </c>
      <c r="B28" s="106" t="s">
        <v>339</v>
      </c>
      <c r="C28" s="108" t="s">
        <v>1334</v>
      </c>
      <c r="D28" s="1002">
        <v>723.92751115014732</v>
      </c>
    </row>
    <row r="29" spans="1:4" ht="30" customHeight="1" thickTop="1" thickBot="1">
      <c r="A29" s="208" t="s">
        <v>1338</v>
      </c>
      <c r="B29" s="106" t="s">
        <v>339</v>
      </c>
      <c r="C29" s="108" t="s">
        <v>1339</v>
      </c>
      <c r="D29" s="1002">
        <v>723.92751115014732</v>
      </c>
    </row>
    <row r="30" spans="1:4" ht="30" customHeight="1" thickTop="1" thickBot="1">
      <c r="A30" s="208" t="s">
        <v>1336</v>
      </c>
      <c r="B30" s="106" t="s">
        <v>339</v>
      </c>
      <c r="C30" s="108" t="s">
        <v>1337</v>
      </c>
      <c r="D30" s="1002">
        <v>723.92751115014732</v>
      </c>
    </row>
    <row r="31" spans="1:4" ht="30" customHeight="1" thickTop="1" thickBot="1">
      <c r="A31" s="208" t="s">
        <v>1351</v>
      </c>
      <c r="B31" s="106" t="s">
        <v>339</v>
      </c>
      <c r="C31" s="108" t="s">
        <v>1352</v>
      </c>
      <c r="D31" s="1002">
        <v>723.92751115014732</v>
      </c>
    </row>
    <row r="32" spans="1:4" ht="30" customHeight="1" thickTop="1" thickBot="1">
      <c r="A32" s="208" t="s">
        <v>1340</v>
      </c>
      <c r="B32" s="106" t="s">
        <v>339</v>
      </c>
      <c r="C32" s="108" t="s">
        <v>1341</v>
      </c>
      <c r="D32" s="1002">
        <v>723.92751115014732</v>
      </c>
    </row>
    <row r="33" spans="1:4" ht="30" customHeight="1" thickTop="1" thickBot="1">
      <c r="A33" s="208" t="s">
        <v>1356</v>
      </c>
      <c r="B33" s="106" t="s">
        <v>339</v>
      </c>
      <c r="C33" s="108" t="s">
        <v>1341</v>
      </c>
      <c r="D33" s="1002">
        <v>723.92751115014732</v>
      </c>
    </row>
    <row r="34" spans="1:4" ht="30" customHeight="1" thickTop="1" thickBot="1">
      <c r="A34" s="208" t="s">
        <v>1357</v>
      </c>
      <c r="B34" s="106" t="s">
        <v>339</v>
      </c>
      <c r="C34" s="108" t="s">
        <v>1358</v>
      </c>
      <c r="D34" s="1002">
        <v>723.92751115014732</v>
      </c>
    </row>
    <row r="35" spans="1:4" ht="30" customHeight="1" thickTop="1" thickBot="1">
      <c r="A35" s="208" t="s">
        <v>1407</v>
      </c>
      <c r="B35" s="106" t="s">
        <v>339</v>
      </c>
      <c r="C35" s="108" t="s">
        <v>1948</v>
      </c>
      <c r="D35" s="1002">
        <v>723.92751115014732</v>
      </c>
    </row>
    <row r="36" spans="1:4" ht="30" customHeight="1" thickTop="1" thickBot="1">
      <c r="A36" s="208" t="s">
        <v>1488</v>
      </c>
      <c r="B36" s="106" t="s">
        <v>339</v>
      </c>
      <c r="C36" s="108" t="s">
        <v>1489</v>
      </c>
      <c r="D36" s="1002">
        <v>723.92751115014732</v>
      </c>
    </row>
    <row r="37" spans="1:4" ht="30" customHeight="1" thickTop="1" thickBot="1">
      <c r="A37" s="208" t="s">
        <v>1469</v>
      </c>
      <c r="B37" s="106" t="s">
        <v>339</v>
      </c>
      <c r="C37" s="108" t="s">
        <v>1470</v>
      </c>
      <c r="D37" s="1002">
        <v>723.92751115014732</v>
      </c>
    </row>
    <row r="38" spans="1:4" ht="30" customHeight="1" thickTop="1" thickBot="1">
      <c r="A38" s="208" t="s">
        <v>1348</v>
      </c>
      <c r="B38" s="106" t="s">
        <v>339</v>
      </c>
      <c r="C38" s="108" t="s">
        <v>1349</v>
      </c>
      <c r="D38" s="1002">
        <v>723.92751115014732</v>
      </c>
    </row>
    <row r="39" spans="1:4" ht="30" customHeight="1" thickTop="1" thickBot="1">
      <c r="A39" s="208" t="s">
        <v>1305</v>
      </c>
      <c r="B39" s="106" t="s">
        <v>1307</v>
      </c>
      <c r="C39" s="108" t="s">
        <v>1364</v>
      </c>
      <c r="D39" s="1002">
        <v>723.92751115014732</v>
      </c>
    </row>
    <row r="40" spans="1:4" ht="30" customHeight="1" thickTop="1" thickBot="1">
      <c r="A40" s="208" t="s">
        <v>1345</v>
      </c>
      <c r="B40" s="106" t="s">
        <v>339</v>
      </c>
      <c r="C40" s="108" t="s">
        <v>1346</v>
      </c>
      <c r="D40" s="1002">
        <v>723.92751115014732</v>
      </c>
    </row>
    <row r="41" spans="1:4" ht="30" customHeight="1" thickTop="1" thickBot="1">
      <c r="A41" s="208" t="s">
        <v>1343</v>
      </c>
      <c r="B41" s="106" t="s">
        <v>339</v>
      </c>
      <c r="C41" s="108" t="s">
        <v>1344</v>
      </c>
      <c r="D41" s="1002">
        <v>723.92751115014732</v>
      </c>
    </row>
    <row r="42" spans="1:4" ht="30" customHeight="1" thickTop="1" thickBot="1">
      <c r="A42" s="208" t="s">
        <v>1476</v>
      </c>
      <c r="B42" s="106" t="s">
        <v>339</v>
      </c>
      <c r="C42" s="108" t="s">
        <v>1344</v>
      </c>
      <c r="D42" s="1002">
        <v>723.92751115014732</v>
      </c>
    </row>
    <row r="43" spans="1:4" ht="30" customHeight="1" thickTop="1" thickBot="1">
      <c r="A43" s="208" t="s">
        <v>1317</v>
      </c>
      <c r="B43" s="106" t="s">
        <v>339</v>
      </c>
      <c r="C43" s="108" t="s">
        <v>1318</v>
      </c>
      <c r="D43" s="1002">
        <v>723.92751115014732</v>
      </c>
    </row>
    <row r="44" spans="1:4" ht="30" customHeight="1" thickTop="1" thickBot="1">
      <c r="A44" s="208" t="s">
        <v>1471</v>
      </c>
      <c r="B44" s="106" t="s">
        <v>339</v>
      </c>
      <c r="C44" s="108" t="s">
        <v>1318</v>
      </c>
      <c r="D44" s="1002">
        <v>723.92751115014732</v>
      </c>
    </row>
    <row r="45" spans="1:4" ht="30" customHeight="1" thickTop="1" thickBot="1">
      <c r="A45" s="208" t="s">
        <v>1362</v>
      </c>
      <c r="B45" s="106" t="s">
        <v>339</v>
      </c>
      <c r="C45" s="108" t="s">
        <v>1363</v>
      </c>
      <c r="D45" s="1002">
        <v>723.92751115014732</v>
      </c>
    </row>
    <row r="46" spans="1:4" ht="30" customHeight="1" thickTop="1" thickBot="1">
      <c r="A46" s="208" t="s">
        <v>1371</v>
      </c>
      <c r="B46" s="106" t="s">
        <v>339</v>
      </c>
      <c r="C46" s="108" t="s">
        <v>1372</v>
      </c>
      <c r="D46" s="1002">
        <v>723.92751115014732</v>
      </c>
    </row>
    <row r="47" spans="1:4" ht="30" customHeight="1" thickTop="1" thickBot="1">
      <c r="A47" s="208" t="s">
        <v>1375</v>
      </c>
      <c r="B47" s="106" t="s">
        <v>339</v>
      </c>
      <c r="C47" s="108" t="s">
        <v>1376</v>
      </c>
      <c r="D47" s="1002">
        <v>723.92751115014732</v>
      </c>
    </row>
    <row r="48" spans="1:4" ht="30" customHeight="1" thickTop="1" thickBot="1">
      <c r="A48" s="208" t="s">
        <v>1367</v>
      </c>
      <c r="B48" s="106" t="s">
        <v>1307</v>
      </c>
      <c r="C48" s="108" t="s">
        <v>1368</v>
      </c>
      <c r="D48" s="1002">
        <v>723.92751115014732</v>
      </c>
    </row>
    <row r="49" spans="1:4" ht="30" customHeight="1" thickTop="1" thickBot="1">
      <c r="A49" s="208" t="s">
        <v>1365</v>
      </c>
      <c r="B49" s="106" t="s">
        <v>339</v>
      </c>
      <c r="C49" s="108" t="s">
        <v>1366</v>
      </c>
      <c r="D49" s="1002">
        <v>723.92751115014732</v>
      </c>
    </row>
    <row r="50" spans="1:4" ht="30" customHeight="1" thickTop="1" thickBot="1">
      <c r="A50" s="208" t="s">
        <v>1369</v>
      </c>
      <c r="B50" s="106" t="s">
        <v>339</v>
      </c>
      <c r="C50" s="108" t="s">
        <v>1370</v>
      </c>
      <c r="D50" s="1002">
        <v>723.92751115014732</v>
      </c>
    </row>
    <row r="51" spans="1:4" ht="30" customHeight="1" thickTop="1" thickBot="1">
      <c r="A51" s="208" t="s">
        <v>1398</v>
      </c>
      <c r="B51" s="106" t="s">
        <v>1390</v>
      </c>
      <c r="C51" s="108" t="s">
        <v>1399</v>
      </c>
      <c r="D51" s="1002">
        <v>723.92751115014732</v>
      </c>
    </row>
    <row r="52" spans="1:4" ht="30" customHeight="1" thickTop="1" thickBot="1">
      <c r="A52" s="208" t="s">
        <v>1400</v>
      </c>
      <c r="B52" s="106" t="s">
        <v>1390</v>
      </c>
      <c r="C52" s="108" t="s">
        <v>1399</v>
      </c>
      <c r="D52" s="1002">
        <v>723.92751115014732</v>
      </c>
    </row>
    <row r="53" spans="1:4" ht="30" customHeight="1" thickTop="1" thickBot="1">
      <c r="A53" s="208" t="s">
        <v>1373</v>
      </c>
      <c r="B53" s="106" t="s">
        <v>339</v>
      </c>
      <c r="C53" s="108" t="s">
        <v>1374</v>
      </c>
      <c r="D53" s="1002">
        <v>723.92751115014732</v>
      </c>
    </row>
    <row r="54" spans="1:4" ht="30" customHeight="1" thickTop="1" thickBot="1">
      <c r="A54" s="208" t="s">
        <v>1377</v>
      </c>
      <c r="B54" s="106" t="s">
        <v>339</v>
      </c>
      <c r="C54" s="108" t="s">
        <v>1378</v>
      </c>
      <c r="D54" s="1002">
        <v>723.92751115014732</v>
      </c>
    </row>
    <row r="55" spans="1:4" ht="30" customHeight="1" thickTop="1" thickBot="1">
      <c r="A55" s="208" t="s">
        <v>1462</v>
      </c>
      <c r="B55" s="106" t="s">
        <v>339</v>
      </c>
      <c r="C55" s="108" t="s">
        <v>2135</v>
      </c>
      <c r="D55" s="1002">
        <v>723.92751115014732</v>
      </c>
    </row>
    <row r="56" spans="1:4" ht="30" customHeight="1" thickTop="1" thickBot="1">
      <c r="A56" s="208" t="s">
        <v>1463</v>
      </c>
      <c r="B56" s="106" t="s">
        <v>339</v>
      </c>
      <c r="C56" s="108" t="s">
        <v>2136</v>
      </c>
      <c r="D56" s="1002">
        <v>723.92751115014732</v>
      </c>
    </row>
    <row r="57" spans="1:4" ht="30" customHeight="1" thickTop="1" thickBot="1">
      <c r="A57" s="208" t="s">
        <v>1464</v>
      </c>
      <c r="B57" s="106" t="s">
        <v>339</v>
      </c>
      <c r="C57" s="108" t="s">
        <v>2137</v>
      </c>
      <c r="D57" s="1002">
        <v>723.92751115014732</v>
      </c>
    </row>
    <row r="58" spans="1:4" ht="30" customHeight="1" thickTop="1" thickBot="1">
      <c r="A58" s="208" t="s">
        <v>1441</v>
      </c>
      <c r="B58" s="106" t="s">
        <v>339</v>
      </c>
      <c r="C58" s="108" t="s">
        <v>1951</v>
      </c>
      <c r="D58" s="1002">
        <v>723.92751115014732</v>
      </c>
    </row>
    <row r="59" spans="1:4" ht="30" customHeight="1" thickTop="1" thickBot="1">
      <c r="A59" s="208" t="s">
        <v>1379</v>
      </c>
      <c r="B59" s="106" t="s">
        <v>339</v>
      </c>
      <c r="C59" s="108" t="s">
        <v>1380</v>
      </c>
      <c r="D59" s="1002">
        <v>723.92751115014732</v>
      </c>
    </row>
    <row r="60" spans="1:4" ht="30" customHeight="1" thickTop="1" thickBot="1">
      <c r="A60" s="208" t="s">
        <v>1460</v>
      </c>
      <c r="B60" s="106" t="s">
        <v>339</v>
      </c>
      <c r="C60" s="108" t="s">
        <v>1461</v>
      </c>
      <c r="D60" s="1002">
        <v>723.92751115014732</v>
      </c>
    </row>
    <row r="61" spans="1:4" ht="30" customHeight="1" thickTop="1" thickBot="1">
      <c r="A61" s="208" t="s">
        <v>1446</v>
      </c>
      <c r="B61" s="106" t="s">
        <v>339</v>
      </c>
      <c r="C61" s="108" t="s">
        <v>1447</v>
      </c>
      <c r="D61" s="1002">
        <v>723.92751115014732</v>
      </c>
    </row>
    <row r="62" spans="1:4" ht="30" customHeight="1" thickTop="1" thickBot="1">
      <c r="A62" s="208" t="s">
        <v>1453</v>
      </c>
      <c r="B62" s="106" t="s">
        <v>339</v>
      </c>
      <c r="C62" s="108" t="s">
        <v>1454</v>
      </c>
      <c r="D62" s="1002">
        <v>723.92751115014732</v>
      </c>
    </row>
    <row r="63" spans="1:4" ht="30" customHeight="1" thickTop="1" thickBot="1">
      <c r="A63" s="208" t="s">
        <v>1457</v>
      </c>
      <c r="B63" s="106" t="s">
        <v>339</v>
      </c>
      <c r="C63" s="108" t="s">
        <v>1458</v>
      </c>
      <c r="D63" s="1002">
        <v>723.92751115014732</v>
      </c>
    </row>
    <row r="64" spans="1:4" ht="30" customHeight="1" thickTop="1" thickBot="1">
      <c r="A64" s="208" t="s">
        <v>1444</v>
      </c>
      <c r="B64" s="106" t="s">
        <v>339</v>
      </c>
      <c r="C64" s="108" t="s">
        <v>1445</v>
      </c>
      <c r="D64" s="1002">
        <v>723.92751115014732</v>
      </c>
    </row>
    <row r="65" spans="1:4" ht="30" customHeight="1" thickTop="1" thickBot="1">
      <c r="A65" s="208" t="s">
        <v>1381</v>
      </c>
      <c r="B65" s="106" t="s">
        <v>339</v>
      </c>
      <c r="C65" s="108" t="s">
        <v>1382</v>
      </c>
      <c r="D65" s="1002">
        <v>723.92751115014732</v>
      </c>
    </row>
    <row r="66" spans="1:4" ht="30" customHeight="1" thickTop="1" thickBot="1">
      <c r="A66" s="208" t="s">
        <v>1451</v>
      </c>
      <c r="B66" s="106" t="s">
        <v>339</v>
      </c>
      <c r="C66" s="108" t="s">
        <v>1452</v>
      </c>
      <c r="D66" s="1002">
        <v>723.92751115014732</v>
      </c>
    </row>
    <row r="67" spans="1:4" ht="30" customHeight="1" thickTop="1" thickBot="1">
      <c r="A67" s="208" t="s">
        <v>1455</v>
      </c>
      <c r="B67" s="106" t="s">
        <v>339</v>
      </c>
      <c r="C67" s="108" t="s">
        <v>1456</v>
      </c>
      <c r="D67" s="1002">
        <v>723.92751115014732</v>
      </c>
    </row>
    <row r="68" spans="1:4" ht="30" customHeight="1" thickTop="1" thickBot="1">
      <c r="A68" s="208" t="s">
        <v>1427</v>
      </c>
      <c r="B68" s="106" t="s">
        <v>339</v>
      </c>
      <c r="C68" s="108" t="s">
        <v>1428</v>
      </c>
      <c r="D68" s="1002">
        <v>723.92751115014732</v>
      </c>
    </row>
    <row r="69" spans="1:4" ht="30" customHeight="1" thickTop="1" thickBot="1">
      <c r="A69" s="208" t="s">
        <v>1467</v>
      </c>
      <c r="B69" s="106" t="s">
        <v>339</v>
      </c>
      <c r="C69" s="108" t="s">
        <v>2139</v>
      </c>
      <c r="D69" s="1002">
        <v>723.92751115014732</v>
      </c>
    </row>
    <row r="70" spans="1:4" ht="30" customHeight="1" thickTop="1" thickBot="1">
      <c r="A70" s="208" t="s">
        <v>1468</v>
      </c>
      <c r="B70" s="106" t="s">
        <v>339</v>
      </c>
      <c r="C70" s="108" t="s">
        <v>2140</v>
      </c>
      <c r="D70" s="1002">
        <v>723.92751115014732</v>
      </c>
    </row>
    <row r="71" spans="1:4" ht="30" customHeight="1" thickTop="1" thickBot="1">
      <c r="A71" s="208" t="s">
        <v>1465</v>
      </c>
      <c r="B71" s="106" t="s">
        <v>339</v>
      </c>
      <c r="C71" s="108" t="s">
        <v>2141</v>
      </c>
      <c r="D71" s="1002">
        <v>723.92751115014732</v>
      </c>
    </row>
    <row r="72" spans="1:4" ht="30" customHeight="1" thickTop="1" thickBot="1">
      <c r="A72" s="208" t="s">
        <v>1466</v>
      </c>
      <c r="B72" s="106" t="s">
        <v>339</v>
      </c>
      <c r="C72" s="108" t="s">
        <v>2142</v>
      </c>
      <c r="D72" s="1002">
        <v>723.92751115014732</v>
      </c>
    </row>
    <row r="73" spans="1:4" ht="30" customHeight="1" thickTop="1" thickBot="1">
      <c r="A73" s="208" t="s">
        <v>1434</v>
      </c>
      <c r="B73" s="106" t="s">
        <v>339</v>
      </c>
      <c r="C73" s="108" t="s">
        <v>1435</v>
      </c>
      <c r="D73" s="1002">
        <v>723.92751115014732</v>
      </c>
    </row>
    <row r="74" spans="1:4" ht="30" customHeight="1" thickTop="1" thickBot="1">
      <c r="A74" s="208" t="s">
        <v>1433</v>
      </c>
      <c r="B74" s="106" t="s">
        <v>339</v>
      </c>
      <c r="C74" s="108" t="s">
        <v>1950</v>
      </c>
      <c r="D74" s="1002">
        <v>723.92751115014732</v>
      </c>
    </row>
    <row r="75" spans="1:4" ht="30" customHeight="1" thickTop="1" thickBot="1">
      <c r="A75" s="208" t="s">
        <v>1431</v>
      </c>
      <c r="B75" s="106" t="s">
        <v>339</v>
      </c>
      <c r="C75" s="108" t="s">
        <v>1432</v>
      </c>
      <c r="D75" s="1002">
        <v>723.92751115014732</v>
      </c>
    </row>
    <row r="76" spans="1:4" ht="30" customHeight="1" thickTop="1" thickBot="1">
      <c r="A76" s="208" t="s">
        <v>1459</v>
      </c>
      <c r="B76" s="106" t="s">
        <v>339</v>
      </c>
      <c r="C76" s="108" t="s">
        <v>2134</v>
      </c>
      <c r="D76" s="1002">
        <v>723.92751115014732</v>
      </c>
    </row>
    <row r="77" spans="1:4" ht="30" customHeight="1" thickTop="1" thickBot="1">
      <c r="A77" s="208" t="s">
        <v>1437</v>
      </c>
      <c r="B77" s="106" t="s">
        <v>339</v>
      </c>
      <c r="C77" s="108" t="s">
        <v>1438</v>
      </c>
      <c r="D77" s="1002">
        <v>723.92751115014732</v>
      </c>
    </row>
    <row r="78" spans="1:4" ht="30" customHeight="1" thickTop="1" thickBot="1">
      <c r="A78" s="208" t="s">
        <v>1439</v>
      </c>
      <c r="B78" s="106" t="s">
        <v>339</v>
      </c>
      <c r="C78" s="108" t="s">
        <v>1440</v>
      </c>
      <c r="D78" s="1002">
        <v>723.92751115014732</v>
      </c>
    </row>
    <row r="79" spans="1:4" ht="30" customHeight="1" thickTop="1" thickBot="1">
      <c r="A79" s="208" t="s">
        <v>1442</v>
      </c>
      <c r="B79" s="106" t="s">
        <v>339</v>
      </c>
      <c r="C79" s="108" t="s">
        <v>1443</v>
      </c>
      <c r="D79" s="1002">
        <v>723.92751115014732</v>
      </c>
    </row>
    <row r="80" spans="1:4" ht="30" customHeight="1" thickTop="1" thickBot="1">
      <c r="A80" s="208" t="s">
        <v>1421</v>
      </c>
      <c r="B80" s="106" t="s">
        <v>339</v>
      </c>
      <c r="C80" s="108" t="s">
        <v>1422</v>
      </c>
      <c r="D80" s="1002">
        <v>723.92751115014732</v>
      </c>
    </row>
    <row r="81" spans="1:4" ht="30" customHeight="1" thickTop="1" thickBot="1">
      <c r="A81" s="208" t="s">
        <v>1425</v>
      </c>
      <c r="B81" s="106" t="s">
        <v>339</v>
      </c>
      <c r="C81" s="108" t="s">
        <v>1426</v>
      </c>
      <c r="D81" s="1002">
        <v>723.92751115014732</v>
      </c>
    </row>
    <row r="82" spans="1:4" ht="30" customHeight="1" thickTop="1" thickBot="1">
      <c r="A82" s="208" t="s">
        <v>1429</v>
      </c>
      <c r="B82" s="106" t="s">
        <v>339</v>
      </c>
      <c r="C82" s="108" t="s">
        <v>1430</v>
      </c>
      <c r="D82" s="1002">
        <v>723.92751115014732</v>
      </c>
    </row>
    <row r="83" spans="1:4" ht="30" customHeight="1" thickTop="1" thickBot="1">
      <c r="A83" s="208" t="s">
        <v>1423</v>
      </c>
      <c r="B83" s="106" t="s">
        <v>339</v>
      </c>
      <c r="C83" s="108" t="s">
        <v>1424</v>
      </c>
      <c r="D83" s="1002">
        <v>723.92751115014732</v>
      </c>
    </row>
    <row r="84" spans="1:4" ht="30" customHeight="1" thickTop="1" thickBot="1">
      <c r="A84" s="208" t="s">
        <v>1389</v>
      </c>
      <c r="B84" s="106" t="s">
        <v>339</v>
      </c>
      <c r="C84" s="108" t="s">
        <v>1391</v>
      </c>
      <c r="D84" s="1002">
        <v>723.92751115014732</v>
      </c>
    </row>
    <row r="85" spans="1:4" ht="30" customHeight="1" thickTop="1" thickBot="1">
      <c r="A85" s="208" t="s">
        <v>1392</v>
      </c>
      <c r="B85" s="106" t="s">
        <v>339</v>
      </c>
      <c r="C85" s="108" t="s">
        <v>1943</v>
      </c>
      <c r="D85" s="1002">
        <v>723.92751115014732</v>
      </c>
    </row>
    <row r="86" spans="1:4" ht="30" customHeight="1" thickTop="1" thickBot="1">
      <c r="A86" s="208" t="s">
        <v>1393</v>
      </c>
      <c r="B86" s="106" t="s">
        <v>1390</v>
      </c>
      <c r="C86" s="108" t="s">
        <v>1394</v>
      </c>
      <c r="D86" s="1002">
        <v>723.92751115014732</v>
      </c>
    </row>
    <row r="87" spans="1:4" ht="30" customHeight="1" thickTop="1" thickBot="1">
      <c r="A87" s="208" t="s">
        <v>1395</v>
      </c>
      <c r="B87" s="106" t="s">
        <v>339</v>
      </c>
      <c r="C87" s="108" t="s">
        <v>1396</v>
      </c>
      <c r="D87" s="1002">
        <v>723.92751115014732</v>
      </c>
    </row>
    <row r="88" spans="1:4" ht="30" customHeight="1" thickTop="1" thickBot="1">
      <c r="A88" s="208" t="s">
        <v>1397</v>
      </c>
      <c r="B88" s="106" t="s">
        <v>339</v>
      </c>
      <c r="C88" s="108" t="s">
        <v>1396</v>
      </c>
      <c r="D88" s="1002">
        <v>723.92751115014732</v>
      </c>
    </row>
    <row r="89" spans="1:4" ht="30" customHeight="1" thickTop="1" thickBot="1">
      <c r="A89" s="208" t="s">
        <v>1327</v>
      </c>
      <c r="B89" s="106" t="s">
        <v>339</v>
      </c>
      <c r="C89" s="108" t="s">
        <v>1936</v>
      </c>
      <c r="D89" s="1002">
        <v>723.92751115014732</v>
      </c>
    </row>
    <row r="90" spans="1:4" ht="30" customHeight="1" thickTop="1" thickBot="1">
      <c r="A90" s="208" t="s">
        <v>1449</v>
      </c>
      <c r="B90" s="106" t="s">
        <v>339</v>
      </c>
      <c r="C90" s="108" t="s">
        <v>1450</v>
      </c>
      <c r="D90" s="1002">
        <v>723.92751115014732</v>
      </c>
    </row>
    <row r="91" spans="1:4" ht="30" customHeight="1" thickTop="1" thickBot="1">
      <c r="A91" s="208" t="s">
        <v>1328</v>
      </c>
      <c r="B91" s="106" t="s">
        <v>339</v>
      </c>
      <c r="C91" s="108" t="s">
        <v>1329</v>
      </c>
      <c r="D91" s="1002">
        <v>723.92751115014732</v>
      </c>
    </row>
    <row r="92" spans="1:4" ht="30" customHeight="1" thickTop="1" thickBot="1">
      <c r="A92" s="208" t="s">
        <v>1361</v>
      </c>
      <c r="B92" s="106" t="s">
        <v>339</v>
      </c>
      <c r="C92" s="108" t="s">
        <v>1942</v>
      </c>
      <c r="D92" s="1002">
        <v>723.92751115014732</v>
      </c>
    </row>
    <row r="93" spans="1:4" ht="30" customHeight="1" thickTop="1" thickBot="1">
      <c r="A93" s="208" t="s">
        <v>1492</v>
      </c>
      <c r="B93" s="106" t="s">
        <v>1490</v>
      </c>
      <c r="C93" s="108" t="s">
        <v>1954</v>
      </c>
      <c r="D93" s="1002">
        <v>55.740724819325216</v>
      </c>
    </row>
    <row r="94" spans="1:4" ht="30" customHeight="1" thickTop="1" thickBot="1">
      <c r="A94" s="208" t="s">
        <v>1483</v>
      </c>
      <c r="B94" s="106" t="s">
        <v>92</v>
      </c>
      <c r="C94" s="108" t="s">
        <v>1952</v>
      </c>
      <c r="D94" s="1002">
        <v>305495.25486401329</v>
      </c>
    </row>
    <row r="95" spans="1:4" ht="30" customHeight="1" thickTop="1" thickBot="1">
      <c r="A95" s="208" t="s">
        <v>1306</v>
      </c>
      <c r="B95" s="106" t="s">
        <v>1307</v>
      </c>
      <c r="C95" s="108" t="s">
        <v>1308</v>
      </c>
      <c r="D95" s="1002">
        <v>0.4319725891332501</v>
      </c>
    </row>
    <row r="96" spans="1:4" ht="30" customHeight="1" thickTop="1" thickBot="1">
      <c r="A96" s="208" t="s">
        <v>1715</v>
      </c>
      <c r="B96" s="106" t="s">
        <v>339</v>
      </c>
      <c r="C96" s="108" t="s">
        <v>1935</v>
      </c>
      <c r="D96" s="1002">
        <v>998.95354941662322</v>
      </c>
    </row>
    <row r="97" spans="1:4" ht="30" customHeight="1" thickTop="1" thickBot="1">
      <c r="A97" s="208" t="s">
        <v>1496</v>
      </c>
      <c r="B97" s="106" t="s">
        <v>339</v>
      </c>
      <c r="C97" s="108" t="s">
        <v>1495</v>
      </c>
      <c r="D97" s="1002">
        <v>819.38255865649387</v>
      </c>
    </row>
    <row r="98" spans="1:4" ht="30" customHeight="1" thickTop="1" thickBot="1">
      <c r="A98" s="208" t="s">
        <v>1321</v>
      </c>
      <c r="B98" s="106" t="s">
        <v>92</v>
      </c>
      <c r="C98" s="108" t="s">
        <v>1322</v>
      </c>
      <c r="D98" s="1002">
        <v>23081.079424426243</v>
      </c>
    </row>
    <row r="99" spans="1:4" ht="30" customHeight="1" thickTop="1" thickBot="1">
      <c r="A99" s="208" t="s">
        <v>1335</v>
      </c>
      <c r="B99" s="106" t="s">
        <v>339</v>
      </c>
      <c r="C99" s="108" t="s">
        <v>1937</v>
      </c>
      <c r="D99" s="1002">
        <v>1059.066096317848</v>
      </c>
    </row>
    <row r="100" spans="1:4" ht="30" customHeight="1" thickTop="1" thickBot="1">
      <c r="A100" s="208" t="s">
        <v>1404</v>
      </c>
      <c r="B100" s="106" t="s">
        <v>1390</v>
      </c>
      <c r="C100" s="108" t="s">
        <v>1947</v>
      </c>
      <c r="D100" s="1002">
        <v>1090.223067159274</v>
      </c>
    </row>
    <row r="101" spans="1:4" ht="30" customHeight="1" thickTop="1" thickBot="1">
      <c r="A101" s="208" t="s">
        <v>1477</v>
      </c>
      <c r="B101" s="106" t="s">
        <v>339</v>
      </c>
      <c r="C101" s="108" t="s">
        <v>1478</v>
      </c>
      <c r="D101" s="1002">
        <v>5523.2675404429274</v>
      </c>
    </row>
    <row r="102" spans="1:4" ht="30" customHeight="1" thickTop="1" thickBot="1">
      <c r="A102" s="208" t="s">
        <v>1479</v>
      </c>
      <c r="B102" s="106" t="s">
        <v>141</v>
      </c>
      <c r="C102" s="108" t="s">
        <v>1480</v>
      </c>
      <c r="D102" s="1002">
        <v>135125.97128990505</v>
      </c>
    </row>
    <row r="103" spans="1:4" ht="30" customHeight="1" thickTop="1" thickBot="1">
      <c r="A103" s="208" t="s">
        <v>1411</v>
      </c>
      <c r="B103" s="106" t="s">
        <v>344</v>
      </c>
      <c r="C103" s="108" t="s">
        <v>1412</v>
      </c>
      <c r="D103" s="1002">
        <v>0.65172321037656156</v>
      </c>
    </row>
    <row r="104" spans="1:4" ht="30" customHeight="1" thickTop="1" thickBot="1">
      <c r="A104" s="208" t="s">
        <v>1409</v>
      </c>
      <c r="B104" s="106" t="s">
        <v>344</v>
      </c>
      <c r="C104" s="108" t="s">
        <v>1410</v>
      </c>
      <c r="D104" s="1002">
        <v>0.4319725891332501</v>
      </c>
    </row>
    <row r="105" spans="1:4" ht="30" customHeight="1" thickTop="1" thickBot="1">
      <c r="A105" s="208" t="s">
        <v>1359</v>
      </c>
      <c r="B105" s="106" t="s">
        <v>339</v>
      </c>
      <c r="C105" s="108" t="s">
        <v>1360</v>
      </c>
      <c r="D105" s="1002">
        <v>2599.1270363251165</v>
      </c>
    </row>
    <row r="106" spans="1:4" ht="30" customHeight="1" thickTop="1" thickBot="1">
      <c r="A106" s="208" t="s">
        <v>1486</v>
      </c>
      <c r="B106" s="106" t="s">
        <v>92</v>
      </c>
      <c r="C106" s="108" t="s">
        <v>1487</v>
      </c>
      <c r="D106" s="1002">
        <v>132584.94061098175</v>
      </c>
    </row>
    <row r="107" spans="1:4" ht="30" customHeight="1" thickTop="1" thickBot="1">
      <c r="A107" s="208" t="s">
        <v>1385</v>
      </c>
      <c r="B107" s="106" t="s">
        <v>339</v>
      </c>
      <c r="C107" s="108" t="s">
        <v>1386</v>
      </c>
      <c r="D107" s="1002">
        <v>1250.7179397635946</v>
      </c>
    </row>
    <row r="108" spans="1:4" ht="30" customHeight="1" thickTop="1" thickBot="1">
      <c r="A108" s="208" t="s">
        <v>1347</v>
      </c>
      <c r="B108" s="106" t="s">
        <v>339</v>
      </c>
      <c r="C108" s="108" t="s">
        <v>1939</v>
      </c>
      <c r="D108" s="1002">
        <v>1060.6795248878541</v>
      </c>
    </row>
    <row r="109" spans="1:4" ht="30" customHeight="1" thickTop="1" thickBot="1">
      <c r="A109" s="208" t="s">
        <v>1342</v>
      </c>
      <c r="B109" s="106" t="s">
        <v>339</v>
      </c>
      <c r="C109" s="108" t="s">
        <v>1938</v>
      </c>
      <c r="D109" s="1002">
        <v>883.76761974926569</v>
      </c>
    </row>
    <row r="110" spans="1:4" ht="30" customHeight="1" thickTop="1" thickBot="1">
      <c r="A110" s="208" t="s">
        <v>1481</v>
      </c>
      <c r="B110" s="106" t="s">
        <v>339</v>
      </c>
      <c r="C110" s="108" t="s">
        <v>1482</v>
      </c>
      <c r="D110" s="1002">
        <v>884.94092975426054</v>
      </c>
    </row>
    <row r="111" spans="1:4" ht="30" customHeight="1" thickTop="1" thickBot="1">
      <c r="A111" s="208" t="s">
        <v>1402</v>
      </c>
      <c r="B111" s="106" t="s">
        <v>1390</v>
      </c>
      <c r="C111" s="108" t="s">
        <v>1945</v>
      </c>
      <c r="D111" s="1002">
        <v>869.59051157688305</v>
      </c>
    </row>
    <row r="112" spans="1:4" ht="30" customHeight="1" thickTop="1" thickBot="1">
      <c r="A112" s="208" t="s">
        <v>1403</v>
      </c>
      <c r="B112" s="106" t="s">
        <v>344</v>
      </c>
      <c r="C112" s="108" t="s">
        <v>1946</v>
      </c>
      <c r="D112" s="1002">
        <v>2.9188323931245752</v>
      </c>
    </row>
    <row r="113" spans="1:4" ht="30" customHeight="1" thickTop="1" thickBot="1">
      <c r="A113" s="208" t="s">
        <v>1408</v>
      </c>
      <c r="B113" s="106" t="s">
        <v>1390</v>
      </c>
      <c r="C113" s="108" t="s">
        <v>1949</v>
      </c>
      <c r="D113" s="1002">
        <v>743.5940227011298</v>
      </c>
    </row>
    <row r="114" spans="1:4" ht="30" customHeight="1" thickTop="1" thickBot="1">
      <c r="A114" s="208" t="s">
        <v>1484</v>
      </c>
      <c r="B114" s="106" t="s">
        <v>92</v>
      </c>
      <c r="C114" s="108" t="s">
        <v>1485</v>
      </c>
      <c r="D114" s="1002">
        <v>1118367.1951163018</v>
      </c>
    </row>
    <row r="115" spans="1:4" ht="30" customHeight="1" thickTop="1" thickBot="1">
      <c r="A115" s="208" t="s">
        <v>1405</v>
      </c>
      <c r="B115" s="106" t="s">
        <v>92</v>
      </c>
      <c r="C115" s="108" t="s">
        <v>1406</v>
      </c>
      <c r="D115" s="1002">
        <v>939.14332932778746</v>
      </c>
    </row>
    <row r="116" spans="1:4" ht="30" customHeight="1" thickTop="1" thickBot="1">
      <c r="A116" s="208" t="s">
        <v>1355</v>
      </c>
      <c r="B116" s="106" t="s">
        <v>339</v>
      </c>
      <c r="C116" s="108" t="s">
        <v>1941</v>
      </c>
      <c r="D116" s="1002">
        <v>20.264262712358548</v>
      </c>
    </row>
    <row r="117" spans="1:4" ht="30" customHeight="1" thickTop="1" thickBot="1">
      <c r="A117" s="208" t="s">
        <v>1383</v>
      </c>
      <c r="B117" s="106" t="s">
        <v>92</v>
      </c>
      <c r="C117" s="108" t="s">
        <v>1384</v>
      </c>
      <c r="D117" s="1002">
        <v>525920.26442356093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2"/>
      <c r="B1" s="785"/>
      <c r="C1" s="786"/>
      <c r="D1" s="786"/>
      <c r="E1" s="786"/>
      <c r="F1" s="786"/>
      <c r="G1" s="786"/>
      <c r="H1" s="786"/>
      <c r="I1" s="787"/>
      <c r="J1" s="748" t="s">
        <v>1017</v>
      </c>
      <c r="K1" s="755" t="s">
        <v>2304</v>
      </c>
      <c r="L1" s="756"/>
      <c r="M1" s="757"/>
    </row>
    <row r="2" spans="1:13" s="498" customFormat="1">
      <c r="A2" s="783"/>
      <c r="B2" s="761" t="s">
        <v>1018</v>
      </c>
      <c r="C2" s="762"/>
      <c r="D2" s="762"/>
      <c r="E2" s="762"/>
      <c r="F2" s="762"/>
      <c r="G2" s="762"/>
      <c r="H2" s="762"/>
      <c r="I2" s="763"/>
      <c r="J2" s="749"/>
      <c r="K2" s="758"/>
      <c r="L2" s="759"/>
      <c r="M2" s="760"/>
    </row>
    <row r="3" spans="1:13" s="498" customFormat="1">
      <c r="A3" s="783"/>
      <c r="B3" s="764" t="s">
        <v>2305</v>
      </c>
      <c r="C3" s="765"/>
      <c r="D3" s="765"/>
      <c r="E3" s="765"/>
      <c r="F3" s="765"/>
      <c r="G3" s="765"/>
      <c r="H3" s="765"/>
      <c r="I3" s="766"/>
      <c r="J3" s="753" t="s">
        <v>1019</v>
      </c>
      <c r="K3" s="768">
        <v>1</v>
      </c>
      <c r="L3" s="769"/>
      <c r="M3" s="770"/>
    </row>
    <row r="4" spans="1:13" s="498" customFormat="1">
      <c r="A4" s="783"/>
      <c r="B4" s="764" t="s">
        <v>2306</v>
      </c>
      <c r="C4" s="765"/>
      <c r="D4" s="765"/>
      <c r="E4" s="765"/>
      <c r="F4" s="765"/>
      <c r="G4" s="765"/>
      <c r="H4" s="765"/>
      <c r="I4" s="766"/>
      <c r="J4" s="767"/>
      <c r="K4" s="771"/>
      <c r="L4" s="772"/>
      <c r="M4" s="773"/>
    </row>
    <row r="5" spans="1:13" s="498" customFormat="1">
      <c r="A5" s="783"/>
      <c r="B5" s="750" t="s">
        <v>2307</v>
      </c>
      <c r="C5" s="751"/>
      <c r="D5" s="751"/>
      <c r="E5" s="751"/>
      <c r="F5" s="751"/>
      <c r="G5" s="751"/>
      <c r="H5" s="751"/>
      <c r="I5" s="752"/>
      <c r="J5" s="753" t="s">
        <v>1020</v>
      </c>
      <c r="K5" s="774"/>
      <c r="L5" s="774" t="s">
        <v>1021</v>
      </c>
      <c r="M5" s="776"/>
    </row>
    <row r="6" spans="1:13" s="498" customFormat="1" ht="13.5" customHeight="1" thickBot="1">
      <c r="A6" s="784"/>
      <c r="B6" s="788"/>
      <c r="C6" s="789"/>
      <c r="D6" s="789"/>
      <c r="E6" s="789"/>
      <c r="F6" s="789"/>
      <c r="G6" s="789"/>
      <c r="H6" s="789"/>
      <c r="I6" s="790"/>
      <c r="J6" s="754"/>
      <c r="K6" s="775"/>
      <c r="L6" s="775"/>
      <c r="M6" s="777"/>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9" t="s">
        <v>2311</v>
      </c>
      <c r="B10" s="780"/>
      <c r="C10" s="780"/>
      <c r="D10" s="780"/>
      <c r="E10" s="517" t="s">
        <v>2312</v>
      </c>
      <c r="F10" s="518"/>
      <c r="H10" s="781" t="s">
        <v>2313</v>
      </c>
      <c r="I10" s="781"/>
      <c r="J10" s="519" t="s">
        <v>2312</v>
      </c>
      <c r="K10" s="520"/>
      <c r="L10" s="520"/>
      <c r="M10" s="521"/>
    </row>
    <row r="11" spans="1:13" s="498" customFormat="1" ht="24" customHeight="1">
      <c r="A11" s="522" t="s">
        <v>1023</v>
      </c>
      <c r="B11" s="523"/>
      <c r="C11" s="778"/>
      <c r="D11" s="778"/>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7"/>
      <c r="L12" s="737"/>
      <c r="M12" s="738"/>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9" t="s">
        <v>2308</v>
      </c>
      <c r="F25" s="739"/>
      <c r="G25" s="739"/>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40" t="s">
        <v>1026</v>
      </c>
      <c r="B27" s="741"/>
      <c r="C27" s="741"/>
      <c r="D27" s="741"/>
      <c r="E27" s="741"/>
      <c r="F27" s="741"/>
      <c r="G27" s="741"/>
      <c r="H27" s="741"/>
      <c r="I27" s="741"/>
      <c r="J27" s="741"/>
      <c r="K27" s="741"/>
      <c r="L27" s="741"/>
      <c r="M27" s="742"/>
    </row>
    <row r="28" spans="1:13" ht="13.5" thickBot="1">
      <c r="A28" s="564"/>
      <c r="B28" s="565"/>
      <c r="C28" s="565"/>
      <c r="D28" s="565"/>
      <c r="E28" s="565"/>
      <c r="F28" s="565"/>
      <c r="G28" s="565"/>
      <c r="H28" s="565"/>
      <c r="I28" s="565"/>
      <c r="J28" s="565"/>
      <c r="K28" s="565"/>
      <c r="L28" s="565"/>
      <c r="M28" s="566"/>
    </row>
    <row r="29" spans="1:13" ht="25.5">
      <c r="A29" s="567" t="s">
        <v>1027</v>
      </c>
      <c r="B29" s="743" t="s">
        <v>1028</v>
      </c>
      <c r="C29" s="744"/>
      <c r="D29" s="744"/>
      <c r="E29" s="744"/>
      <c r="F29" s="744"/>
      <c r="G29" s="744"/>
      <c r="H29" s="744"/>
      <c r="I29" s="745"/>
      <c r="J29" s="568" t="s">
        <v>2321</v>
      </c>
      <c r="K29" s="746" t="s">
        <v>1029</v>
      </c>
      <c r="L29" s="747"/>
      <c r="M29" s="567" t="s">
        <v>1030</v>
      </c>
    </row>
    <row r="30" spans="1:13" ht="13.5" thickBot="1">
      <c r="A30" s="569"/>
      <c r="B30" s="570"/>
      <c r="C30" s="571"/>
      <c r="D30" s="571"/>
      <c r="E30" s="571"/>
      <c r="F30" s="571"/>
      <c r="G30" s="571"/>
      <c r="H30" s="571"/>
      <c r="I30" s="571"/>
      <c r="J30" s="572"/>
      <c r="K30" s="730"/>
      <c r="L30" s="73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8" t="s">
        <v>1028</v>
      </c>
      <c r="B34" s="709"/>
      <c r="C34" s="709"/>
      <c r="D34" s="709"/>
      <c r="E34" s="709"/>
      <c r="F34" s="709"/>
      <c r="G34" s="728"/>
      <c r="H34" s="732" t="s">
        <v>1032</v>
      </c>
      <c r="I34" s="733"/>
      <c r="J34" s="580" t="s">
        <v>1033</v>
      </c>
      <c r="K34" s="729" t="s">
        <v>1034</v>
      </c>
      <c r="L34" s="728"/>
      <c r="M34" s="581" t="s">
        <v>1035</v>
      </c>
    </row>
    <row r="35" spans="1:13" s="582" customFormat="1" ht="12">
      <c r="A35" s="734"/>
      <c r="B35" s="735"/>
      <c r="C35" s="735"/>
      <c r="D35" s="735"/>
      <c r="E35" s="735"/>
      <c r="F35" s="735"/>
      <c r="G35" s="713"/>
      <c r="H35" s="736"/>
      <c r="I35" s="714"/>
      <c r="J35" s="583"/>
      <c r="K35" s="712"/>
      <c r="L35" s="713"/>
      <c r="M35" s="584"/>
    </row>
    <row r="36" spans="1:13" s="582" customFormat="1" thickBot="1">
      <c r="A36" s="725"/>
      <c r="B36" s="726"/>
      <c r="C36" s="726"/>
      <c r="D36" s="726"/>
      <c r="E36" s="726"/>
      <c r="F36" s="726"/>
      <c r="G36" s="707"/>
      <c r="H36" s="727"/>
      <c r="I36" s="715"/>
      <c r="J36" s="585"/>
      <c r="K36" s="706"/>
      <c r="L36" s="707"/>
      <c r="M36" s="586"/>
    </row>
    <row r="37" spans="1:13" s="582" customFormat="1" thickBot="1">
      <c r="A37" s="701" t="s">
        <v>1037</v>
      </c>
      <c r="B37" s="702"/>
      <c r="C37" s="702"/>
      <c r="D37" s="702"/>
      <c r="E37" s="702"/>
      <c r="F37" s="702"/>
      <c r="G37" s="702"/>
      <c r="H37" s="702"/>
      <c r="I37" s="702"/>
      <c r="J37" s="702"/>
      <c r="K37" s="702"/>
      <c r="L37" s="70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8" t="s">
        <v>1028</v>
      </c>
      <c r="B41" s="709"/>
      <c r="C41" s="709"/>
      <c r="D41" s="709"/>
      <c r="E41" s="709"/>
      <c r="F41" s="709"/>
      <c r="G41" s="709"/>
      <c r="H41" s="728"/>
      <c r="I41" s="596" t="s">
        <v>1029</v>
      </c>
      <c r="J41" s="580" t="s">
        <v>1030</v>
      </c>
      <c r="K41" s="729" t="s">
        <v>1039</v>
      </c>
      <c r="L41" s="728"/>
      <c r="M41" s="581" t="s">
        <v>1035</v>
      </c>
    </row>
    <row r="42" spans="1:13" s="582" customFormat="1" ht="12">
      <c r="A42" s="695"/>
      <c r="B42" s="696"/>
      <c r="C42" s="696"/>
      <c r="D42" s="696"/>
      <c r="E42" s="696"/>
      <c r="F42" s="696"/>
      <c r="G42" s="696"/>
      <c r="H42" s="714"/>
      <c r="I42" s="597"/>
      <c r="J42" s="583"/>
      <c r="K42" s="712"/>
      <c r="L42" s="713"/>
      <c r="M42" s="584"/>
    </row>
    <row r="43" spans="1:13" s="582" customFormat="1" thickBot="1">
      <c r="A43" s="704"/>
      <c r="B43" s="705"/>
      <c r="C43" s="705"/>
      <c r="D43" s="705"/>
      <c r="E43" s="705"/>
      <c r="F43" s="705"/>
      <c r="G43" s="705"/>
      <c r="H43" s="715"/>
      <c r="I43" s="598"/>
      <c r="J43" s="599"/>
      <c r="K43" s="706"/>
      <c r="L43" s="707"/>
      <c r="M43" s="600"/>
    </row>
    <row r="44" spans="1:13" s="582" customFormat="1" thickBot="1">
      <c r="A44" s="701" t="s">
        <v>1037</v>
      </c>
      <c r="B44" s="702"/>
      <c r="C44" s="702"/>
      <c r="D44" s="702"/>
      <c r="E44" s="702"/>
      <c r="F44" s="702"/>
      <c r="G44" s="702"/>
      <c r="H44" s="702"/>
      <c r="I44" s="702"/>
      <c r="J44" s="702"/>
      <c r="K44" s="702"/>
      <c r="L44" s="703"/>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6" t="s">
        <v>1041</v>
      </c>
      <c r="B48" s="717"/>
      <c r="C48" s="717"/>
      <c r="D48" s="717"/>
      <c r="E48" s="718"/>
      <c r="F48" s="603"/>
      <c r="G48" s="604" t="s">
        <v>1029</v>
      </c>
      <c r="H48" s="605" t="s">
        <v>1042</v>
      </c>
      <c r="I48" s="606" t="s">
        <v>2339</v>
      </c>
      <c r="J48" s="605" t="s">
        <v>2340</v>
      </c>
      <c r="K48" s="719" t="s">
        <v>1045</v>
      </c>
      <c r="L48" s="718"/>
      <c r="M48" s="607" t="s">
        <v>1035</v>
      </c>
    </row>
    <row r="49" spans="1:13" s="582" customFormat="1" ht="12">
      <c r="A49" s="608"/>
      <c r="B49" s="609"/>
      <c r="C49" s="609"/>
      <c r="D49" s="609"/>
      <c r="E49" s="609"/>
      <c r="F49" s="609"/>
      <c r="G49" s="610"/>
      <c r="H49" s="583"/>
      <c r="I49" s="597"/>
      <c r="J49" s="583"/>
      <c r="K49" s="712"/>
      <c r="L49" s="713"/>
      <c r="M49" s="584"/>
    </row>
    <row r="50" spans="1:13" s="582" customFormat="1" thickBot="1">
      <c r="A50" s="611"/>
      <c r="B50" s="612"/>
      <c r="C50" s="612"/>
      <c r="D50" s="612"/>
      <c r="E50" s="612"/>
      <c r="F50" s="612"/>
      <c r="G50" s="613"/>
      <c r="H50" s="585"/>
      <c r="I50" s="595"/>
      <c r="J50" s="585"/>
      <c r="K50" s="706"/>
      <c r="L50" s="707"/>
      <c r="M50" s="586"/>
    </row>
    <row r="51" spans="1:13" s="582" customFormat="1" thickBot="1">
      <c r="A51" s="720" t="s">
        <v>1037</v>
      </c>
      <c r="B51" s="721"/>
      <c r="C51" s="721"/>
      <c r="D51" s="721"/>
      <c r="E51" s="721"/>
      <c r="F51" s="721"/>
      <c r="G51" s="721"/>
      <c r="H51" s="721"/>
      <c r="I51" s="721"/>
      <c r="J51" s="721"/>
      <c r="K51" s="721"/>
      <c r="L51" s="722"/>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6" t="s">
        <v>1028</v>
      </c>
      <c r="B55" s="717"/>
      <c r="C55" s="717"/>
      <c r="D55" s="717"/>
      <c r="E55" s="717"/>
      <c r="F55" s="717"/>
      <c r="G55" s="718"/>
      <c r="H55" s="604" t="s">
        <v>1048</v>
      </c>
      <c r="I55" s="606" t="s">
        <v>1049</v>
      </c>
      <c r="J55" s="605" t="s">
        <v>1050</v>
      </c>
      <c r="K55" s="723" t="s">
        <v>1034</v>
      </c>
      <c r="L55" s="724"/>
      <c r="M55" s="615" t="s">
        <v>1035</v>
      </c>
    </row>
    <row r="56" spans="1:13" s="582" customFormat="1" ht="12">
      <c r="A56" s="695"/>
      <c r="B56" s="696"/>
      <c r="C56" s="696"/>
      <c r="D56" s="696"/>
      <c r="E56" s="696"/>
      <c r="F56" s="696"/>
      <c r="G56" s="696"/>
      <c r="H56" s="583"/>
      <c r="I56" s="597"/>
      <c r="J56" s="583"/>
      <c r="K56" s="712"/>
      <c r="L56" s="713"/>
      <c r="M56" s="584"/>
    </row>
    <row r="57" spans="1:13" s="582" customFormat="1" thickBot="1">
      <c r="A57" s="704"/>
      <c r="B57" s="705"/>
      <c r="C57" s="705"/>
      <c r="D57" s="705"/>
      <c r="E57" s="705"/>
      <c r="F57" s="705"/>
      <c r="G57" s="705"/>
      <c r="H57" s="585"/>
      <c r="I57" s="595"/>
      <c r="J57" s="585"/>
      <c r="K57" s="706"/>
      <c r="L57" s="707"/>
      <c r="M57" s="586"/>
    </row>
    <row r="58" spans="1:13" s="582" customFormat="1" thickBot="1">
      <c r="A58" s="701" t="s">
        <v>1037</v>
      </c>
      <c r="B58" s="702"/>
      <c r="C58" s="702"/>
      <c r="D58" s="702"/>
      <c r="E58" s="702"/>
      <c r="F58" s="702"/>
      <c r="G58" s="702"/>
      <c r="H58" s="702"/>
      <c r="I58" s="702"/>
      <c r="J58" s="702"/>
      <c r="K58" s="702"/>
      <c r="L58" s="70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1" t="s">
        <v>1051</v>
      </c>
      <c r="B60" s="702"/>
      <c r="C60" s="702"/>
      <c r="D60" s="702"/>
      <c r="E60" s="702"/>
      <c r="F60" s="702"/>
      <c r="G60" s="702"/>
      <c r="H60" s="702"/>
      <c r="I60" s="702"/>
      <c r="J60" s="702"/>
      <c r="K60" s="702"/>
      <c r="L60" s="70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8" t="s">
        <v>1028</v>
      </c>
      <c r="B64" s="709"/>
      <c r="C64" s="709"/>
      <c r="D64" s="709"/>
      <c r="E64" s="709"/>
      <c r="F64" s="709"/>
      <c r="G64" s="709"/>
      <c r="H64" s="616"/>
      <c r="I64" s="617"/>
      <c r="J64" s="618" t="s">
        <v>1054</v>
      </c>
      <c r="K64" s="710" t="s">
        <v>1055</v>
      </c>
      <c r="L64" s="711"/>
      <c r="M64" s="619"/>
    </row>
    <row r="65" spans="1:13" s="582" customFormat="1" ht="12">
      <c r="A65" s="695" t="s">
        <v>2341</v>
      </c>
      <c r="B65" s="696"/>
      <c r="C65" s="696"/>
      <c r="D65" s="696"/>
      <c r="E65" s="696"/>
      <c r="F65" s="696"/>
      <c r="G65" s="696"/>
      <c r="H65" s="620"/>
      <c r="I65" s="621"/>
      <c r="J65" s="622"/>
      <c r="K65" s="697"/>
      <c r="L65" s="698"/>
      <c r="M65" s="623"/>
    </row>
    <row r="66" spans="1:13" s="582" customFormat="1" ht="12">
      <c r="A66" s="624" t="s">
        <v>1057</v>
      </c>
      <c r="B66" s="625"/>
      <c r="C66" s="625"/>
      <c r="D66" s="625"/>
      <c r="E66" s="625"/>
      <c r="F66" s="625"/>
      <c r="G66" s="625"/>
      <c r="H66" s="620"/>
      <c r="I66" s="621"/>
      <c r="J66" s="622"/>
      <c r="K66" s="697"/>
      <c r="L66" s="698"/>
      <c r="M66" s="623"/>
    </row>
    <row r="67" spans="1:13" s="582" customFormat="1" thickBot="1">
      <c r="A67" s="611" t="s">
        <v>1058</v>
      </c>
      <c r="B67" s="612"/>
      <c r="C67" s="612"/>
      <c r="D67" s="612"/>
      <c r="E67" s="612"/>
      <c r="F67" s="612"/>
      <c r="G67" s="612"/>
      <c r="H67" s="626"/>
      <c r="I67" s="627"/>
      <c r="J67" s="622"/>
      <c r="K67" s="699"/>
      <c r="L67" s="700"/>
      <c r="M67" s="623"/>
    </row>
    <row r="68" spans="1:13" s="582" customFormat="1" thickBot="1">
      <c r="A68" s="701" t="s">
        <v>1037</v>
      </c>
      <c r="B68" s="702"/>
      <c r="C68" s="702"/>
      <c r="D68" s="702"/>
      <c r="E68" s="702"/>
      <c r="F68" s="702"/>
      <c r="G68" s="702"/>
      <c r="H68" s="702"/>
      <c r="I68" s="702"/>
      <c r="J68" s="702"/>
      <c r="K68" s="702"/>
      <c r="L68" s="70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1" t="s">
        <v>2342</v>
      </c>
      <c r="B70" s="702"/>
      <c r="C70" s="702"/>
      <c r="D70" s="702"/>
      <c r="E70" s="702"/>
      <c r="F70" s="702"/>
      <c r="G70" s="702"/>
      <c r="H70" s="702"/>
      <c r="I70" s="702"/>
      <c r="J70" s="702"/>
      <c r="K70" s="702"/>
      <c r="L70" s="70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1"/>
      <c r="J100" s="691"/>
      <c r="K100" s="691"/>
      <c r="L100" s="691"/>
      <c r="M100" s="692"/>
    </row>
    <row r="101" spans="1:13" ht="13.5" thickBot="1">
      <c r="A101" s="652" t="s">
        <v>2327</v>
      </c>
      <c r="B101" s="653"/>
      <c r="C101" s="653"/>
      <c r="D101" s="654"/>
      <c r="E101" s="654"/>
      <c r="F101" s="654"/>
      <c r="G101" s="654"/>
      <c r="H101" s="654"/>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5" t="s">
        <v>2311</v>
      </c>
      <c r="C10" s="896"/>
      <c r="D10" s="896"/>
      <c r="E10" s="896"/>
      <c r="F10" s="367" t="s">
        <v>2312</v>
      </c>
      <c r="G10" s="85"/>
      <c r="H10" s="368"/>
      <c r="I10" s="897" t="s">
        <v>2313</v>
      </c>
      <c r="J10" s="897"/>
      <c r="K10" s="369"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8" t="s">
        <v>2328</v>
      </c>
      <c r="G25" s="899"/>
      <c r="H25" s="899"/>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VLOOKUP(A36,EQUIPOS!A6:D161,4,FALSE)</f>
        <v>213815.30435520996</v>
      </c>
      <c r="L36" s="279"/>
      <c r="M36" s="280">
        <v>0.15</v>
      </c>
      <c r="N36" s="281">
        <f>K36/M36</f>
        <v>1425435.3623680663</v>
      </c>
    </row>
    <row r="37" spans="1:14">
      <c r="A37" t="s">
        <v>150</v>
      </c>
      <c r="B37" s="830" t="str">
        <f>VLOOKUP(A37,EQUIPOS!A7:D154,3,FALSE)</f>
        <v>Cargador : Potencia en el volante 125 hp, Clasificación de RPM del motor 2300.</v>
      </c>
      <c r="C37" s="831"/>
      <c r="D37" s="831"/>
      <c r="E37" s="831"/>
      <c r="F37" s="831"/>
      <c r="G37" s="831"/>
      <c r="H37" s="832"/>
      <c r="I37" s="276"/>
      <c r="J37" s="277"/>
      <c r="K37" s="278">
        <f>VLOOKUP(A37,EQUIPOS!A7:D162,4,FALSE)</f>
        <v>161806.17626880755</v>
      </c>
      <c r="L37" s="279"/>
      <c r="M37" s="280">
        <v>0.15</v>
      </c>
      <c r="N37" s="281">
        <f>K37/M37</f>
        <v>1078707.8417920505</v>
      </c>
    </row>
    <row r="38" spans="1:14">
      <c r="A38" t="s">
        <v>273</v>
      </c>
      <c r="B38" s="830" t="str">
        <f>VLOOKUP(A38,EQUIPOS!A8:D154,3,FALSE)</f>
        <v>Motosierra, 93.6 cm3 - 7.1 HP, 45-90 cm - 7.9 kg</v>
      </c>
      <c r="C38" s="831"/>
      <c r="D38" s="831"/>
      <c r="E38" s="831"/>
      <c r="F38" s="831"/>
      <c r="G38" s="831"/>
      <c r="H38" s="832"/>
      <c r="I38" s="276"/>
      <c r="J38" s="277"/>
      <c r="K38" s="278">
        <f>VLOOKUP(A38,EQUIPOS!A8:D163,4,FALSE)</f>
        <v>6986.6450107581268</v>
      </c>
      <c r="L38" s="279"/>
      <c r="M38" s="280">
        <v>0.15</v>
      </c>
      <c r="N38" s="282">
        <f>K38/M38</f>
        <v>46577.633405054177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8511.2008676833339</v>
      </c>
    </row>
    <row r="43" spans="1:14" ht="15.75" thickBot="1">
      <c r="B43" s="817" t="s">
        <v>1037</v>
      </c>
      <c r="C43" s="818"/>
      <c r="D43" s="818"/>
      <c r="E43" s="818"/>
      <c r="F43" s="818"/>
      <c r="G43" s="818"/>
      <c r="H43" s="818"/>
      <c r="I43" s="818"/>
      <c r="J43" s="818"/>
      <c r="K43" s="818"/>
      <c r="L43" s="818"/>
      <c r="M43" s="819"/>
      <c r="N43" s="105">
        <f>SUM(N36:N42)</f>
        <v>2559232.0384328538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1">
        <v>983.54</v>
      </c>
      <c r="M59" s="822"/>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6"/>
      <c r="M64" s="807"/>
      <c r="N64" s="305"/>
    </row>
    <row r="65" spans="1:15" ht="15.75" thickBot="1">
      <c r="B65" s="823" t="s">
        <v>1037</v>
      </c>
      <c r="C65" s="824"/>
      <c r="D65" s="824"/>
      <c r="E65" s="824"/>
      <c r="F65" s="824"/>
      <c r="G65" s="824"/>
      <c r="H65" s="824"/>
      <c r="I65" s="824"/>
      <c r="J65" s="824"/>
      <c r="K65" s="824"/>
      <c r="L65" s="824"/>
      <c r="M65" s="825"/>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54"/>
      <c r="J75" s="54"/>
      <c r="K75" s="54"/>
      <c r="L75" s="806"/>
      <c r="M75" s="807"/>
      <c r="N75" s="305"/>
    </row>
    <row r="76" spans="1:15" ht="15.75" thickBot="1">
      <c r="B76" s="817" t="s">
        <v>1037</v>
      </c>
      <c r="C76" s="818"/>
      <c r="D76" s="818"/>
      <c r="E76" s="818"/>
      <c r="F76" s="818"/>
      <c r="G76" s="818"/>
      <c r="H76" s="818"/>
      <c r="I76" s="824"/>
      <c r="J76" s="824"/>
      <c r="K76" s="824"/>
      <c r="L76" s="824"/>
      <c r="M76" s="825"/>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2763879.9557865201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552775.99115730403</v>
      </c>
      <c r="M83" s="852"/>
      <c r="N83" s="57"/>
    </row>
    <row r="84" spans="1:14">
      <c r="B84" s="95" t="s">
        <v>1057</v>
      </c>
      <c r="C84" s="96"/>
      <c r="D84" s="96"/>
      <c r="E84" s="96"/>
      <c r="F84" s="96"/>
      <c r="G84" s="96"/>
      <c r="H84" s="96"/>
      <c r="I84" s="93"/>
      <c r="J84" s="94"/>
      <c r="K84" s="313">
        <v>0.05</v>
      </c>
      <c r="L84" s="851">
        <f>N78*K84</f>
        <v>138193.99778932601</v>
      </c>
      <c r="M84" s="852"/>
      <c r="N84" s="57"/>
    </row>
    <row r="85" spans="1:14" ht="15.75" thickBot="1">
      <c r="B85" s="97" t="s">
        <v>1058</v>
      </c>
      <c r="C85" s="98"/>
      <c r="D85" s="98"/>
      <c r="E85" s="98"/>
      <c r="F85" s="98"/>
      <c r="G85" s="98"/>
      <c r="H85" s="98"/>
      <c r="I85" s="99"/>
      <c r="J85" s="100"/>
      <c r="K85" s="314">
        <v>0.05</v>
      </c>
      <c r="L85" s="853">
        <f>N78*K85</f>
        <v>138193.99778932601</v>
      </c>
      <c r="M85" s="854"/>
      <c r="N85" s="57"/>
    </row>
    <row r="86" spans="1:14" ht="15.75" thickBot="1">
      <c r="B86" s="817" t="s">
        <v>1037</v>
      </c>
      <c r="C86" s="818"/>
      <c r="D86" s="818"/>
      <c r="E86" s="818"/>
      <c r="F86" s="818"/>
      <c r="G86" s="818"/>
      <c r="H86" s="818"/>
      <c r="I86" s="818"/>
      <c r="J86" s="818"/>
      <c r="K86" s="818"/>
      <c r="L86" s="818"/>
      <c r="M86" s="819"/>
      <c r="N86" s="58">
        <f>L83+L84+L85</f>
        <v>829163.98673595604</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3593043.9425224764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6"/>
      <c r="J36" s="277"/>
      <c r="K36" s="278">
        <f>VLOOKUP(A36,EQUIPOS!A6:D161,4,FALSE)</f>
        <v>3514.6131777454102</v>
      </c>
      <c r="L36" s="279"/>
      <c r="M36" s="280">
        <v>0.36</v>
      </c>
      <c r="N36" s="281">
        <f>K36/M36</f>
        <v>9762.8143826261403</v>
      </c>
    </row>
    <row r="37" spans="1:14">
      <c r="A37" t="s">
        <v>273</v>
      </c>
      <c r="B37" s="830" t="str">
        <f>VLOOKUP(A37,EQUIPOS!A7:D154,3,FALSE)</f>
        <v>Motosierra, 93.6 cm3 - 7.1 HP, 45-90 cm - 7.9 kg</v>
      </c>
      <c r="C37" s="831"/>
      <c r="D37" s="831"/>
      <c r="E37" s="831"/>
      <c r="F37" s="831"/>
      <c r="G37" s="831"/>
      <c r="H37" s="832"/>
      <c r="I37" s="276"/>
      <c r="J37" s="277"/>
      <c r="K37" s="278">
        <f>VLOOKUP(A37,EQUIPOS!A7:D162,4,FALSE)</f>
        <v>6986.6450107581268</v>
      </c>
      <c r="L37" s="279"/>
      <c r="M37" s="280">
        <v>0.10299999999999999</v>
      </c>
      <c r="N37" s="281">
        <f>K37/M37</f>
        <v>67831.504958816775</v>
      </c>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1773.1668474340277</v>
      </c>
    </row>
    <row r="43" spans="1:14" ht="15.75" thickBot="1">
      <c r="B43" s="817" t="s">
        <v>1037</v>
      </c>
      <c r="C43" s="818"/>
      <c r="D43" s="818"/>
      <c r="E43" s="818"/>
      <c r="F43" s="818"/>
      <c r="G43" s="818"/>
      <c r="H43" s="818"/>
      <c r="I43" s="818"/>
      <c r="J43" s="818"/>
      <c r="K43" s="818"/>
      <c r="L43" s="818"/>
      <c r="M43" s="819"/>
      <c r="N43" s="105">
        <f>SUM(N36:N42)</f>
        <v>79367.486188876937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1">
        <f>'900.2'!N78</f>
        <v>731.3173040689893</v>
      </c>
      <c r="M59" s="822"/>
      <c r="N59" s="296">
        <f>K59*L59</f>
        <v>36565.865203449466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36565.865203449466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151396.68834100696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30279.337668201391</v>
      </c>
      <c r="M83" s="852"/>
      <c r="N83" s="57"/>
    </row>
    <row r="84" spans="1:14">
      <c r="B84" s="95" t="s">
        <v>1057</v>
      </c>
      <c r="C84" s="96"/>
      <c r="D84" s="96"/>
      <c r="E84" s="96"/>
      <c r="F84" s="96"/>
      <c r="G84" s="96"/>
      <c r="H84" s="96"/>
      <c r="I84" s="93"/>
      <c r="J84" s="94"/>
      <c r="K84" s="313">
        <v>0.05</v>
      </c>
      <c r="L84" s="851">
        <f>N78*K84</f>
        <v>7569.8344170503478</v>
      </c>
      <c r="M84" s="852"/>
      <c r="N84" s="57"/>
    </row>
    <row r="85" spans="1:14" ht="15.75" thickBot="1">
      <c r="B85" s="97" t="s">
        <v>1058</v>
      </c>
      <c r="C85" s="98"/>
      <c r="D85" s="98"/>
      <c r="E85" s="98"/>
      <c r="F85" s="98"/>
      <c r="G85" s="98"/>
      <c r="H85" s="98"/>
      <c r="I85" s="99"/>
      <c r="J85" s="100"/>
      <c r="K85" s="314">
        <v>0.05</v>
      </c>
      <c r="L85" s="853">
        <f>N78*K85</f>
        <v>7569.8344170503478</v>
      </c>
      <c r="M85" s="854"/>
      <c r="N85" s="57"/>
    </row>
    <row r="86" spans="1:14" ht="15.75" thickBot="1">
      <c r="B86" s="817" t="s">
        <v>1037</v>
      </c>
      <c r="C86" s="818"/>
      <c r="D86" s="818"/>
      <c r="E86" s="818"/>
      <c r="F86" s="818"/>
      <c r="G86" s="818"/>
      <c r="H86" s="818"/>
      <c r="I86" s="818"/>
      <c r="J86" s="818"/>
      <c r="K86" s="818"/>
      <c r="L86" s="818"/>
      <c r="M86" s="819"/>
      <c r="N86" s="58">
        <f>L83+L84+L85</f>
        <v>45419.006502302087</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196815.69484330906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161806.17626880755</v>
      </c>
      <c r="L36" s="279"/>
      <c r="M36" s="280">
        <v>2.375</v>
      </c>
      <c r="N36" s="281">
        <f>K36/M36</f>
        <v>68128.916323708443</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2.375</v>
      </c>
      <c r="N37" s="281">
        <f>K37/M37</f>
        <v>36225.685551091701</v>
      </c>
    </row>
    <row r="38" spans="1:14">
      <c r="A38" t="s">
        <v>195</v>
      </c>
      <c r="B38" s="830" t="str">
        <f>VLOOKUP(A38,EQUIPOS!A7:D154,3,FALSE)</f>
        <v xml:space="preserve">Equipo de oxicorte, Capacidad de corte: hasta 6´´ (152mm) </v>
      </c>
      <c r="C38" s="831"/>
      <c r="D38" s="831"/>
      <c r="E38" s="831"/>
      <c r="F38" s="831"/>
      <c r="G38" s="831"/>
      <c r="H38" s="832"/>
      <c r="I38" s="276"/>
      <c r="J38" s="277"/>
      <c r="K38" s="278">
        <f>VLOOKUP(A38,EQUIPOS!A7:D162,4,FALSE)</f>
        <v>9152.1832756304648</v>
      </c>
      <c r="L38" s="279"/>
      <c r="M38" s="280">
        <v>2.375</v>
      </c>
      <c r="N38" s="282">
        <f>K38/M38</f>
        <v>3853.5508528970377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109552.02654891033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123722.0820651109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24744.41641302218</v>
      </c>
      <c r="M83" s="852"/>
      <c r="N83" s="57"/>
    </row>
    <row r="84" spans="1:14">
      <c r="B84" s="95" t="s">
        <v>1057</v>
      </c>
      <c r="C84" s="96"/>
      <c r="D84" s="96"/>
      <c r="E84" s="96"/>
      <c r="F84" s="96"/>
      <c r="G84" s="96"/>
      <c r="H84" s="96"/>
      <c r="I84" s="93"/>
      <c r="J84" s="94"/>
      <c r="K84" s="313">
        <v>0.05</v>
      </c>
      <c r="L84" s="851">
        <f>N78*K84</f>
        <v>6186.1041032555449</v>
      </c>
      <c r="M84" s="852"/>
      <c r="N84" s="57"/>
    </row>
    <row r="85" spans="1:14" ht="15.75" thickBot="1">
      <c r="B85" s="97" t="s">
        <v>1058</v>
      </c>
      <c r="C85" s="98"/>
      <c r="D85" s="98"/>
      <c r="E85" s="98"/>
      <c r="F85" s="98"/>
      <c r="G85" s="98"/>
      <c r="H85" s="98"/>
      <c r="I85" s="99"/>
      <c r="J85" s="100"/>
      <c r="K85" s="314">
        <v>0.05</v>
      </c>
      <c r="L85" s="853">
        <f>N78*K85</f>
        <v>6186.1041032555449</v>
      </c>
      <c r="M85" s="854"/>
      <c r="N85" s="57"/>
    </row>
    <row r="86" spans="1:14" ht="15.75" thickBot="1">
      <c r="B86" s="817" t="s">
        <v>1037</v>
      </c>
      <c r="C86" s="818"/>
      <c r="D86" s="818"/>
      <c r="E86" s="818"/>
      <c r="F86" s="818"/>
      <c r="G86" s="818"/>
      <c r="H86" s="818"/>
      <c r="I86" s="818"/>
      <c r="J86" s="818"/>
      <c r="K86" s="818"/>
      <c r="L86" s="818"/>
      <c r="M86" s="819"/>
      <c r="N86" s="58">
        <f>L83+L84+L85</f>
        <v>37116.624619533271</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160838.70668464416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202257.72033600946</v>
      </c>
      <c r="L36" s="279"/>
      <c r="M36" s="280">
        <v>2.5</v>
      </c>
      <c r="N36" s="281">
        <f>K36/M36</f>
        <v>80903.088134403777</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2.5</v>
      </c>
      <c r="N37" s="281">
        <f>K37/M37</f>
        <v>34414.401273537122</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9152.1832756304648</v>
      </c>
      <c r="L38" s="279"/>
      <c r="M38" s="280">
        <v>2.5</v>
      </c>
      <c r="N38" s="281">
        <f>K38/M38</f>
        <v>3660.873310252186</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119233.69874422358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132731.81734981757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26546.363469963515</v>
      </c>
      <c r="M83" s="852"/>
      <c r="N83" s="57"/>
    </row>
    <row r="84" spans="1:14">
      <c r="B84" s="95" t="s">
        <v>1057</v>
      </c>
      <c r="C84" s="96"/>
      <c r="D84" s="96"/>
      <c r="E84" s="96"/>
      <c r="F84" s="96"/>
      <c r="G84" s="96"/>
      <c r="H84" s="96"/>
      <c r="I84" s="93"/>
      <c r="J84" s="94"/>
      <c r="K84" s="313">
        <v>0.05</v>
      </c>
      <c r="L84" s="851">
        <f>N78*K84</f>
        <v>6636.5908674908787</v>
      </c>
      <c r="M84" s="852"/>
      <c r="N84" s="57"/>
    </row>
    <row r="85" spans="1:14" ht="15.75" thickBot="1">
      <c r="B85" s="97" t="s">
        <v>1058</v>
      </c>
      <c r="C85" s="98"/>
      <c r="D85" s="98"/>
      <c r="E85" s="98"/>
      <c r="F85" s="98"/>
      <c r="G85" s="98"/>
      <c r="H85" s="98"/>
      <c r="I85" s="99"/>
      <c r="J85" s="100"/>
      <c r="K85" s="314">
        <v>0.05</v>
      </c>
      <c r="L85" s="853">
        <f>N78*K85</f>
        <v>6636.5908674908787</v>
      </c>
      <c r="M85" s="854"/>
      <c r="N85" s="57"/>
    </row>
    <row r="86" spans="1:14" ht="15.75" thickBot="1">
      <c r="B86" s="817" t="s">
        <v>1037</v>
      </c>
      <c r="C86" s="818"/>
      <c r="D86" s="818"/>
      <c r="E86" s="818"/>
      <c r="F86" s="818"/>
      <c r="G86" s="818"/>
      <c r="H86" s="818"/>
      <c r="I86" s="818"/>
      <c r="J86" s="818"/>
      <c r="K86" s="818"/>
      <c r="L86" s="818"/>
      <c r="M86" s="819"/>
      <c r="N86" s="58">
        <f>L83+L84+L85</f>
        <v>39819.545204945272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172551.36255476286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161806.17626880755</v>
      </c>
      <c r="L36" s="279"/>
      <c r="M36" s="280">
        <v>9.25</v>
      </c>
      <c r="N36" s="281">
        <f>K36/M36</f>
        <v>17492.559596627845</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9.25</v>
      </c>
      <c r="N37" s="281">
        <f>K37/M37</f>
        <v>9301.1895333884113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55.207789412000004</v>
      </c>
    </row>
    <row r="43" spans="1:14" ht="15.75" thickBot="1">
      <c r="B43" s="817" t="s">
        <v>1037</v>
      </c>
      <c r="C43" s="818"/>
      <c r="D43" s="818"/>
      <c r="E43" s="818"/>
      <c r="F43" s="818"/>
      <c r="G43" s="818"/>
      <c r="H43" s="818"/>
      <c r="I43" s="818"/>
      <c r="J43" s="818"/>
      <c r="K43" s="818"/>
      <c r="L43" s="818"/>
      <c r="M43" s="819"/>
      <c r="N43" s="105">
        <f>SUM(N36:N42)</f>
        <v>26848.956919428259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30340.663694097249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6068.1327388194504</v>
      </c>
      <c r="M83" s="852"/>
      <c r="N83" s="57"/>
    </row>
    <row r="84" spans="1:14">
      <c r="B84" s="95" t="s">
        <v>1057</v>
      </c>
      <c r="C84" s="96"/>
      <c r="D84" s="96"/>
      <c r="E84" s="96"/>
      <c r="F84" s="96"/>
      <c r="G84" s="96"/>
      <c r="H84" s="96"/>
      <c r="I84" s="93"/>
      <c r="J84" s="94"/>
      <c r="K84" s="313">
        <v>0.05</v>
      </c>
      <c r="L84" s="851">
        <f>N78*K84</f>
        <v>1517.0331847048626</v>
      </c>
      <c r="M84" s="852"/>
      <c r="N84" s="57"/>
    </row>
    <row r="85" spans="1:14" ht="15.75" thickBot="1">
      <c r="B85" s="97" t="s">
        <v>1058</v>
      </c>
      <c r="C85" s="98"/>
      <c r="D85" s="98"/>
      <c r="E85" s="98"/>
      <c r="F85" s="98"/>
      <c r="G85" s="98"/>
      <c r="H85" s="98"/>
      <c r="I85" s="99"/>
      <c r="J85" s="100"/>
      <c r="K85" s="314">
        <v>0.05</v>
      </c>
      <c r="L85" s="853">
        <f>N78*K85</f>
        <v>1517.0331847048626</v>
      </c>
      <c r="M85" s="854"/>
      <c r="N85" s="57"/>
    </row>
    <row r="86" spans="1:14" ht="15.75" thickBot="1">
      <c r="B86" s="817" t="s">
        <v>1037</v>
      </c>
      <c r="C86" s="818"/>
      <c r="D86" s="818"/>
      <c r="E86" s="818"/>
      <c r="F86" s="818"/>
      <c r="G86" s="818"/>
      <c r="H86" s="818"/>
      <c r="I86" s="818"/>
      <c r="J86" s="818"/>
      <c r="K86" s="818"/>
      <c r="L86" s="818"/>
      <c r="M86" s="819"/>
      <c r="N86" s="58">
        <f>L83+L84+L85</f>
        <v>9102.1991082291752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39442.862802326425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86036.003183842797</v>
      </c>
      <c r="L36" s="279"/>
      <c r="M36" s="280">
        <v>2.5</v>
      </c>
      <c r="N36" s="281">
        <f>K36/M36</f>
        <v>34414.401273537122</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1021.344104122</v>
      </c>
    </row>
    <row r="43" spans="1:14" ht="15.75" thickBot="1">
      <c r="B43" s="817" t="s">
        <v>1037</v>
      </c>
      <c r="C43" s="818"/>
      <c r="D43" s="818"/>
      <c r="E43" s="818"/>
      <c r="F43" s="818"/>
      <c r="G43" s="818"/>
      <c r="H43" s="818"/>
      <c r="I43" s="818"/>
      <c r="J43" s="818"/>
      <c r="K43" s="818"/>
      <c r="L43" s="818"/>
      <c r="M43" s="819"/>
      <c r="N43" s="105">
        <f>SUM(N36:N42)</f>
        <v>35435.745377659121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46380.503722948109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9276.100744589623</v>
      </c>
      <c r="M83" s="852"/>
      <c r="N83" s="57"/>
    </row>
    <row r="84" spans="1:14">
      <c r="B84" s="95" t="s">
        <v>1057</v>
      </c>
      <c r="C84" s="96"/>
      <c r="D84" s="96"/>
      <c r="E84" s="96"/>
      <c r="F84" s="96"/>
      <c r="G84" s="96"/>
      <c r="H84" s="96"/>
      <c r="I84" s="93"/>
      <c r="J84" s="94"/>
      <c r="K84" s="313">
        <v>0.05</v>
      </c>
      <c r="L84" s="851">
        <f>N78*K84</f>
        <v>2319.0251861474057</v>
      </c>
      <c r="M84" s="852"/>
      <c r="N84" s="57"/>
    </row>
    <row r="85" spans="1:14" ht="15.75" thickBot="1">
      <c r="B85" s="97" t="s">
        <v>1058</v>
      </c>
      <c r="C85" s="98"/>
      <c r="D85" s="98"/>
      <c r="E85" s="98"/>
      <c r="F85" s="98"/>
      <c r="G85" s="98"/>
      <c r="H85" s="98"/>
      <c r="I85" s="99"/>
      <c r="J85" s="100"/>
      <c r="K85" s="314">
        <v>0.05</v>
      </c>
      <c r="L85" s="853">
        <f>N78*K85</f>
        <v>2319.0251861474057</v>
      </c>
      <c r="M85" s="854"/>
      <c r="N85" s="57"/>
    </row>
    <row r="86" spans="1:14" ht="15.75" thickBot="1">
      <c r="B86" s="817" t="s">
        <v>1037</v>
      </c>
      <c r="C86" s="818"/>
      <c r="D86" s="818"/>
      <c r="E86" s="818"/>
      <c r="F86" s="818"/>
      <c r="G86" s="818"/>
      <c r="H86" s="818"/>
      <c r="I86" s="818"/>
      <c r="J86" s="818"/>
      <c r="K86" s="818"/>
      <c r="L86" s="818"/>
      <c r="M86" s="819"/>
      <c r="N86" s="58">
        <f>L83+L84+L85</f>
        <v>13914.151116884435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60294.654839832547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161806.17626880755</v>
      </c>
      <c r="L36" s="279"/>
      <c r="M36" s="280">
        <v>2.375</v>
      </c>
      <c r="N36" s="281">
        <f>K36/M36</f>
        <v>68128.916323708443</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2.375</v>
      </c>
      <c r="N37" s="281">
        <f>K37/M37</f>
        <v>36225.685551091701</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9152.1832756304648</v>
      </c>
      <c r="L38" s="279"/>
      <c r="M38" s="280">
        <v>2.375</v>
      </c>
      <c r="N38" s="281">
        <f>K38/M38</f>
        <v>3853.5508528970377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109552.02654891033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123722.0820651109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24744.41641302218</v>
      </c>
      <c r="M83" s="852"/>
      <c r="N83" s="57"/>
    </row>
    <row r="84" spans="1:14">
      <c r="B84" s="95" t="s">
        <v>1057</v>
      </c>
      <c r="C84" s="96"/>
      <c r="D84" s="96"/>
      <c r="E84" s="96"/>
      <c r="F84" s="96"/>
      <c r="G84" s="96"/>
      <c r="H84" s="96"/>
      <c r="I84" s="93"/>
      <c r="J84" s="94"/>
      <c r="K84" s="313">
        <v>0.05</v>
      </c>
      <c r="L84" s="851">
        <f>N78*K84</f>
        <v>6186.1041032555449</v>
      </c>
      <c r="M84" s="852"/>
      <c r="N84" s="57"/>
    </row>
    <row r="85" spans="1:14" ht="15.75" thickBot="1">
      <c r="B85" s="97" t="s">
        <v>1058</v>
      </c>
      <c r="C85" s="98"/>
      <c r="D85" s="98"/>
      <c r="E85" s="98"/>
      <c r="F85" s="98"/>
      <c r="G85" s="98"/>
      <c r="H85" s="98"/>
      <c r="I85" s="99"/>
      <c r="J85" s="100"/>
      <c r="K85" s="314">
        <v>0.05</v>
      </c>
      <c r="L85" s="853">
        <f>N78*K85</f>
        <v>6186.1041032555449</v>
      </c>
      <c r="M85" s="854"/>
      <c r="N85" s="57"/>
    </row>
    <row r="86" spans="1:14" ht="15.75" thickBot="1">
      <c r="B86" s="817" t="s">
        <v>1037</v>
      </c>
      <c r="C86" s="818"/>
      <c r="D86" s="818"/>
      <c r="E86" s="818"/>
      <c r="F86" s="818"/>
      <c r="G86" s="818"/>
      <c r="H86" s="818"/>
      <c r="I86" s="818"/>
      <c r="J86" s="818"/>
      <c r="K86" s="818"/>
      <c r="L86" s="818"/>
      <c r="M86" s="819"/>
      <c r="N86" s="58">
        <f>L83+L84+L85</f>
        <v>37116.624619533271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160838.70668464416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202257.72033600946</v>
      </c>
      <c r="L36" s="279"/>
      <c r="M36" s="280">
        <v>2.5</v>
      </c>
      <c r="N36" s="281">
        <f>K36/M36</f>
        <v>80903.088134403777</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2.5</v>
      </c>
      <c r="N37" s="281">
        <f>K37/M37</f>
        <v>34414.401273537122</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9152.1832756304648</v>
      </c>
      <c r="L38" s="279"/>
      <c r="M38" s="280">
        <v>2.5</v>
      </c>
      <c r="N38" s="281">
        <f>K38/M38</f>
        <v>3660.873310252186</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119233.69874422358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731.3173040689893</v>
      </c>
      <c r="M59" s="822"/>
      <c r="N59" s="296">
        <f>K59*L59</f>
        <v>731.3173040689893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731.3173040689893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132731.81734981757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26546.363469963515</v>
      </c>
      <c r="M83" s="852"/>
      <c r="N83" s="57"/>
    </row>
    <row r="84" spans="1:14">
      <c r="B84" s="95" t="s">
        <v>1057</v>
      </c>
      <c r="C84" s="96"/>
      <c r="D84" s="96"/>
      <c r="E84" s="96"/>
      <c r="F84" s="96"/>
      <c r="G84" s="96"/>
      <c r="H84" s="96"/>
      <c r="I84" s="93"/>
      <c r="J84" s="94"/>
      <c r="K84" s="313">
        <v>0.05</v>
      </c>
      <c r="L84" s="851">
        <f>N78*K84</f>
        <v>6636.5908674908787</v>
      </c>
      <c r="M84" s="852"/>
      <c r="N84" s="57"/>
    </row>
    <row r="85" spans="1:14" ht="15.75" thickBot="1">
      <c r="B85" s="97" t="s">
        <v>1058</v>
      </c>
      <c r="C85" s="98"/>
      <c r="D85" s="98"/>
      <c r="E85" s="98"/>
      <c r="F85" s="98"/>
      <c r="G85" s="98"/>
      <c r="H85" s="98"/>
      <c r="I85" s="99"/>
      <c r="J85" s="100"/>
      <c r="K85" s="314">
        <v>0.05</v>
      </c>
      <c r="L85" s="853">
        <f>N78*K85</f>
        <v>6636.5908674908787</v>
      </c>
      <c r="M85" s="854"/>
      <c r="N85" s="57"/>
    </row>
    <row r="86" spans="1:14" ht="15.75" thickBot="1">
      <c r="B86" s="817" t="s">
        <v>1037</v>
      </c>
      <c r="C86" s="818"/>
      <c r="D86" s="818"/>
      <c r="E86" s="818"/>
      <c r="F86" s="818"/>
      <c r="G86" s="818"/>
      <c r="H86" s="818"/>
      <c r="I86" s="818"/>
      <c r="J86" s="818"/>
      <c r="K86" s="818"/>
      <c r="L86" s="818"/>
      <c r="M86" s="819"/>
      <c r="N86" s="58">
        <f>L83+L84+L85</f>
        <v>39819.545204945272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172551.36255476286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202257.72033600946</v>
      </c>
      <c r="L36" s="279"/>
      <c r="M36" s="280">
        <v>2.5</v>
      </c>
      <c r="N36" s="281">
        <f>K36/M36</f>
        <v>80903.088134403777</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2.5</v>
      </c>
      <c r="N37" s="281">
        <f>K37/M37</f>
        <v>34414.401273537122</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9152.1832756304648</v>
      </c>
      <c r="L38" s="279"/>
      <c r="M38" s="280">
        <v>2.5</v>
      </c>
      <c r="N38" s="281">
        <f>K38/M38</f>
        <v>3660.873310252186</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204.2688208244</v>
      </c>
    </row>
    <row r="43" spans="1:14" ht="15.75" thickBot="1">
      <c r="B43" s="817" t="s">
        <v>1037</v>
      </c>
      <c r="C43" s="818"/>
      <c r="D43" s="818"/>
      <c r="E43" s="818"/>
      <c r="F43" s="818"/>
      <c r="G43" s="818"/>
      <c r="H43" s="818"/>
      <c r="I43" s="818"/>
      <c r="J43" s="818"/>
      <c r="K43" s="818"/>
      <c r="L43" s="818"/>
      <c r="M43" s="819"/>
      <c r="N43" s="105">
        <f>SUM(N36:N42)</f>
        <v>119182.63153901749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1">
        <f>'900.2'!N78</f>
        <v>731.3173040689893</v>
      </c>
      <c r="M59" s="822"/>
      <c r="N59" s="296">
        <f>K59*L59</f>
        <v>1023.844225696585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1023.844225696585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130419.91680593406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26083.983361186813</v>
      </c>
      <c r="M83" s="852"/>
      <c r="N83" s="57"/>
    </row>
    <row r="84" spans="1:14">
      <c r="B84" s="95" t="s">
        <v>1057</v>
      </c>
      <c r="C84" s="96"/>
      <c r="D84" s="96"/>
      <c r="E84" s="96"/>
      <c r="F84" s="96"/>
      <c r="G84" s="96"/>
      <c r="H84" s="96"/>
      <c r="I84" s="93"/>
      <c r="J84" s="94"/>
      <c r="K84" s="313">
        <v>0.05</v>
      </c>
      <c r="L84" s="851">
        <f>N78*K84</f>
        <v>6520.9958402967031</v>
      </c>
      <c r="M84" s="852"/>
      <c r="N84" s="57"/>
    </row>
    <row r="85" spans="1:14" ht="15.75" thickBot="1">
      <c r="B85" s="97" t="s">
        <v>1058</v>
      </c>
      <c r="C85" s="98"/>
      <c r="D85" s="98"/>
      <c r="E85" s="98"/>
      <c r="F85" s="98"/>
      <c r="G85" s="98"/>
      <c r="H85" s="98"/>
      <c r="I85" s="99"/>
      <c r="J85" s="100"/>
      <c r="K85" s="314">
        <v>0.05</v>
      </c>
      <c r="L85" s="853">
        <f>N78*K85</f>
        <v>6520.9958402967031</v>
      </c>
      <c r="M85" s="854"/>
      <c r="N85" s="57"/>
    </row>
    <row r="86" spans="1:14" ht="15.75" thickBot="1">
      <c r="B86" s="817" t="s">
        <v>1037</v>
      </c>
      <c r="C86" s="818"/>
      <c r="D86" s="818"/>
      <c r="E86" s="818"/>
      <c r="F86" s="818"/>
      <c r="G86" s="818"/>
      <c r="H86" s="818"/>
      <c r="I86" s="818"/>
      <c r="J86" s="818"/>
      <c r="K86" s="818"/>
      <c r="L86" s="818"/>
      <c r="M86" s="819"/>
      <c r="N86" s="58">
        <f>L83+L84+L85</f>
        <v>39125.975041780221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169545.89184771429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161806.17626880755</v>
      </c>
      <c r="L36" s="279"/>
      <c r="M36" s="280">
        <v>22</v>
      </c>
      <c r="N36" s="281">
        <f>K36/M36</f>
        <v>7354.8261940367074</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22</v>
      </c>
      <c r="N37" s="281">
        <f>K37/M37</f>
        <v>3910.7274174474001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11288.765977486879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1">
        <f>'900.2'!N78</f>
        <v>731.3173040689893</v>
      </c>
      <c r="M59" s="822"/>
      <c r="N59" s="296">
        <f>K59*L59</f>
        <v>307.15326770897548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307.15326770897548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12756.537545334491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2551.3075090668985</v>
      </c>
      <c r="M83" s="852"/>
      <c r="N83" s="57"/>
    </row>
    <row r="84" spans="1:14">
      <c r="B84" s="95" t="s">
        <v>1057</v>
      </c>
      <c r="C84" s="96"/>
      <c r="D84" s="96"/>
      <c r="E84" s="96"/>
      <c r="F84" s="96"/>
      <c r="G84" s="96"/>
      <c r="H84" s="96"/>
      <c r="I84" s="93"/>
      <c r="J84" s="94"/>
      <c r="K84" s="313">
        <v>0.05</v>
      </c>
      <c r="L84" s="851">
        <f>N78*K84</f>
        <v>637.82687726672464</v>
      </c>
      <c r="M84" s="852"/>
      <c r="N84" s="57"/>
    </row>
    <row r="85" spans="1:14" ht="15.75" thickBot="1">
      <c r="B85" s="97" t="s">
        <v>1058</v>
      </c>
      <c r="C85" s="98"/>
      <c r="D85" s="98"/>
      <c r="E85" s="98"/>
      <c r="F85" s="98"/>
      <c r="G85" s="98"/>
      <c r="H85" s="98"/>
      <c r="I85" s="99"/>
      <c r="J85" s="100"/>
      <c r="K85" s="314">
        <v>0.05</v>
      </c>
      <c r="L85" s="853">
        <f>N78*K85</f>
        <v>637.82687726672464</v>
      </c>
      <c r="M85" s="854"/>
      <c r="N85" s="57"/>
    </row>
    <row r="86" spans="1:14" ht="15.75" thickBot="1">
      <c r="B86" s="817" t="s">
        <v>1037</v>
      </c>
      <c r="C86" s="818"/>
      <c r="D86" s="818"/>
      <c r="E86" s="818"/>
      <c r="F86" s="818"/>
      <c r="G86" s="818"/>
      <c r="H86" s="818"/>
      <c r="I86" s="818"/>
      <c r="J86" s="818"/>
      <c r="K86" s="818"/>
      <c r="L86" s="818"/>
      <c r="M86" s="819"/>
      <c r="N86" s="58">
        <f>L83+L84+L85</f>
        <v>3826.961263600348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16583.498808934841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161806.17626880755</v>
      </c>
      <c r="L36" s="279"/>
      <c r="M36" s="280">
        <v>22</v>
      </c>
      <c r="N36" s="281">
        <f>K36/M36</f>
        <v>7354.8261940367074</v>
      </c>
    </row>
    <row r="37" spans="1:14">
      <c r="A37" t="s">
        <v>180</v>
      </c>
      <c r="B37" s="830" t="str">
        <f>VLOOKUP(A37,EQUIPOS!A7:D154,3,FALSE)</f>
        <v>Compresor 120 HP, con martillo.</v>
      </c>
      <c r="C37" s="831"/>
      <c r="D37" s="831"/>
      <c r="E37" s="831"/>
      <c r="F37" s="831"/>
      <c r="G37" s="831"/>
      <c r="H37" s="832"/>
      <c r="I37" s="276"/>
      <c r="J37" s="277"/>
      <c r="K37" s="278">
        <f>VLOOKUP(A37,EQUIPOS!A7:D162,4,FALSE)</f>
        <v>86036.003183842797</v>
      </c>
      <c r="L37" s="279"/>
      <c r="M37" s="280">
        <v>22</v>
      </c>
      <c r="N37" s="281">
        <f>K37/M37</f>
        <v>3910.7274174474001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11288.765977486879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1">
        <f>'900.2'!N78</f>
        <v>731.3173040689893</v>
      </c>
      <c r="M59" s="822"/>
      <c r="N59" s="296">
        <f>K59*L59</f>
        <v>153.57663385448774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153.57663385448774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12602.960911480002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2520.5921822960008</v>
      </c>
      <c r="M83" s="852"/>
      <c r="N83" s="57"/>
    </row>
    <row r="84" spans="1:14">
      <c r="B84" s="95" t="s">
        <v>1057</v>
      </c>
      <c r="C84" s="96"/>
      <c r="D84" s="96"/>
      <c r="E84" s="96"/>
      <c r="F84" s="96"/>
      <c r="G84" s="96"/>
      <c r="H84" s="96"/>
      <c r="I84" s="93"/>
      <c r="J84" s="94"/>
      <c r="K84" s="313">
        <v>0.05</v>
      </c>
      <c r="L84" s="851">
        <f>N78*K84</f>
        <v>630.14804557400021</v>
      </c>
      <c r="M84" s="852"/>
      <c r="N84" s="57"/>
    </row>
    <row r="85" spans="1:14" ht="15.75" thickBot="1">
      <c r="B85" s="97" t="s">
        <v>1058</v>
      </c>
      <c r="C85" s="98"/>
      <c r="D85" s="98"/>
      <c r="E85" s="98"/>
      <c r="F85" s="98"/>
      <c r="G85" s="98"/>
      <c r="H85" s="98"/>
      <c r="I85" s="99"/>
      <c r="J85" s="100"/>
      <c r="K85" s="314">
        <v>0.05</v>
      </c>
      <c r="L85" s="853">
        <f>N78*K85</f>
        <v>630.14804557400021</v>
      </c>
      <c r="M85" s="854"/>
      <c r="N85" s="57"/>
    </row>
    <row r="86" spans="1:14" ht="15.75" thickBot="1">
      <c r="B86" s="817" t="s">
        <v>1037</v>
      </c>
      <c r="C86" s="818"/>
      <c r="D86" s="818"/>
      <c r="E86" s="818"/>
      <c r="F86" s="818"/>
      <c r="G86" s="818"/>
      <c r="H86" s="818"/>
      <c r="I86" s="818"/>
      <c r="J86" s="818"/>
      <c r="K86" s="818"/>
      <c r="L86" s="818"/>
      <c r="M86" s="819"/>
      <c r="N86" s="58">
        <f>L83+L84+L85</f>
        <v>3780.8882734440012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16383.849184924004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86036.003183842797</v>
      </c>
      <c r="L36" s="279"/>
      <c r="M36" s="280">
        <v>20</v>
      </c>
      <c r="N36" s="281">
        <f>K36/M36</f>
        <v>4301.8001591921402</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63.834006507624999</v>
      </c>
    </row>
    <row r="43" spans="1:14" ht="15.75" thickBot="1">
      <c r="B43" s="817" t="s">
        <v>1037</v>
      </c>
      <c r="C43" s="818"/>
      <c r="D43" s="818"/>
      <c r="E43" s="818"/>
      <c r="F43" s="818"/>
      <c r="G43" s="818"/>
      <c r="H43" s="818"/>
      <c r="I43" s="818"/>
      <c r="J43" s="818"/>
      <c r="K43" s="818"/>
      <c r="L43" s="818"/>
      <c r="M43" s="819"/>
      <c r="N43" s="105">
        <f>SUM(N36:N42)</f>
        <v>4365.6341656997656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1">
        <f>'900.2'!N78</f>
        <v>731.3173040689893</v>
      </c>
      <c r="M59" s="822"/>
      <c r="N59" s="296">
        <f>K59*L59</f>
        <v>58.505384325519145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58.505384325519145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5062.4796151015344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1012.4959230203069</v>
      </c>
      <c r="M83" s="852"/>
      <c r="N83" s="57"/>
    </row>
    <row r="84" spans="1:14">
      <c r="B84" s="95" t="s">
        <v>1057</v>
      </c>
      <c r="C84" s="96"/>
      <c r="D84" s="96"/>
      <c r="E84" s="96"/>
      <c r="F84" s="96"/>
      <c r="G84" s="96"/>
      <c r="H84" s="96"/>
      <c r="I84" s="93"/>
      <c r="J84" s="94"/>
      <c r="K84" s="313">
        <v>0.05</v>
      </c>
      <c r="L84" s="851">
        <f>N78*K84</f>
        <v>253.12398075507673</v>
      </c>
      <c r="M84" s="852"/>
      <c r="N84" s="57"/>
    </row>
    <row r="85" spans="1:14" ht="15.75" thickBot="1">
      <c r="B85" s="97" t="s">
        <v>1058</v>
      </c>
      <c r="C85" s="98"/>
      <c r="D85" s="98"/>
      <c r="E85" s="98"/>
      <c r="F85" s="98"/>
      <c r="G85" s="98"/>
      <c r="H85" s="98"/>
      <c r="I85" s="99"/>
      <c r="J85" s="100"/>
      <c r="K85" s="314">
        <v>0.05</v>
      </c>
      <c r="L85" s="853">
        <f>N78*K85</f>
        <v>253.12398075507673</v>
      </c>
      <c r="M85" s="854"/>
      <c r="N85" s="57"/>
    </row>
    <row r="86" spans="1:14" ht="15.75" thickBot="1">
      <c r="B86" s="817" t="s">
        <v>1037</v>
      </c>
      <c r="C86" s="818"/>
      <c r="D86" s="818"/>
      <c r="E86" s="818"/>
      <c r="F86" s="818"/>
      <c r="G86" s="818"/>
      <c r="H86" s="818"/>
      <c r="I86" s="818"/>
      <c r="J86" s="818"/>
      <c r="K86" s="818"/>
      <c r="L86" s="818"/>
      <c r="M86" s="819"/>
      <c r="N86" s="58">
        <f>L83+L84+L85</f>
        <v>1518.7438845304603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6581.2234996319949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6"/>
      <c r="J36" s="277"/>
      <c r="K36" s="278">
        <f>VLOOKUP(A36,EQUIPOS!A6:D161,4,FALSE)</f>
        <v>9152.1832756304648</v>
      </c>
      <c r="L36" s="279"/>
      <c r="M36" s="280">
        <v>321</v>
      </c>
      <c r="N36" s="281">
        <f>K36/M36</f>
        <v>28.511474378911107</v>
      </c>
    </row>
    <row r="37" spans="1:14">
      <c r="A37" t="s">
        <v>248</v>
      </c>
      <c r="B37" s="830" t="str">
        <f>VLOOKUP(A37,EQUIPOS!A7:D154,3,FALSE)</f>
        <v>Grúa telescópica de 50 Ton.</v>
      </c>
      <c r="C37" s="831"/>
      <c r="D37" s="831"/>
      <c r="E37" s="831"/>
      <c r="F37" s="831"/>
      <c r="G37" s="831"/>
      <c r="H37" s="832"/>
      <c r="I37" s="276"/>
      <c r="J37" s="277"/>
      <c r="K37" s="278">
        <f>VLOOKUP(A37,EQUIPOS!A7:D162,4,FALSE)</f>
        <v>297831.894668094</v>
      </c>
      <c r="L37" s="279"/>
      <c r="M37" s="280">
        <v>321</v>
      </c>
      <c r="N37" s="281">
        <f>K37/M37</f>
        <v>927.82521703456075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15.908786668566979</v>
      </c>
    </row>
    <row r="43" spans="1:14" ht="15.75" thickBot="1">
      <c r="B43" s="817" t="s">
        <v>1037</v>
      </c>
      <c r="C43" s="818"/>
      <c r="D43" s="818"/>
      <c r="E43" s="818"/>
      <c r="F43" s="818"/>
      <c r="G43" s="818"/>
      <c r="H43" s="818"/>
      <c r="I43" s="818"/>
      <c r="J43" s="818"/>
      <c r="K43" s="818"/>
      <c r="L43" s="818"/>
      <c r="M43" s="819"/>
      <c r="N43" s="105">
        <f>SUM(N36:N42)</f>
        <v>972.24547808203886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1">
        <f>VLOOKUP(A59,TRANSPORTE!A5:D120,4,FALSE)</f>
        <v>0.4319725891332501</v>
      </c>
      <c r="M59" s="822"/>
      <c r="N59" s="296">
        <f>K59*L59</f>
        <v>0.4319725891332501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1131.7653173568419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226.35306347136839</v>
      </c>
      <c r="M83" s="852"/>
      <c r="N83" s="57"/>
    </row>
    <row r="84" spans="1:14">
      <c r="B84" s="95" t="s">
        <v>1057</v>
      </c>
      <c r="C84" s="96"/>
      <c r="D84" s="96"/>
      <c r="E84" s="96"/>
      <c r="F84" s="96"/>
      <c r="G84" s="96"/>
      <c r="H84" s="96"/>
      <c r="I84" s="93"/>
      <c r="J84" s="94"/>
      <c r="K84" s="313">
        <v>0.05</v>
      </c>
      <c r="L84" s="851">
        <f>N78*K84</f>
        <v>56.588265867842097</v>
      </c>
      <c r="M84" s="852"/>
      <c r="N84" s="57"/>
    </row>
    <row r="85" spans="1:14" ht="15.75" thickBot="1">
      <c r="B85" s="97" t="s">
        <v>1058</v>
      </c>
      <c r="C85" s="98"/>
      <c r="D85" s="98"/>
      <c r="E85" s="98"/>
      <c r="F85" s="98"/>
      <c r="G85" s="98"/>
      <c r="H85" s="98"/>
      <c r="I85" s="99"/>
      <c r="J85" s="100"/>
      <c r="K85" s="314">
        <v>0.05</v>
      </c>
      <c r="L85" s="853">
        <f>N78*K85</f>
        <v>56.588265867842097</v>
      </c>
      <c r="M85" s="854"/>
      <c r="N85" s="57"/>
    </row>
    <row r="86" spans="1:14" ht="15.75" thickBot="1">
      <c r="B86" s="817" t="s">
        <v>1037</v>
      </c>
      <c r="C86" s="818"/>
      <c r="D86" s="818"/>
      <c r="E86" s="818"/>
      <c r="F86" s="818"/>
      <c r="G86" s="818"/>
      <c r="H86" s="818"/>
      <c r="I86" s="818"/>
      <c r="J86" s="818"/>
      <c r="K86" s="818"/>
      <c r="L86" s="818"/>
      <c r="M86" s="819"/>
      <c r="N86" s="58">
        <f>L83+L84+L85</f>
        <v>339.52959520705258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1471.2949125638945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6"/>
      <c r="J36" s="277"/>
      <c r="K36" s="278">
        <f>VLOOKUP(A36,EQUIPOS!A6:D161,4,FALSE)</f>
        <v>6986.6450107581268</v>
      </c>
      <c r="L36" s="279"/>
      <c r="M36" s="280">
        <v>3</v>
      </c>
      <c r="N36" s="281">
        <f>K36/M36</f>
        <v>2328.8816702527088</v>
      </c>
    </row>
    <row r="37" spans="1:14">
      <c r="A37" s="214" t="s">
        <v>312</v>
      </c>
      <c r="B37" s="830" t="str">
        <f>VLOOKUP(A37,EQUIPOS!A7:D154,3,FALSE)</f>
        <v>Retroexcavadora sobre oruga, potencia 138 HP, balde de 1,5 m3.</v>
      </c>
      <c r="C37" s="831"/>
      <c r="D37" s="831"/>
      <c r="E37" s="831"/>
      <c r="F37" s="831"/>
      <c r="G37" s="831"/>
      <c r="H37" s="832"/>
      <c r="I37" s="276"/>
      <c r="J37" s="277"/>
      <c r="K37" s="278">
        <f>VLOOKUP(A37,EQUIPOS!A7:D162,4,FALSE)</f>
        <v>202257.72033600946</v>
      </c>
      <c r="L37" s="279"/>
      <c r="M37" s="280">
        <v>3</v>
      </c>
      <c r="N37" s="281">
        <f>K37/M37</f>
        <v>67419.240112003157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638.34006507625008</v>
      </c>
    </row>
    <row r="43" spans="1:14" ht="15.75" thickBot="1">
      <c r="B43" s="817" t="s">
        <v>1037</v>
      </c>
      <c r="C43" s="818"/>
      <c r="D43" s="818"/>
      <c r="E43" s="818"/>
      <c r="F43" s="818"/>
      <c r="G43" s="818"/>
      <c r="H43" s="818"/>
      <c r="I43" s="818"/>
      <c r="J43" s="818"/>
      <c r="K43" s="818"/>
      <c r="L43" s="818"/>
      <c r="M43" s="819"/>
      <c r="N43" s="105">
        <f>SUM(N36:N42)</f>
        <v>70386.461847332117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1">
        <f>VLOOKUP(A59,TRANSPORTE!A5:D94,4,FALSE)</f>
        <v>723.92751115014732</v>
      </c>
      <c r="M59" s="822"/>
      <c r="N59" s="296">
        <f>K59*L59</f>
        <v>4343.5650669008837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4343.5650669008837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87496.828215758011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17499.365643151603</v>
      </c>
      <c r="M83" s="852"/>
      <c r="N83" s="57"/>
    </row>
    <row r="84" spans="1:14">
      <c r="B84" s="95" t="s">
        <v>1057</v>
      </c>
      <c r="C84" s="96"/>
      <c r="D84" s="96"/>
      <c r="E84" s="96"/>
      <c r="F84" s="96"/>
      <c r="G84" s="96"/>
      <c r="H84" s="96"/>
      <c r="I84" s="93"/>
      <c r="J84" s="94"/>
      <c r="K84" s="313">
        <v>0.05</v>
      </c>
      <c r="L84" s="851">
        <f>N78*K84</f>
        <v>4374.8414107879007</v>
      </c>
      <c r="M84" s="852"/>
      <c r="N84" s="57"/>
    </row>
    <row r="85" spans="1:14" ht="15.75" thickBot="1">
      <c r="B85" s="97" t="s">
        <v>1058</v>
      </c>
      <c r="C85" s="98"/>
      <c r="D85" s="98"/>
      <c r="E85" s="98"/>
      <c r="F85" s="98"/>
      <c r="G85" s="98"/>
      <c r="H85" s="98"/>
      <c r="I85" s="99"/>
      <c r="J85" s="100"/>
      <c r="K85" s="314">
        <v>0.05</v>
      </c>
      <c r="L85" s="853">
        <f>N78*K85</f>
        <v>4374.8414107879007</v>
      </c>
      <c r="M85" s="854"/>
      <c r="N85" s="57"/>
    </row>
    <row r="86" spans="1:14" ht="15.75" thickBot="1">
      <c r="B86" s="817" t="s">
        <v>1037</v>
      </c>
      <c r="C86" s="818"/>
      <c r="D86" s="818"/>
      <c r="E86" s="818"/>
      <c r="F86" s="818"/>
      <c r="G86" s="818"/>
      <c r="H86" s="818"/>
      <c r="I86" s="818"/>
      <c r="J86" s="818"/>
      <c r="K86" s="818"/>
      <c r="L86" s="818"/>
      <c r="M86" s="819"/>
      <c r="N86" s="58">
        <f>L83+L84+L85</f>
        <v>26249.048464727402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113745.87668048541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6"/>
      <c r="J36" s="277"/>
      <c r="K36" s="278">
        <f>VLOOKUP(A36,EQUIPOS!A6:D161,4,FALSE)</f>
        <v>9152.1832756304648</v>
      </c>
      <c r="L36" s="279"/>
      <c r="M36" s="280">
        <v>4</v>
      </c>
      <c r="N36" s="281">
        <f>K36/M36</f>
        <v>2288.0458189076162</v>
      </c>
    </row>
    <row r="37" spans="1:14">
      <c r="A37" s="114" t="s">
        <v>248</v>
      </c>
      <c r="B37" s="830" t="str">
        <f>VLOOKUP(A37,EQUIPOS!A7:D154,3,FALSE)</f>
        <v>Grúa telescópica de 50 Ton.</v>
      </c>
      <c r="C37" s="831"/>
      <c r="D37" s="831"/>
      <c r="E37" s="831"/>
      <c r="F37" s="831"/>
      <c r="G37" s="831"/>
      <c r="H37" s="832"/>
      <c r="I37" s="276"/>
      <c r="J37" s="277"/>
      <c r="K37" s="278">
        <f>VLOOKUP(A37,EQUIPOS!A7:D162,4,FALSE)</f>
        <v>297831.894668094</v>
      </c>
      <c r="L37" s="279"/>
      <c r="M37" s="280">
        <v>4</v>
      </c>
      <c r="N37" s="281">
        <f>K37/M37</f>
        <v>74457.9736670235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957.5100976143749</v>
      </c>
    </row>
    <row r="43" spans="1:14" ht="15.75" thickBot="1">
      <c r="B43" s="817" t="s">
        <v>1037</v>
      </c>
      <c r="C43" s="818"/>
      <c r="D43" s="818"/>
      <c r="E43" s="818"/>
      <c r="F43" s="818"/>
      <c r="G43" s="818"/>
      <c r="H43" s="818"/>
      <c r="I43" s="818"/>
      <c r="J43" s="818"/>
      <c r="K43" s="818"/>
      <c r="L43" s="818"/>
      <c r="M43" s="819"/>
      <c r="N43" s="105">
        <f>SUM(N36:N42)</f>
        <v>77703.529583545489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1">
        <f>VLOOKUP(A59,TRANSPORTE!A5:D117,4,FALSE)</f>
        <v>0.4319725891332501</v>
      </c>
      <c r="M59" s="822"/>
      <c r="N59" s="296">
        <f>K59*L59</f>
        <v>0.4319725891332501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87279.062532278374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17455.812506455677</v>
      </c>
      <c r="M83" s="852"/>
      <c r="N83" s="57"/>
    </row>
    <row r="84" spans="1:14">
      <c r="B84" s="95" t="s">
        <v>1057</v>
      </c>
      <c r="C84" s="96"/>
      <c r="D84" s="96"/>
      <c r="E84" s="96"/>
      <c r="F84" s="96"/>
      <c r="G84" s="96"/>
      <c r="H84" s="96"/>
      <c r="I84" s="93"/>
      <c r="J84" s="94"/>
      <c r="K84" s="313">
        <v>0.05</v>
      </c>
      <c r="L84" s="851">
        <f>N78*K84</f>
        <v>4363.9531266139193</v>
      </c>
      <c r="M84" s="852"/>
      <c r="N84" s="57"/>
    </row>
    <row r="85" spans="1:14" ht="15.75" thickBot="1">
      <c r="B85" s="97" t="s">
        <v>1058</v>
      </c>
      <c r="C85" s="98"/>
      <c r="D85" s="98"/>
      <c r="E85" s="98"/>
      <c r="F85" s="98"/>
      <c r="G85" s="98"/>
      <c r="H85" s="98"/>
      <c r="I85" s="99"/>
      <c r="J85" s="100"/>
      <c r="K85" s="314">
        <v>0.05</v>
      </c>
      <c r="L85" s="853">
        <f>N78*K85</f>
        <v>4363.9531266139193</v>
      </c>
      <c r="M85" s="854"/>
      <c r="N85" s="57"/>
    </row>
    <row r="86" spans="1:14" ht="15.75" thickBot="1">
      <c r="B86" s="817" t="s">
        <v>1037</v>
      </c>
      <c r="C86" s="818"/>
      <c r="D86" s="818"/>
      <c r="E86" s="818"/>
      <c r="F86" s="818"/>
      <c r="G86" s="818"/>
      <c r="H86" s="818"/>
      <c r="I86" s="818"/>
      <c r="J86" s="818"/>
      <c r="K86" s="818"/>
      <c r="L86" s="818"/>
      <c r="M86" s="819"/>
      <c r="N86" s="58">
        <f>L83+L84+L85</f>
        <v>26183.718759683517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113462.78129196189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117798.49931021998</v>
      </c>
      <c r="L36" s="279"/>
      <c r="M36" s="280">
        <v>5</v>
      </c>
      <c r="N36" s="281">
        <f>K36/M36</f>
        <v>23559.699862043995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102.1344104122</v>
      </c>
    </row>
    <row r="43" spans="1:14" ht="15.75" thickBot="1">
      <c r="B43" s="817" t="s">
        <v>1037</v>
      </c>
      <c r="C43" s="818"/>
      <c r="D43" s="818"/>
      <c r="E43" s="818"/>
      <c r="F43" s="818"/>
      <c r="G43" s="818"/>
      <c r="H43" s="818"/>
      <c r="I43" s="818"/>
      <c r="J43" s="818"/>
      <c r="K43" s="818"/>
      <c r="L43" s="818"/>
      <c r="M43" s="819"/>
      <c r="N43" s="105">
        <f>SUM(N36:N42)</f>
        <v>23661.834272456195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1">
        <f>VLOOKUP(A59,TRANSPORTE!A5:D94,4,FALSE)</f>
        <v>723.92751115014732</v>
      </c>
      <c r="M59" s="822"/>
      <c r="N59" s="296">
        <f>K59*L59</f>
        <v>508.19711282740337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508.19711282740337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29276.751905893598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5855.3503811787195</v>
      </c>
      <c r="M83" s="852"/>
      <c r="N83" s="57"/>
    </row>
    <row r="84" spans="1:14">
      <c r="B84" s="95" t="s">
        <v>1057</v>
      </c>
      <c r="C84" s="96"/>
      <c r="D84" s="96"/>
      <c r="E84" s="96"/>
      <c r="F84" s="96"/>
      <c r="G84" s="96"/>
      <c r="H84" s="96"/>
      <c r="I84" s="93"/>
      <c r="J84" s="94"/>
      <c r="K84" s="313">
        <v>0.05</v>
      </c>
      <c r="L84" s="851">
        <f>N78*K84</f>
        <v>1463.8375952946799</v>
      </c>
      <c r="M84" s="852"/>
      <c r="N84" s="57"/>
    </row>
    <row r="85" spans="1:14" ht="15.75" thickBot="1">
      <c r="B85" s="97" t="s">
        <v>1058</v>
      </c>
      <c r="C85" s="98"/>
      <c r="D85" s="98"/>
      <c r="E85" s="98"/>
      <c r="F85" s="98"/>
      <c r="G85" s="98"/>
      <c r="H85" s="98"/>
      <c r="I85" s="99"/>
      <c r="J85" s="100"/>
      <c r="K85" s="314">
        <v>0.05</v>
      </c>
      <c r="L85" s="853">
        <f>N78*K85</f>
        <v>1463.8375952946799</v>
      </c>
      <c r="M85" s="854"/>
      <c r="N85" s="57"/>
    </row>
    <row r="86" spans="1:14" ht="15.75" thickBot="1">
      <c r="B86" s="817" t="s">
        <v>1037</v>
      </c>
      <c r="C86" s="818"/>
      <c r="D86" s="818"/>
      <c r="E86" s="818"/>
      <c r="F86" s="818"/>
      <c r="G86" s="818"/>
      <c r="H86" s="818"/>
      <c r="I86" s="818"/>
      <c r="J86" s="818"/>
      <c r="K86" s="818"/>
      <c r="L86" s="818"/>
      <c r="M86" s="819"/>
      <c r="N86" s="58">
        <f>L83+L84+L85</f>
        <v>8783.0255717680793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38059.777477661679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117798.49931021998</v>
      </c>
      <c r="L36" s="279"/>
      <c r="M36" s="280">
        <v>4</v>
      </c>
      <c r="N36" s="281">
        <f>K36/M36</f>
        <v>29449.624827554995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63.834006507624999</v>
      </c>
    </row>
    <row r="43" spans="1:14" ht="15.75" thickBot="1">
      <c r="B43" s="817" t="s">
        <v>1037</v>
      </c>
      <c r="C43" s="818"/>
      <c r="D43" s="818"/>
      <c r="E43" s="818"/>
      <c r="F43" s="818"/>
      <c r="G43" s="818"/>
      <c r="H43" s="818"/>
      <c r="I43" s="818"/>
      <c r="J43" s="818"/>
      <c r="K43" s="818"/>
      <c r="L43" s="818"/>
      <c r="M43" s="819"/>
      <c r="N43" s="105">
        <f>SUM(N36:N42)</f>
        <v>29513.458834062621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1">
        <f>VLOOKUP(A59,TRANSPORTE!A5:D94,4,FALSE)</f>
        <v>723.92751115014732</v>
      </c>
      <c r="M59" s="822"/>
      <c r="N59" s="296">
        <f>K59*L59</f>
        <v>2193.5003587849465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2193.5003587849465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34898.659518228815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6979.7319036457629</v>
      </c>
      <c r="M83" s="852"/>
      <c r="N83" s="57"/>
    </row>
    <row r="84" spans="1:14">
      <c r="B84" s="95" t="s">
        <v>1057</v>
      </c>
      <c r="C84" s="96"/>
      <c r="D84" s="96"/>
      <c r="E84" s="96"/>
      <c r="F84" s="96"/>
      <c r="G84" s="96"/>
      <c r="H84" s="96"/>
      <c r="I84" s="93"/>
      <c r="J84" s="94"/>
      <c r="K84" s="313">
        <v>0.05</v>
      </c>
      <c r="L84" s="851">
        <f>N78*K84</f>
        <v>1744.9329759114407</v>
      </c>
      <c r="M84" s="852"/>
      <c r="N84" s="57"/>
    </row>
    <row r="85" spans="1:14" ht="15.75" thickBot="1">
      <c r="B85" s="97" t="s">
        <v>1058</v>
      </c>
      <c r="C85" s="98"/>
      <c r="D85" s="98"/>
      <c r="E85" s="98"/>
      <c r="F85" s="98"/>
      <c r="G85" s="98"/>
      <c r="H85" s="98"/>
      <c r="I85" s="99"/>
      <c r="J85" s="100"/>
      <c r="K85" s="314">
        <v>0.05</v>
      </c>
      <c r="L85" s="853">
        <f>N78*K85</f>
        <v>1744.9329759114407</v>
      </c>
      <c r="M85" s="854"/>
      <c r="N85" s="57"/>
    </row>
    <row r="86" spans="1:14" ht="15.75" thickBot="1">
      <c r="B86" s="817" t="s">
        <v>1037</v>
      </c>
      <c r="C86" s="818"/>
      <c r="D86" s="818"/>
      <c r="E86" s="818"/>
      <c r="F86" s="818"/>
      <c r="G86" s="818"/>
      <c r="H86" s="818"/>
      <c r="I86" s="818"/>
      <c r="J86" s="818"/>
      <c r="K86" s="818"/>
      <c r="L86" s="818"/>
      <c r="M86" s="819"/>
      <c r="N86" s="58">
        <f>L83+L84+L85</f>
        <v>10469.597855468644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45368.257373697459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75" thickBot="1">
      <c r="B85" s="97" t="s">
        <v>1058</v>
      </c>
      <c r="C85" s="98"/>
      <c r="D85" s="98"/>
      <c r="E85" s="98"/>
      <c r="F85" s="98"/>
      <c r="G85" s="98"/>
      <c r="H85" s="98"/>
      <c r="I85" s="99"/>
      <c r="J85" s="100"/>
      <c r="K85" s="314">
        <v>0.05</v>
      </c>
      <c r="L85" s="853">
        <f>N78*K85</f>
        <v>74.898567635613333</v>
      </c>
      <c r="M85" s="854"/>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156027.38425920732</v>
      </c>
      <c r="L36" s="279"/>
      <c r="M36" s="280">
        <v>3</v>
      </c>
      <c r="N36" s="281">
        <f>K36/M36</f>
        <v>52009.128086402437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52094.240095079273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723.92751115014732</v>
      </c>
      <c r="M59" s="822"/>
      <c r="N59" s="296">
        <f>K59*L59</f>
        <v>1230.6767689552505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1230.6767689552505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61836.117731717859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12367.223546343572</v>
      </c>
      <c r="M83" s="852"/>
      <c r="N83" s="57"/>
    </row>
    <row r="84" spans="1:14">
      <c r="B84" s="95" t="s">
        <v>1057</v>
      </c>
      <c r="C84" s="96"/>
      <c r="D84" s="96"/>
      <c r="E84" s="96"/>
      <c r="F84" s="96"/>
      <c r="G84" s="96"/>
      <c r="H84" s="96"/>
      <c r="I84" s="93"/>
      <c r="J84" s="94"/>
      <c r="K84" s="313">
        <v>0.05</v>
      </c>
      <c r="L84" s="851">
        <f>N78*K84</f>
        <v>3091.8058865858929</v>
      </c>
      <c r="M84" s="852"/>
      <c r="N84" s="57"/>
    </row>
    <row r="85" spans="1:14" ht="15.75" thickBot="1">
      <c r="B85" s="97" t="s">
        <v>1058</v>
      </c>
      <c r="C85" s="98"/>
      <c r="D85" s="98"/>
      <c r="E85" s="98"/>
      <c r="F85" s="98"/>
      <c r="G85" s="98"/>
      <c r="H85" s="98"/>
      <c r="I85" s="99"/>
      <c r="J85" s="100"/>
      <c r="K85" s="314">
        <v>0.05</v>
      </c>
      <c r="L85" s="853">
        <f>N78*K85</f>
        <v>3091.8058865858929</v>
      </c>
      <c r="M85" s="854"/>
      <c r="N85" s="57"/>
    </row>
    <row r="86" spans="1:14" ht="15.75" thickBot="1">
      <c r="B86" s="817" t="s">
        <v>1037</v>
      </c>
      <c r="C86" s="818"/>
      <c r="D86" s="818"/>
      <c r="E86" s="818"/>
      <c r="F86" s="818"/>
      <c r="G86" s="818"/>
      <c r="H86" s="818"/>
      <c r="I86" s="818"/>
      <c r="J86" s="818"/>
      <c r="K86" s="818"/>
      <c r="L86" s="818"/>
      <c r="M86" s="819"/>
      <c r="N86" s="58">
        <f>L83+L84+L85</f>
        <v>18550.835319515358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80386.953051233213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156027.38425920732</v>
      </c>
      <c r="L36" s="279"/>
      <c r="M36" s="280">
        <v>3</v>
      </c>
      <c r="N36" s="281">
        <f>K36/M36</f>
        <v>52009.128086402437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52094.240095079273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723.92751115014732</v>
      </c>
      <c r="M59" s="822"/>
      <c r="N59" s="296">
        <f>K59*L59</f>
        <v>1230.6767689552505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1230.6767689552505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61836.117731717859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12367.223546343572</v>
      </c>
      <c r="M83" s="852"/>
      <c r="N83" s="57"/>
    </row>
    <row r="84" spans="1:14">
      <c r="B84" s="95" t="s">
        <v>1057</v>
      </c>
      <c r="C84" s="96"/>
      <c r="D84" s="96"/>
      <c r="E84" s="96"/>
      <c r="F84" s="96"/>
      <c r="G84" s="96"/>
      <c r="H84" s="96"/>
      <c r="I84" s="93"/>
      <c r="J84" s="94"/>
      <c r="K84" s="313">
        <v>0.05</v>
      </c>
      <c r="L84" s="851">
        <f>N78*K84</f>
        <v>3091.8058865858929</v>
      </c>
      <c r="M84" s="852"/>
      <c r="N84" s="57"/>
    </row>
    <row r="85" spans="1:14" ht="15.75" thickBot="1">
      <c r="B85" s="97" t="s">
        <v>1058</v>
      </c>
      <c r="C85" s="98"/>
      <c r="D85" s="98"/>
      <c r="E85" s="98"/>
      <c r="F85" s="98"/>
      <c r="G85" s="98"/>
      <c r="H85" s="98"/>
      <c r="I85" s="99"/>
      <c r="J85" s="100"/>
      <c r="K85" s="314">
        <v>0.05</v>
      </c>
      <c r="L85" s="853">
        <f>N78*K85</f>
        <v>3091.8058865858929</v>
      </c>
      <c r="M85" s="854"/>
      <c r="N85" s="57"/>
    </row>
    <row r="86" spans="1:14" ht="15.75" thickBot="1">
      <c r="B86" s="817" t="s">
        <v>1037</v>
      </c>
      <c r="C86" s="818"/>
      <c r="D86" s="818"/>
      <c r="E86" s="818"/>
      <c r="F86" s="818"/>
      <c r="G86" s="818"/>
      <c r="H86" s="818"/>
      <c r="I86" s="818"/>
      <c r="J86" s="818"/>
      <c r="K86" s="818"/>
      <c r="L86" s="818"/>
      <c r="M86" s="819"/>
      <c r="N86" s="58">
        <f>L83+L84+L85</f>
        <v>18550.835319515358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80386.953051233213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45</v>
      </c>
      <c r="N36" s="281">
        <f>K36/M36</f>
        <v>4494.6160074668769</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4496.0345409448246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1">
        <f>VLOOKUP(A59,TRANSPORTE!A6:D117,4,FALSE)</f>
        <v>0.4319725891332501</v>
      </c>
      <c r="M59" s="822"/>
      <c r="N59" s="296">
        <f>K59*L59</f>
        <v>15.421421432057029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15.421421432057029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4653.309310171604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930.66186203432085</v>
      </c>
      <c r="M83" s="852"/>
      <c r="N83" s="57"/>
    </row>
    <row r="84" spans="1:14">
      <c r="B84" s="95" t="s">
        <v>1057</v>
      </c>
      <c r="C84" s="96"/>
      <c r="D84" s="96"/>
      <c r="E84" s="96"/>
      <c r="F84" s="96"/>
      <c r="G84" s="96"/>
      <c r="H84" s="96"/>
      <c r="I84" s="93"/>
      <c r="J84" s="94"/>
      <c r="K84" s="313">
        <v>0.05</v>
      </c>
      <c r="L84" s="851">
        <f>N78*K84</f>
        <v>232.66546550858021</v>
      </c>
      <c r="M84" s="852"/>
      <c r="N84" s="57"/>
    </row>
    <row r="85" spans="1:14" ht="15.75" thickBot="1">
      <c r="B85" s="97" t="s">
        <v>1058</v>
      </c>
      <c r="C85" s="98"/>
      <c r="D85" s="98"/>
      <c r="E85" s="98"/>
      <c r="F85" s="98"/>
      <c r="G85" s="98"/>
      <c r="H85" s="98"/>
      <c r="I85" s="99"/>
      <c r="J85" s="100"/>
      <c r="K85" s="314">
        <v>0.05</v>
      </c>
      <c r="L85" s="853">
        <f>N78*K85</f>
        <v>232.66546550858021</v>
      </c>
      <c r="M85" s="854"/>
      <c r="N85" s="57"/>
    </row>
    <row r="86" spans="1:14" ht="15.75" thickBot="1">
      <c r="B86" s="817" t="s">
        <v>1037</v>
      </c>
      <c r="C86" s="818"/>
      <c r="D86" s="818"/>
      <c r="E86" s="818"/>
      <c r="F86" s="818"/>
      <c r="G86" s="818"/>
      <c r="H86" s="818"/>
      <c r="I86" s="818"/>
      <c r="J86" s="818"/>
      <c r="K86" s="818"/>
      <c r="L86" s="818"/>
      <c r="M86" s="819"/>
      <c r="N86" s="58">
        <f>L83+L84+L85</f>
        <v>1395.9927930514812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6049.3021032230854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1">
        <f>VLOOKUP(A59,TRANSPORTE!A6:D117,4,FALSE)</f>
        <v>0.4319725891332501</v>
      </c>
      <c r="M59" s="822"/>
      <c r="N59" s="296">
        <f>K59*L59</f>
        <v>4.4277190386158134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4.4277190386158134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628.58244933539356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125.71648986707872</v>
      </c>
      <c r="M83" s="852"/>
      <c r="N83" s="57"/>
    </row>
    <row r="84" spans="1:14">
      <c r="B84" s="95" t="s">
        <v>1057</v>
      </c>
      <c r="C84" s="96"/>
      <c r="D84" s="96"/>
      <c r="E84" s="96"/>
      <c r="F84" s="96"/>
      <c r="G84" s="96"/>
      <c r="H84" s="96"/>
      <c r="I84" s="93"/>
      <c r="J84" s="94"/>
      <c r="K84" s="313">
        <v>0.05</v>
      </c>
      <c r="L84" s="851">
        <f>N78*K84</f>
        <v>31.42912246676968</v>
      </c>
      <c r="M84" s="852"/>
      <c r="N84" s="57"/>
    </row>
    <row r="85" spans="1:14" ht="15.75" thickBot="1">
      <c r="B85" s="97" t="s">
        <v>1058</v>
      </c>
      <c r="C85" s="98"/>
      <c r="D85" s="98"/>
      <c r="E85" s="98"/>
      <c r="F85" s="98"/>
      <c r="G85" s="98"/>
      <c r="H85" s="98"/>
      <c r="I85" s="99"/>
      <c r="J85" s="100"/>
      <c r="K85" s="314">
        <v>0.05</v>
      </c>
      <c r="L85" s="853">
        <f>N78*K85</f>
        <v>31.42912246676968</v>
      </c>
      <c r="M85" s="854"/>
      <c r="N85" s="57"/>
    </row>
    <row r="86" spans="1:14" ht="15.75" thickBot="1">
      <c r="B86" s="817" t="s">
        <v>1037</v>
      </c>
      <c r="C86" s="818"/>
      <c r="D86" s="818"/>
      <c r="E86" s="818"/>
      <c r="F86" s="818"/>
      <c r="G86" s="818"/>
      <c r="H86" s="818"/>
      <c r="I86" s="818"/>
      <c r="J86" s="818"/>
      <c r="K86" s="818"/>
      <c r="L86" s="818"/>
      <c r="M86" s="819"/>
      <c r="N86" s="58">
        <f>L83+L84+L85</f>
        <v>188.57473480061807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817.15718413601167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45</v>
      </c>
      <c r="N36" s="281">
        <f>K36/M36</f>
        <v>4494.6160074668769</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4496.0345409448246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1">
        <f>VLOOKUP(A59,TRANSPORTE!A6:D117,4,FALSE)</f>
        <v>819.38255865649387</v>
      </c>
      <c r="M59" s="822"/>
      <c r="N59" s="296">
        <f>K59*L59</f>
        <v>664.10546687829492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664.10546687829492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5301.9933556178421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1060.3986711235684</v>
      </c>
      <c r="M83" s="852"/>
      <c r="N83" s="57"/>
    </row>
    <row r="84" spans="1:14">
      <c r="B84" s="95" t="s">
        <v>1057</v>
      </c>
      <c r="C84" s="96"/>
      <c r="D84" s="96"/>
      <c r="E84" s="96"/>
      <c r="F84" s="96"/>
      <c r="G84" s="96"/>
      <c r="H84" s="96"/>
      <c r="I84" s="93"/>
      <c r="J84" s="94"/>
      <c r="K84" s="313">
        <v>0.05</v>
      </c>
      <c r="L84" s="851">
        <f>N78*K84</f>
        <v>265.0996677808921</v>
      </c>
      <c r="M84" s="852"/>
      <c r="N84" s="57"/>
    </row>
    <row r="85" spans="1:14" ht="15.75" thickBot="1">
      <c r="B85" s="97" t="s">
        <v>1058</v>
      </c>
      <c r="C85" s="98"/>
      <c r="D85" s="98"/>
      <c r="E85" s="98"/>
      <c r="F85" s="98"/>
      <c r="G85" s="98"/>
      <c r="H85" s="98"/>
      <c r="I85" s="99"/>
      <c r="J85" s="100"/>
      <c r="K85" s="314">
        <v>0.05</v>
      </c>
      <c r="L85" s="853">
        <f>N78*K85</f>
        <v>265.0996677808921</v>
      </c>
      <c r="M85" s="854"/>
      <c r="N85" s="57"/>
    </row>
    <row r="86" spans="1:14" ht="15.75" thickBot="1">
      <c r="B86" s="817" t="s">
        <v>1037</v>
      </c>
      <c r="C86" s="818"/>
      <c r="D86" s="818"/>
      <c r="E86" s="818"/>
      <c r="F86" s="818"/>
      <c r="G86" s="818"/>
      <c r="H86" s="818"/>
      <c r="I86" s="818"/>
      <c r="J86" s="818"/>
      <c r="K86" s="818"/>
      <c r="L86" s="818"/>
      <c r="M86" s="819"/>
      <c r="N86" s="58">
        <f>L83+L84+L85</f>
        <v>1590.5980066853526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6892.5913623031947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VLOOKUP(A36,EQUIPOS!A5:D154,4,FALSE)</f>
        <v>144469.80024000673</v>
      </c>
      <c r="L36" s="279"/>
      <c r="M36" s="280">
        <v>0.625</v>
      </c>
      <c r="N36" s="281">
        <f>K36/M36</f>
        <v>231151.68038401078</v>
      </c>
    </row>
    <row r="37" spans="1:14">
      <c r="A37" s="114" t="s">
        <v>241</v>
      </c>
      <c r="B37" s="830" t="str">
        <f>VLOOKUP(A37,EQUIPOS!A7:D154,3,FALSE)</f>
        <v>Grúa (capacidad 15 ton)</v>
      </c>
      <c r="C37" s="831"/>
      <c r="D37" s="831"/>
      <c r="E37" s="831"/>
      <c r="F37" s="831"/>
      <c r="G37" s="831"/>
      <c r="H37" s="832"/>
      <c r="I37" s="276"/>
      <c r="J37" s="277"/>
      <c r="K37" s="278">
        <f>VLOOKUP(A37,EQUIPOS!A6:D154,4,FALSE)</f>
        <v>147732.76393460101</v>
      </c>
      <c r="L37" s="279"/>
      <c r="M37" s="280">
        <v>0.625</v>
      </c>
      <c r="N37" s="281">
        <f>K37/M37</f>
        <v>236372.42229536161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2553.3602603050003</v>
      </c>
    </row>
    <row r="43" spans="1:14" ht="15.75" thickBot="1">
      <c r="B43" s="817" t="s">
        <v>1037</v>
      </c>
      <c r="C43" s="818"/>
      <c r="D43" s="818"/>
      <c r="E43" s="818"/>
      <c r="F43" s="818"/>
      <c r="G43" s="818"/>
      <c r="H43" s="818"/>
      <c r="I43" s="818"/>
      <c r="J43" s="818"/>
      <c r="K43" s="818"/>
      <c r="L43" s="818"/>
      <c r="M43" s="819"/>
      <c r="N43" s="403">
        <f>SUM(N36:N42)</f>
        <v>470077.46293967741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44229.549151168969</v>
      </c>
      <c r="N51" s="281">
        <f>K51*M51</f>
        <v>88459.098302337938</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108407.77756488253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629552.44571065996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125910.48914213199</v>
      </c>
      <c r="M83" s="852"/>
      <c r="N83" s="57"/>
    </row>
    <row r="84" spans="1:14">
      <c r="B84" s="95" t="s">
        <v>1057</v>
      </c>
      <c r="C84" s="96"/>
      <c r="D84" s="96"/>
      <c r="E84" s="96"/>
      <c r="F84" s="96"/>
      <c r="G84" s="96"/>
      <c r="H84" s="96"/>
      <c r="I84" s="93"/>
      <c r="J84" s="94"/>
      <c r="K84" s="313">
        <v>0.05</v>
      </c>
      <c r="L84" s="851">
        <f>N78*K84</f>
        <v>31477.622285532998</v>
      </c>
      <c r="M84" s="852"/>
      <c r="N84" s="57"/>
    </row>
    <row r="85" spans="1:14" ht="15.75" thickBot="1">
      <c r="B85" s="97" t="s">
        <v>1058</v>
      </c>
      <c r="C85" s="98"/>
      <c r="D85" s="98"/>
      <c r="E85" s="98"/>
      <c r="F85" s="98"/>
      <c r="G85" s="98"/>
      <c r="H85" s="98"/>
      <c r="I85" s="99"/>
      <c r="J85" s="100"/>
      <c r="K85" s="314">
        <v>0.05</v>
      </c>
      <c r="L85" s="853">
        <f>N78*K85</f>
        <v>31477.622285532998</v>
      </c>
      <c r="M85" s="854"/>
      <c r="N85" s="57"/>
    </row>
    <row r="86" spans="1:14" ht="15.75" thickBot="1">
      <c r="B86" s="817" t="s">
        <v>1037</v>
      </c>
      <c r="C86" s="818"/>
      <c r="D86" s="818"/>
      <c r="E86" s="818"/>
      <c r="F86" s="818"/>
      <c r="G86" s="818"/>
      <c r="H86" s="818"/>
      <c r="I86" s="818"/>
      <c r="J86" s="818"/>
      <c r="K86" s="818"/>
      <c r="L86" s="818"/>
      <c r="M86" s="819"/>
      <c r="N86" s="58">
        <f>L83+L84+L85</f>
        <v>188865.73371319799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818418.17942385795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144469.80024000673</v>
      </c>
      <c r="L36" s="279"/>
      <c r="M36" s="280">
        <v>0.5</v>
      </c>
      <c r="N36" s="281">
        <f>K36/M36</f>
        <v>288939.60048001347</v>
      </c>
    </row>
    <row r="37" spans="1:14">
      <c r="A37" s="114" t="s">
        <v>241</v>
      </c>
      <c r="B37" s="830" t="str">
        <f>VLOOKUP(A37,EQUIPOS!A7:D154,3,FALSE)</f>
        <v>Grúa (capacidad 15 ton)</v>
      </c>
      <c r="C37" s="831"/>
      <c r="D37" s="831"/>
      <c r="E37" s="831"/>
      <c r="F37" s="831"/>
      <c r="G37" s="831"/>
      <c r="H37" s="832"/>
      <c r="I37" s="276"/>
      <c r="J37" s="277"/>
      <c r="K37" s="278">
        <f>VLOOKUP(A37,EQUIPOS!A7:D164,4,FALSE)</f>
        <v>147732.76393460101</v>
      </c>
      <c r="L37" s="279"/>
      <c r="M37" s="280">
        <v>0.5</v>
      </c>
      <c r="N37" s="281">
        <f>K37/M37</f>
        <v>295465.52786920202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3191.70032538125</v>
      </c>
    </row>
    <row r="43" spans="1:14" ht="15.75" thickBot="1">
      <c r="B43" s="817" t="s">
        <v>1037</v>
      </c>
      <c r="C43" s="818"/>
      <c r="D43" s="818"/>
      <c r="E43" s="818"/>
      <c r="F43" s="818"/>
      <c r="G43" s="818"/>
      <c r="H43" s="818"/>
      <c r="I43" s="818"/>
      <c r="J43" s="818"/>
      <c r="K43" s="818"/>
      <c r="L43" s="818"/>
      <c r="M43" s="819"/>
      <c r="N43" s="403">
        <f>SUM(N36:N42)</f>
        <v>587596.82867459673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44229.549151168969</v>
      </c>
      <c r="N51" s="281">
        <f>K51*M51</f>
        <v>88459.098302337938</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108407.77756488253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759838.61274710426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151967.72254942087</v>
      </c>
      <c r="M83" s="852"/>
      <c r="N83" s="57"/>
    </row>
    <row r="84" spans="1:14">
      <c r="B84" s="95" t="s">
        <v>1057</v>
      </c>
      <c r="C84" s="96"/>
      <c r="D84" s="96"/>
      <c r="E84" s="96"/>
      <c r="F84" s="96"/>
      <c r="G84" s="96"/>
      <c r="H84" s="96"/>
      <c r="I84" s="93"/>
      <c r="J84" s="94"/>
      <c r="K84" s="313">
        <v>0.05</v>
      </c>
      <c r="L84" s="851">
        <f>N78*K84</f>
        <v>37991.930637355217</v>
      </c>
      <c r="M84" s="852"/>
      <c r="N84" s="57"/>
    </row>
    <row r="85" spans="1:14" ht="15.75" thickBot="1">
      <c r="B85" s="97" t="s">
        <v>1058</v>
      </c>
      <c r="C85" s="98"/>
      <c r="D85" s="98"/>
      <c r="E85" s="98"/>
      <c r="F85" s="98"/>
      <c r="G85" s="98"/>
      <c r="H85" s="98"/>
      <c r="I85" s="99"/>
      <c r="J85" s="100"/>
      <c r="K85" s="314">
        <v>0.05</v>
      </c>
      <c r="L85" s="853">
        <f>N78*K85</f>
        <v>37991.930637355217</v>
      </c>
      <c r="M85" s="854"/>
      <c r="N85" s="57"/>
    </row>
    <row r="86" spans="1:14" ht="15.75" thickBot="1">
      <c r="B86" s="817" t="s">
        <v>1037</v>
      </c>
      <c r="C86" s="818"/>
      <c r="D86" s="818"/>
      <c r="E86" s="818"/>
      <c r="F86" s="818"/>
      <c r="G86" s="818"/>
      <c r="H86" s="818"/>
      <c r="I86" s="818"/>
      <c r="J86" s="818"/>
      <c r="K86" s="818"/>
      <c r="L86" s="818"/>
      <c r="M86" s="819"/>
      <c r="N86" s="58">
        <f>L83+L84+L85</f>
        <v>227951.58382413132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987790.19657123554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144469.80024000673</v>
      </c>
      <c r="L36" s="279"/>
      <c r="M36" s="280">
        <v>0.4375</v>
      </c>
      <c r="N36" s="281">
        <f>K36/M36</f>
        <v>330216.68626287254</v>
      </c>
    </row>
    <row r="37" spans="1:14">
      <c r="A37" s="114" t="s">
        <v>241</v>
      </c>
      <c r="B37" s="830" t="str">
        <f>VLOOKUP(A37,EQUIPOS!A7:D154,3,FALSE)</f>
        <v>Grúa (capacidad 15 ton)</v>
      </c>
      <c r="C37" s="831"/>
      <c r="D37" s="831"/>
      <c r="E37" s="831"/>
      <c r="F37" s="831"/>
      <c r="G37" s="831"/>
      <c r="H37" s="832"/>
      <c r="I37" s="276"/>
      <c r="J37" s="277"/>
      <c r="K37" s="278">
        <f>VLOOKUP(A37,EQUIPOS!A7:D164,4,FALSE)</f>
        <v>147732.76393460101</v>
      </c>
      <c r="L37" s="279"/>
      <c r="M37" s="280">
        <v>0.4375</v>
      </c>
      <c r="N37" s="281">
        <f>K37/M37</f>
        <v>337674.88899337372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3647.657514721428</v>
      </c>
    </row>
    <row r="43" spans="1:14" ht="15.75" thickBot="1">
      <c r="B43" s="817" t="s">
        <v>1037</v>
      </c>
      <c r="C43" s="818"/>
      <c r="D43" s="818"/>
      <c r="E43" s="818"/>
      <c r="F43" s="818"/>
      <c r="G43" s="818"/>
      <c r="H43" s="818"/>
      <c r="I43" s="818"/>
      <c r="J43" s="818"/>
      <c r="K43" s="818"/>
      <c r="L43" s="818"/>
      <c r="M43" s="819"/>
      <c r="N43" s="403">
        <f>SUM(N36:N42)</f>
        <v>671539.23277096765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44229.549151168969</v>
      </c>
      <c r="N51" s="281">
        <f>K51*M51</f>
        <v>88459.098302337938</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108407.77756488253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852900.16063027875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170580.03212605577</v>
      </c>
      <c r="M83" s="852"/>
      <c r="N83" s="57"/>
    </row>
    <row r="84" spans="1:14">
      <c r="B84" s="95" t="s">
        <v>1057</v>
      </c>
      <c r="C84" s="96"/>
      <c r="D84" s="96"/>
      <c r="E84" s="96"/>
      <c r="F84" s="96"/>
      <c r="G84" s="96"/>
      <c r="H84" s="96"/>
      <c r="I84" s="93"/>
      <c r="J84" s="94"/>
      <c r="K84" s="313">
        <v>0.05</v>
      </c>
      <c r="L84" s="851">
        <f>N78*K84</f>
        <v>42645.008031513942</v>
      </c>
      <c r="M84" s="852"/>
      <c r="N84" s="57"/>
    </row>
    <row r="85" spans="1:14" ht="15.75" thickBot="1">
      <c r="B85" s="97" t="s">
        <v>1058</v>
      </c>
      <c r="C85" s="98"/>
      <c r="D85" s="98"/>
      <c r="E85" s="98"/>
      <c r="F85" s="98"/>
      <c r="G85" s="98"/>
      <c r="H85" s="98"/>
      <c r="I85" s="99"/>
      <c r="J85" s="100"/>
      <c r="K85" s="314">
        <v>0.05</v>
      </c>
      <c r="L85" s="853">
        <f>N78*K85</f>
        <v>42645.008031513942</v>
      </c>
      <c r="M85" s="854"/>
      <c r="N85" s="57"/>
    </row>
    <row r="86" spans="1:14" ht="15.75" thickBot="1">
      <c r="B86" s="817" t="s">
        <v>1037</v>
      </c>
      <c r="C86" s="818"/>
      <c r="D86" s="818"/>
      <c r="E86" s="818"/>
      <c r="F86" s="818"/>
      <c r="G86" s="818"/>
      <c r="H86" s="818"/>
      <c r="I86" s="818"/>
      <c r="J86" s="818"/>
      <c r="K86" s="818"/>
      <c r="L86" s="818"/>
      <c r="M86" s="819"/>
      <c r="N86" s="58">
        <f>L83+L84+L85</f>
        <v>255870.04818908367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1108770.2088193623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144469.80024000673</v>
      </c>
      <c r="L36" s="279"/>
      <c r="M36" s="280">
        <v>0.875</v>
      </c>
      <c r="N36" s="281">
        <f>K36/M36</f>
        <v>165108.34313143627</v>
      </c>
    </row>
    <row r="37" spans="1:14">
      <c r="A37" s="114" t="s">
        <v>241</v>
      </c>
      <c r="B37" s="830" t="str">
        <f>VLOOKUP(A37,EQUIPOS!A7:D154,3,FALSE)</f>
        <v>Grúa (capacidad 15 ton)</v>
      </c>
      <c r="C37" s="831"/>
      <c r="D37" s="831"/>
      <c r="E37" s="831"/>
      <c r="F37" s="831"/>
      <c r="G37" s="831"/>
      <c r="H37" s="832"/>
      <c r="I37" s="276"/>
      <c r="J37" s="277"/>
      <c r="K37" s="278">
        <f>VLOOKUP(A37,EQUIPOS!A7:D164,4,FALSE)</f>
        <v>147732.76393460101</v>
      </c>
      <c r="L37" s="279"/>
      <c r="M37" s="280">
        <v>0.875</v>
      </c>
      <c r="N37" s="281">
        <f>K37/M37</f>
        <v>168837.44449668686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1459.0630058885715</v>
      </c>
    </row>
    <row r="43" spans="1:14" ht="15.75" thickBot="1">
      <c r="B43" s="817" t="s">
        <v>1037</v>
      </c>
      <c r="C43" s="818"/>
      <c r="D43" s="818"/>
      <c r="E43" s="818"/>
      <c r="F43" s="818"/>
      <c r="G43" s="818"/>
      <c r="H43" s="818"/>
      <c r="I43" s="818"/>
      <c r="J43" s="818"/>
      <c r="K43" s="818"/>
      <c r="L43" s="818"/>
      <c r="M43" s="819"/>
      <c r="N43" s="403">
        <f>SUM(N36:N42)</f>
        <v>335404.85063401167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384534.79001432774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76906.958002865547</v>
      </c>
      <c r="M83" s="852"/>
      <c r="N83" s="57"/>
    </row>
    <row r="84" spans="1:14">
      <c r="B84" s="95" t="s">
        <v>1057</v>
      </c>
      <c r="C84" s="96"/>
      <c r="D84" s="96"/>
      <c r="E84" s="96"/>
      <c r="F84" s="96"/>
      <c r="G84" s="96"/>
      <c r="H84" s="96"/>
      <c r="I84" s="93"/>
      <c r="J84" s="94"/>
      <c r="K84" s="313">
        <v>0.05</v>
      </c>
      <c r="L84" s="851">
        <f>N78*K84</f>
        <v>19226.739500716387</v>
      </c>
      <c r="M84" s="852"/>
      <c r="N84" s="57"/>
    </row>
    <row r="85" spans="1:14" ht="15.75" thickBot="1">
      <c r="B85" s="97" t="s">
        <v>1058</v>
      </c>
      <c r="C85" s="98"/>
      <c r="D85" s="98"/>
      <c r="E85" s="98"/>
      <c r="F85" s="98"/>
      <c r="G85" s="98"/>
      <c r="H85" s="98"/>
      <c r="I85" s="99"/>
      <c r="J85" s="100"/>
      <c r="K85" s="314">
        <v>0.05</v>
      </c>
      <c r="L85" s="853">
        <f>N78*K85</f>
        <v>19226.739500716387</v>
      </c>
      <c r="M85" s="854"/>
      <c r="N85" s="57"/>
    </row>
    <row r="86" spans="1:14" ht="15.75" thickBot="1">
      <c r="B86" s="817" t="s">
        <v>1037</v>
      </c>
      <c r="C86" s="818"/>
      <c r="D86" s="818"/>
      <c r="E86" s="818"/>
      <c r="F86" s="818"/>
      <c r="G86" s="818"/>
      <c r="H86" s="818"/>
      <c r="I86" s="818"/>
      <c r="J86" s="818"/>
      <c r="K86" s="818"/>
      <c r="L86" s="818"/>
      <c r="M86" s="819"/>
      <c r="N86" s="58">
        <f>L83+L84+L85</f>
        <v>115360.43700429832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499895.22701862606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144469.80024000673</v>
      </c>
      <c r="L36" s="279"/>
      <c r="M36" s="280">
        <v>0.75</v>
      </c>
      <c r="N36" s="281">
        <f>K36/M36</f>
        <v>192626.40032000898</v>
      </c>
    </row>
    <row r="37" spans="1:14">
      <c r="A37" s="114" t="s">
        <v>241</v>
      </c>
      <c r="B37" s="830" t="str">
        <f>VLOOKUP(A37,EQUIPOS!A7:D154,3,FALSE)</f>
        <v>Grúa (capacidad 15 ton)</v>
      </c>
      <c r="C37" s="831"/>
      <c r="D37" s="831"/>
      <c r="E37" s="831"/>
      <c r="F37" s="831"/>
      <c r="G37" s="831"/>
      <c r="H37" s="832"/>
      <c r="I37" s="276"/>
      <c r="J37" s="277"/>
      <c r="K37" s="278">
        <f>VLOOKUP(A37,EQUIPOS!A7:D164,4,FALSE)</f>
        <v>147732.76393460101</v>
      </c>
      <c r="L37" s="279"/>
      <c r="M37" s="280">
        <v>0.75</v>
      </c>
      <c r="N37" s="281">
        <f>K37/M37</f>
        <v>196977.01857946801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1702.2401735366668</v>
      </c>
    </row>
    <row r="43" spans="1:14" ht="15.75" thickBot="1">
      <c r="B43" s="817" t="s">
        <v>1037</v>
      </c>
      <c r="C43" s="818"/>
      <c r="D43" s="818"/>
      <c r="E43" s="818"/>
      <c r="F43" s="818"/>
      <c r="G43" s="818"/>
      <c r="H43" s="818"/>
      <c r="I43" s="818"/>
      <c r="J43" s="818"/>
      <c r="K43" s="818"/>
      <c r="L43" s="818"/>
      <c r="M43" s="819"/>
      <c r="N43" s="403">
        <f>SUM(N36:N42)</f>
        <v>391305.65907301364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445299.14180629159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89059.828361258318</v>
      </c>
      <c r="M83" s="852"/>
      <c r="N83" s="57"/>
    </row>
    <row r="84" spans="1:14">
      <c r="B84" s="95" t="s">
        <v>1057</v>
      </c>
      <c r="C84" s="96"/>
      <c r="D84" s="96"/>
      <c r="E84" s="96"/>
      <c r="F84" s="96"/>
      <c r="G84" s="96"/>
      <c r="H84" s="96"/>
      <c r="I84" s="93"/>
      <c r="J84" s="94"/>
      <c r="K84" s="313">
        <v>0.05</v>
      </c>
      <c r="L84" s="851">
        <f>N78*K84</f>
        <v>22264.95709031458</v>
      </c>
      <c r="M84" s="852"/>
      <c r="N84" s="57"/>
    </row>
    <row r="85" spans="1:14" ht="15.75" thickBot="1">
      <c r="B85" s="97" t="s">
        <v>1058</v>
      </c>
      <c r="C85" s="98"/>
      <c r="D85" s="98"/>
      <c r="E85" s="98"/>
      <c r="F85" s="98"/>
      <c r="G85" s="98"/>
      <c r="H85" s="98"/>
      <c r="I85" s="99"/>
      <c r="J85" s="100"/>
      <c r="K85" s="314">
        <v>0.05</v>
      </c>
      <c r="L85" s="853">
        <f>N78*K85</f>
        <v>22264.95709031458</v>
      </c>
      <c r="M85" s="854"/>
      <c r="N85" s="57"/>
    </row>
    <row r="86" spans="1:14" ht="15.75" thickBot="1">
      <c r="B86" s="817" t="s">
        <v>1037</v>
      </c>
      <c r="C86" s="818"/>
      <c r="D86" s="818"/>
      <c r="E86" s="818"/>
      <c r="F86" s="818"/>
      <c r="G86" s="818"/>
      <c r="H86" s="818"/>
      <c r="I86" s="818"/>
      <c r="J86" s="818"/>
      <c r="K86" s="818"/>
      <c r="L86" s="818"/>
      <c r="M86" s="819"/>
      <c r="N86" s="58">
        <f>L83+L84+L85</f>
        <v>133589.74254188748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578888.8843481791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144469.80024000673</v>
      </c>
      <c r="L36" s="279"/>
      <c r="M36" s="280">
        <v>0.6875</v>
      </c>
      <c r="N36" s="281">
        <f>K36/M36</f>
        <v>210137.89125819161</v>
      </c>
    </row>
    <row r="37" spans="1:14">
      <c r="A37" s="114" t="s">
        <v>241</v>
      </c>
      <c r="B37" s="830" t="str">
        <f>VLOOKUP(A37,EQUIPOS!A7:D154,3,FALSE)</f>
        <v>Grúa (capacidad 15 ton)</v>
      </c>
      <c r="C37" s="831"/>
      <c r="D37" s="831"/>
      <c r="E37" s="831"/>
      <c r="F37" s="831"/>
      <c r="G37" s="831"/>
      <c r="H37" s="832"/>
      <c r="I37" s="276"/>
      <c r="J37" s="277"/>
      <c r="K37" s="278">
        <f>VLOOKUP(A37,EQUIPOS!A7:D164,4,FALSE)</f>
        <v>147732.76393460101</v>
      </c>
      <c r="L37" s="279"/>
      <c r="M37" s="280">
        <v>0.6875</v>
      </c>
      <c r="N37" s="281">
        <f>K37/M37</f>
        <v>214884.02026851056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1856.9892802218183</v>
      </c>
    </row>
    <row r="43" spans="1:14" ht="15.75" thickBot="1">
      <c r="B43" s="817" t="s">
        <v>1037</v>
      </c>
      <c r="C43" s="818"/>
      <c r="D43" s="818"/>
      <c r="E43" s="818"/>
      <c r="F43" s="818"/>
      <c r="G43" s="818"/>
      <c r="H43" s="818"/>
      <c r="I43" s="818"/>
      <c r="J43" s="818"/>
      <c r="K43" s="818"/>
      <c r="L43" s="818"/>
      <c r="M43" s="819"/>
      <c r="N43" s="403">
        <f>SUM(N36:N42)</f>
        <v>426878.90080692398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483967.36567390495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96793.473134781001</v>
      </c>
      <c r="M83" s="852"/>
      <c r="N83" s="57"/>
    </row>
    <row r="84" spans="1:14">
      <c r="B84" s="95" t="s">
        <v>1057</v>
      </c>
      <c r="C84" s="96"/>
      <c r="D84" s="96"/>
      <c r="E84" s="96"/>
      <c r="F84" s="96"/>
      <c r="G84" s="96"/>
      <c r="H84" s="96"/>
      <c r="I84" s="93"/>
      <c r="J84" s="94"/>
      <c r="K84" s="313">
        <v>0.05</v>
      </c>
      <c r="L84" s="851">
        <f>N78*K84</f>
        <v>24198.36828369525</v>
      </c>
      <c r="M84" s="852"/>
      <c r="N84" s="57"/>
    </row>
    <row r="85" spans="1:14" ht="15.75" thickBot="1">
      <c r="B85" s="97" t="s">
        <v>1058</v>
      </c>
      <c r="C85" s="98"/>
      <c r="D85" s="98"/>
      <c r="E85" s="98"/>
      <c r="F85" s="98"/>
      <c r="G85" s="98"/>
      <c r="H85" s="98"/>
      <c r="I85" s="99"/>
      <c r="J85" s="100"/>
      <c r="K85" s="314">
        <v>0.05</v>
      </c>
      <c r="L85" s="853">
        <f>N78*K85</f>
        <v>24198.36828369525</v>
      </c>
      <c r="M85" s="854"/>
      <c r="N85" s="57"/>
    </row>
    <row r="86" spans="1:14" ht="15.75" thickBot="1">
      <c r="B86" s="817" t="s">
        <v>1037</v>
      </c>
      <c r="C86" s="818"/>
      <c r="D86" s="818"/>
      <c r="E86" s="818"/>
      <c r="F86" s="818"/>
      <c r="G86" s="818"/>
      <c r="H86" s="818"/>
      <c r="I86" s="818"/>
      <c r="J86" s="818"/>
      <c r="K86" s="818"/>
      <c r="L86" s="818"/>
      <c r="M86" s="819"/>
      <c r="N86" s="58">
        <f>L83+L84+L85</f>
        <v>145190.2097021715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629157.57537607639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6"/>
      <c r="J36" s="277"/>
      <c r="K36" s="278">
        <f>VLOOKUP(A36,EQUIPOS!A6:D163,4,FALSE)</f>
        <v>147732.76393460101</v>
      </c>
      <c r="L36" s="279"/>
      <c r="M36" s="405">
        <v>1.125</v>
      </c>
      <c r="N36" s="281">
        <f>K36/M36</f>
        <v>131318.01238631201</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1134.8267823577778</v>
      </c>
    </row>
    <row r="43" spans="1:14" ht="15.75" thickBot="1">
      <c r="B43" s="817" t="s">
        <v>1037</v>
      </c>
      <c r="C43" s="818"/>
      <c r="D43" s="818"/>
      <c r="E43" s="818"/>
      <c r="F43" s="818"/>
      <c r="G43" s="818"/>
      <c r="H43" s="818"/>
      <c r="I43" s="818"/>
      <c r="J43" s="818"/>
      <c r="K43" s="818"/>
      <c r="L43" s="818"/>
      <c r="M43" s="819"/>
      <c r="N43" s="403">
        <f>SUM(N36:N42)</f>
        <v>132452.8391686698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489.0967945559803</v>
      </c>
      <c r="N48" s="281">
        <f>K48*M48</f>
        <v>4890.9679455598034</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1612.543845586476</v>
      </c>
      <c r="N49" s="281">
        <f>K49*M49</f>
        <v>1612.543845586476</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13445.167471398321</v>
      </c>
      <c r="N50" s="281">
        <f>K50*M50</f>
        <v>13445.167471398321</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175098.05407836998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35019.610815674001</v>
      </c>
      <c r="M83" s="852"/>
      <c r="N83" s="57"/>
    </row>
    <row r="84" spans="1:14">
      <c r="B84" s="95" t="s">
        <v>1057</v>
      </c>
      <c r="C84" s="96"/>
      <c r="D84" s="96"/>
      <c r="E84" s="96"/>
      <c r="F84" s="96"/>
      <c r="G84" s="96"/>
      <c r="H84" s="96"/>
      <c r="I84" s="93"/>
      <c r="J84" s="94"/>
      <c r="K84" s="313">
        <v>0.05</v>
      </c>
      <c r="L84" s="851">
        <f>N78*K84</f>
        <v>8754.9027039185003</v>
      </c>
      <c r="M84" s="852"/>
      <c r="N84" s="57"/>
    </row>
    <row r="85" spans="1:14" ht="15.75" thickBot="1">
      <c r="B85" s="97" t="s">
        <v>1058</v>
      </c>
      <c r="C85" s="98"/>
      <c r="D85" s="98"/>
      <c r="E85" s="98"/>
      <c r="F85" s="98"/>
      <c r="G85" s="98"/>
      <c r="H85" s="98"/>
      <c r="I85" s="99"/>
      <c r="J85" s="100"/>
      <c r="K85" s="314">
        <v>0.05</v>
      </c>
      <c r="L85" s="853">
        <f>N78*K85</f>
        <v>8754.9027039185003</v>
      </c>
      <c r="M85" s="854"/>
      <c r="N85" s="57"/>
    </row>
    <row r="86" spans="1:14" ht="15.75" thickBot="1">
      <c r="B86" s="817" t="s">
        <v>1037</v>
      </c>
      <c r="C86" s="818"/>
      <c r="D86" s="818"/>
      <c r="E86" s="818"/>
      <c r="F86" s="818"/>
      <c r="G86" s="818"/>
      <c r="H86" s="818"/>
      <c r="I86" s="818"/>
      <c r="J86" s="818"/>
      <c r="K86" s="818"/>
      <c r="L86" s="818"/>
      <c r="M86" s="819"/>
      <c r="N86" s="58">
        <f>L83+L84+L85</f>
        <v>52529.416223511005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227627.470301881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6"/>
      <c r="J36" s="277"/>
      <c r="K36" s="278">
        <f>VLOOKUP(A36,EQUIPOS!A6:D163,4,FALSE)</f>
        <v>147732.76393460101</v>
      </c>
      <c r="L36" s="279"/>
      <c r="M36" s="471">
        <v>1</v>
      </c>
      <c r="N36" s="281">
        <f>K36/M36</f>
        <v>147732.76393460101</v>
      </c>
    </row>
    <row r="37" spans="1:14">
      <c r="A37" s="161" t="s">
        <v>373</v>
      </c>
      <c r="B37" s="830" t="str">
        <f>VLOOKUP(A37,EQUIPOS!A7:D154,3,FALSE)</f>
        <v>Volqueta 6 m3</v>
      </c>
      <c r="C37" s="831"/>
      <c r="D37" s="831"/>
      <c r="E37" s="831"/>
      <c r="F37" s="831"/>
      <c r="G37" s="831"/>
      <c r="H37" s="832"/>
      <c r="I37" s="276"/>
      <c r="J37" s="277"/>
      <c r="K37" s="278">
        <f>VLOOKUP(A37,EQUIPOS!A7:D164,4,FALSE)</f>
        <v>48266.942068553297</v>
      </c>
      <c r="L37" s="279"/>
      <c r="M37" s="472">
        <v>1</v>
      </c>
      <c r="N37" s="281">
        <f>K37/M37</f>
        <v>48266.942068553297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1276.6801301525002</v>
      </c>
    </row>
    <row r="43" spans="1:14" ht="15.75" thickBot="1">
      <c r="B43" s="817" t="s">
        <v>1037</v>
      </c>
      <c r="C43" s="818"/>
      <c r="D43" s="818"/>
      <c r="E43" s="818"/>
      <c r="F43" s="818"/>
      <c r="G43" s="818"/>
      <c r="H43" s="818"/>
      <c r="I43" s="818"/>
      <c r="J43" s="818"/>
      <c r="K43" s="818"/>
      <c r="L43" s="818"/>
      <c r="M43" s="819"/>
      <c r="N43" s="403">
        <f>SUM(N36:N42)</f>
        <v>197276.38613330681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489.0967945559803</v>
      </c>
      <c r="N48" s="281">
        <f>K48*M48</f>
        <v>4890.9679455598034</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1612.543845586476</v>
      </c>
      <c r="N49" s="281">
        <f>K49*M49</f>
        <v>1612.543845586476</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13445.167471398321</v>
      </c>
      <c r="N50" s="281">
        <f>K50*M50</f>
        <v>13445.167471398321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242758.66799890142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48551.733599780287</v>
      </c>
      <c r="M83" s="852"/>
      <c r="N83" s="57"/>
    </row>
    <row r="84" spans="1:14">
      <c r="B84" s="95" t="s">
        <v>1057</v>
      </c>
      <c r="C84" s="96"/>
      <c r="D84" s="96"/>
      <c r="E84" s="96"/>
      <c r="F84" s="96"/>
      <c r="G84" s="96"/>
      <c r="H84" s="96"/>
      <c r="I84" s="93"/>
      <c r="J84" s="94"/>
      <c r="K84" s="313">
        <v>0.05</v>
      </c>
      <c r="L84" s="851">
        <f>N78*K84</f>
        <v>12137.933399945072</v>
      </c>
      <c r="M84" s="852"/>
      <c r="N84" s="57"/>
    </row>
    <row r="85" spans="1:14" ht="15.75" thickBot="1">
      <c r="B85" s="97" t="s">
        <v>1058</v>
      </c>
      <c r="C85" s="98"/>
      <c r="D85" s="98"/>
      <c r="E85" s="98"/>
      <c r="F85" s="98"/>
      <c r="G85" s="98"/>
      <c r="H85" s="98"/>
      <c r="I85" s="99"/>
      <c r="J85" s="100"/>
      <c r="K85" s="314">
        <v>0.05</v>
      </c>
      <c r="L85" s="853">
        <f>N78*K85</f>
        <v>12137.933399945072</v>
      </c>
      <c r="M85" s="854"/>
      <c r="N85" s="57"/>
    </row>
    <row r="86" spans="1:14" ht="15.75" thickBot="1">
      <c r="B86" s="817" t="s">
        <v>1037</v>
      </c>
      <c r="C86" s="818"/>
      <c r="D86" s="818"/>
      <c r="E86" s="818"/>
      <c r="F86" s="818"/>
      <c r="G86" s="818"/>
      <c r="H86" s="818"/>
      <c r="I86" s="818"/>
      <c r="J86" s="818"/>
      <c r="K86" s="818"/>
      <c r="L86" s="818"/>
      <c r="M86" s="819"/>
      <c r="N86" s="58">
        <f>L83+L84+L85</f>
        <v>72827.600399670438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315586.26839857188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147732.76393460101</v>
      </c>
      <c r="L36" s="279"/>
      <c r="M36" s="280">
        <v>0.9375</v>
      </c>
      <c r="N36" s="281">
        <f>K36/M36</f>
        <v>157581.61486357442</v>
      </c>
    </row>
    <row r="37" spans="1:14">
      <c r="A37" s="150" t="s">
        <v>373</v>
      </c>
      <c r="B37" s="830" t="str">
        <f>VLOOKUP(A37,EQUIPOS!A7:D154,3,FALSE)</f>
        <v>Volqueta 6 m3</v>
      </c>
      <c r="C37" s="831"/>
      <c r="D37" s="831"/>
      <c r="E37" s="831"/>
      <c r="F37" s="831"/>
      <c r="G37" s="831"/>
      <c r="H37" s="832"/>
      <c r="I37" s="276"/>
      <c r="J37" s="277"/>
      <c r="K37" s="278">
        <f>VLOOKUP(A37,EQUIPOS!A7:D164,4,FALSE)</f>
        <v>48266.942068553297</v>
      </c>
      <c r="L37" s="279"/>
      <c r="M37" s="280">
        <v>0.9375</v>
      </c>
      <c r="N37" s="281">
        <f>K37/M37</f>
        <v>51484.738206456852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1361.7921388293335</v>
      </c>
    </row>
    <row r="43" spans="1:14" ht="15.75" thickBot="1">
      <c r="B43" s="817" t="s">
        <v>1037</v>
      </c>
      <c r="C43" s="818"/>
      <c r="D43" s="818"/>
      <c r="E43" s="818"/>
      <c r="F43" s="818"/>
      <c r="G43" s="818"/>
      <c r="H43" s="818"/>
      <c r="I43" s="818"/>
      <c r="J43" s="818"/>
      <c r="K43" s="818"/>
      <c r="L43" s="818"/>
      <c r="M43" s="819"/>
      <c r="N43" s="403">
        <f>SUM(N36:N42)</f>
        <v>210428.1452088606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13445.167471398321</v>
      </c>
      <c r="N49" s="281">
        <f>K49*M49</f>
        <v>13445.167471398321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257612.66724799189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51522.533449598384</v>
      </c>
      <c r="M83" s="852"/>
      <c r="N83" s="57"/>
    </row>
    <row r="84" spans="1:14">
      <c r="B84" s="95" t="s">
        <v>1057</v>
      </c>
      <c r="C84" s="96"/>
      <c r="D84" s="96"/>
      <c r="E84" s="96"/>
      <c r="F84" s="96"/>
      <c r="G84" s="96"/>
      <c r="H84" s="96"/>
      <c r="I84" s="93"/>
      <c r="J84" s="94"/>
      <c r="K84" s="313">
        <v>0.05</v>
      </c>
      <c r="L84" s="851">
        <f>N78*K84</f>
        <v>12880.633362399596</v>
      </c>
      <c r="M84" s="852"/>
      <c r="N84" s="57"/>
    </row>
    <row r="85" spans="1:14" ht="15.75" thickBot="1">
      <c r="B85" s="97" t="s">
        <v>1058</v>
      </c>
      <c r="C85" s="98"/>
      <c r="D85" s="98"/>
      <c r="E85" s="98"/>
      <c r="F85" s="98"/>
      <c r="G85" s="98"/>
      <c r="H85" s="98"/>
      <c r="I85" s="99"/>
      <c r="J85" s="100"/>
      <c r="K85" s="314">
        <v>0.05</v>
      </c>
      <c r="L85" s="853">
        <f>N78*K85</f>
        <v>12880.633362399596</v>
      </c>
      <c r="M85" s="854"/>
      <c r="N85" s="57"/>
    </row>
    <row r="86" spans="1:14" ht="15.75" thickBot="1">
      <c r="B86" s="817" t="s">
        <v>1037</v>
      </c>
      <c r="C86" s="818"/>
      <c r="D86" s="818"/>
      <c r="E86" s="818"/>
      <c r="F86" s="818"/>
      <c r="G86" s="818"/>
      <c r="H86" s="818"/>
      <c r="I86" s="818"/>
      <c r="J86" s="818"/>
      <c r="K86" s="818"/>
      <c r="L86" s="818"/>
      <c r="M86" s="819"/>
      <c r="N86" s="58">
        <f>L83+L84+L85</f>
        <v>77283.800174397576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334896.46742238948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147732.76393460101</v>
      </c>
      <c r="L36" s="279"/>
      <c r="M36" s="280">
        <v>1.5</v>
      </c>
      <c r="N36" s="281">
        <f>K36/M36</f>
        <v>98488.509289734007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851.12008676833341</v>
      </c>
    </row>
    <row r="43" spans="1:14" ht="15.75" thickBot="1">
      <c r="B43" s="817" t="s">
        <v>1037</v>
      </c>
      <c r="C43" s="818"/>
      <c r="D43" s="818"/>
      <c r="E43" s="818"/>
      <c r="F43" s="818"/>
      <c r="G43" s="818"/>
      <c r="H43" s="818"/>
      <c r="I43" s="818"/>
      <c r="J43" s="818"/>
      <c r="K43" s="818"/>
      <c r="L43" s="818"/>
      <c r="M43" s="819"/>
      <c r="N43" s="403">
        <f>SUM(N36:N42)</f>
        <v>99339.629376502344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13445.167471398321</v>
      </c>
      <c r="N49" s="281">
        <f>K49*M49</f>
        <v>13445.167471398321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136310.71037441361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27262.142074882722</v>
      </c>
      <c r="M83" s="852"/>
      <c r="N83" s="57"/>
    </row>
    <row r="84" spans="1:14">
      <c r="B84" s="95" t="s">
        <v>1057</v>
      </c>
      <c r="C84" s="96"/>
      <c r="D84" s="96"/>
      <c r="E84" s="96"/>
      <c r="F84" s="96"/>
      <c r="G84" s="96"/>
      <c r="H84" s="96"/>
      <c r="I84" s="93"/>
      <c r="J84" s="94"/>
      <c r="K84" s="313">
        <v>0.05</v>
      </c>
      <c r="L84" s="851">
        <f>N78*K84</f>
        <v>6815.5355187206806</v>
      </c>
      <c r="M84" s="852"/>
      <c r="N84" s="57"/>
    </row>
    <row r="85" spans="1:14" ht="15.75" thickBot="1">
      <c r="B85" s="97" t="s">
        <v>1058</v>
      </c>
      <c r="C85" s="98"/>
      <c r="D85" s="98"/>
      <c r="E85" s="98"/>
      <c r="F85" s="98"/>
      <c r="G85" s="98"/>
      <c r="H85" s="98"/>
      <c r="I85" s="99"/>
      <c r="J85" s="100"/>
      <c r="K85" s="314">
        <v>0.05</v>
      </c>
      <c r="L85" s="853">
        <f>N78*K85</f>
        <v>6815.5355187206806</v>
      </c>
      <c r="M85" s="854"/>
      <c r="N85" s="57"/>
    </row>
    <row r="86" spans="1:14" ht="15.75" thickBot="1">
      <c r="B86" s="817" t="s">
        <v>1037</v>
      </c>
      <c r="C86" s="818"/>
      <c r="D86" s="818"/>
      <c r="E86" s="818"/>
      <c r="F86" s="818"/>
      <c r="G86" s="818"/>
      <c r="H86" s="818"/>
      <c r="I86" s="818"/>
      <c r="J86" s="818"/>
      <c r="K86" s="818"/>
      <c r="L86" s="818"/>
      <c r="M86" s="819"/>
      <c r="N86" s="58">
        <f>L83+L84+L85</f>
        <v>40893.213112324083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177203.92348673771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147732.76393460101</v>
      </c>
      <c r="L36" s="279"/>
      <c r="M36" s="280">
        <v>1.375</v>
      </c>
      <c r="N36" s="281">
        <f>K36/M36</f>
        <v>107442.01013425528</v>
      </c>
    </row>
    <row r="37" spans="1:14">
      <c r="A37" s="150" t="s">
        <v>373</v>
      </c>
      <c r="B37" s="830" t="str">
        <f>VLOOKUP(A37,EQUIPOS!A7:D154,3,FALSE)</f>
        <v>Volqueta 6 m3</v>
      </c>
      <c r="C37" s="831"/>
      <c r="D37" s="831"/>
      <c r="E37" s="831"/>
      <c r="F37" s="831"/>
      <c r="G37" s="831"/>
      <c r="H37" s="832"/>
      <c r="I37" s="276"/>
      <c r="J37" s="277"/>
      <c r="K37" s="278">
        <f>VLOOKUP(A37,EQUIPOS!A7:D164,4,FALSE)</f>
        <v>48266.942068553297</v>
      </c>
      <c r="L37" s="279"/>
      <c r="M37" s="280">
        <v>1.375</v>
      </c>
      <c r="N37" s="281">
        <f>K37/M37</f>
        <v>35103.230595311492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928.49464011090913</v>
      </c>
    </row>
    <row r="43" spans="1:14" ht="15.75" thickBot="1">
      <c r="B43" s="817" t="s">
        <v>1037</v>
      </c>
      <c r="C43" s="818"/>
      <c r="D43" s="818"/>
      <c r="E43" s="818"/>
      <c r="F43" s="818"/>
      <c r="G43" s="818"/>
      <c r="H43" s="818"/>
      <c r="I43" s="818"/>
      <c r="J43" s="818"/>
      <c r="K43" s="818"/>
      <c r="L43" s="818"/>
      <c r="M43" s="819"/>
      <c r="N43" s="403">
        <f>SUM(N36:N42)</f>
        <v>143473.73536967768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13445.167471398321</v>
      </c>
      <c r="N49" s="281">
        <f>K49*M49</f>
        <v>13445.167471398321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181992.30743444047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36398.461486888096</v>
      </c>
      <c r="M83" s="852"/>
      <c r="N83" s="57"/>
    </row>
    <row r="84" spans="1:14">
      <c r="B84" s="95" t="s">
        <v>1057</v>
      </c>
      <c r="C84" s="96"/>
      <c r="D84" s="96"/>
      <c r="E84" s="96"/>
      <c r="F84" s="96"/>
      <c r="G84" s="96"/>
      <c r="H84" s="96"/>
      <c r="I84" s="93"/>
      <c r="J84" s="94"/>
      <c r="K84" s="313">
        <v>0.05</v>
      </c>
      <c r="L84" s="851">
        <f>N78*K84</f>
        <v>9099.6153717220241</v>
      </c>
      <c r="M84" s="852"/>
      <c r="N84" s="57"/>
    </row>
    <row r="85" spans="1:14" ht="15.75" thickBot="1">
      <c r="B85" s="97" t="s">
        <v>1058</v>
      </c>
      <c r="C85" s="98"/>
      <c r="D85" s="98"/>
      <c r="E85" s="98"/>
      <c r="F85" s="98"/>
      <c r="G85" s="98"/>
      <c r="H85" s="98"/>
      <c r="I85" s="99"/>
      <c r="J85" s="100"/>
      <c r="K85" s="314">
        <v>0.05</v>
      </c>
      <c r="L85" s="853">
        <f>N78*K85</f>
        <v>9099.6153717220241</v>
      </c>
      <c r="M85" s="854"/>
      <c r="N85" s="57"/>
    </row>
    <row r="86" spans="1:14" ht="15.75" thickBot="1">
      <c r="B86" s="817" t="s">
        <v>1037</v>
      </c>
      <c r="C86" s="818"/>
      <c r="D86" s="818"/>
      <c r="E86" s="818"/>
      <c r="F86" s="818"/>
      <c r="G86" s="818"/>
      <c r="H86" s="818"/>
      <c r="I86" s="818"/>
      <c r="J86" s="818"/>
      <c r="K86" s="818"/>
      <c r="L86" s="818"/>
      <c r="M86" s="819"/>
      <c r="N86" s="58">
        <f>L83+L84+L85</f>
        <v>54597.692230332141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236589.99966477262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147732.76393460101</v>
      </c>
      <c r="L36" s="279"/>
      <c r="M36" s="280">
        <v>1.3125</v>
      </c>
      <c r="N36" s="281">
        <f>K36/M36</f>
        <v>112558.29633112458</v>
      </c>
    </row>
    <row r="37" spans="1:14">
      <c r="A37" s="150" t="s">
        <v>373</v>
      </c>
      <c r="B37" s="830" t="str">
        <f>VLOOKUP(A37,EQUIPOS!A7:D154,3,FALSE)</f>
        <v>Volqueta 6 m3</v>
      </c>
      <c r="C37" s="831"/>
      <c r="D37" s="831"/>
      <c r="E37" s="831"/>
      <c r="F37" s="831"/>
      <c r="G37" s="831"/>
      <c r="H37" s="832"/>
      <c r="I37" s="276"/>
      <c r="J37" s="277"/>
      <c r="K37" s="278">
        <f>VLOOKUP(A37,EQUIPOS!A7:D164,4,FALSE)</f>
        <v>48266.942068553297</v>
      </c>
      <c r="L37" s="279"/>
      <c r="M37" s="280">
        <v>1.3125</v>
      </c>
      <c r="N37" s="281">
        <f>K37/M37</f>
        <v>36774.813004612035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972.70867059238105</v>
      </c>
    </row>
    <row r="43" spans="1:14" ht="15.75" thickBot="1">
      <c r="B43" s="817" t="s">
        <v>1037</v>
      </c>
      <c r="C43" s="818"/>
      <c r="D43" s="818"/>
      <c r="E43" s="818"/>
      <c r="F43" s="818"/>
      <c r="G43" s="818"/>
      <c r="H43" s="818"/>
      <c r="I43" s="818"/>
      <c r="J43" s="818"/>
      <c r="K43" s="818"/>
      <c r="L43" s="818"/>
      <c r="M43" s="819"/>
      <c r="N43" s="403">
        <f>SUM(N36:N42)</f>
        <v>150305.81800632898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489.0967945559803</v>
      </c>
      <c r="N48" s="281">
        <f>K48*M48</f>
        <v>4890.9679455598034</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13445.167471398321</v>
      </c>
      <c r="N49" s="281">
        <f>K49*M49</f>
        <v>13445.167471398321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1612.543845586476</v>
      </c>
      <c r="N50" s="281">
        <f>K50*M50</f>
        <v>1612.543845586476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19948.6792625446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189708.6706807212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37941.734136144245</v>
      </c>
      <c r="M83" s="852"/>
      <c r="N83" s="57"/>
    </row>
    <row r="84" spans="1:14">
      <c r="B84" s="95" t="s">
        <v>1057</v>
      </c>
      <c r="C84" s="96"/>
      <c r="D84" s="96"/>
      <c r="E84" s="96"/>
      <c r="F84" s="96"/>
      <c r="G84" s="96"/>
      <c r="H84" s="96"/>
      <c r="I84" s="93"/>
      <c r="J84" s="94"/>
      <c r="K84" s="313">
        <v>0.05</v>
      </c>
      <c r="L84" s="851">
        <f>N78*K84</f>
        <v>9485.4335340360612</v>
      </c>
      <c r="M84" s="852"/>
      <c r="N84" s="57"/>
    </row>
    <row r="85" spans="1:14" ht="15.75" thickBot="1">
      <c r="B85" s="97" t="s">
        <v>1058</v>
      </c>
      <c r="C85" s="98"/>
      <c r="D85" s="98"/>
      <c r="E85" s="98"/>
      <c r="F85" s="98"/>
      <c r="G85" s="98"/>
      <c r="H85" s="98"/>
      <c r="I85" s="99"/>
      <c r="J85" s="100"/>
      <c r="K85" s="314">
        <v>0.05</v>
      </c>
      <c r="L85" s="853">
        <f>N78*K85</f>
        <v>9485.4335340360612</v>
      </c>
      <c r="M85" s="854"/>
      <c r="N85" s="57"/>
    </row>
    <row r="86" spans="1:14" ht="15.75" thickBot="1">
      <c r="B86" s="817" t="s">
        <v>1037</v>
      </c>
      <c r="C86" s="818"/>
      <c r="D86" s="818"/>
      <c r="E86" s="818"/>
      <c r="F86" s="818"/>
      <c r="G86" s="818"/>
      <c r="H86" s="818"/>
      <c r="I86" s="818"/>
      <c r="J86" s="818"/>
      <c r="K86" s="818"/>
      <c r="L86" s="818"/>
      <c r="M86" s="819"/>
      <c r="N86" s="58">
        <f>L83+L84+L85</f>
        <v>56912.601204216371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246621.27188493757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66</v>
      </c>
      <c r="N36" s="281">
        <f>K36/M36</f>
        <v>3064.5109141819617</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213815.30435520996</v>
      </c>
      <c r="L37" s="279"/>
      <c r="M37" s="280">
        <v>100</v>
      </c>
      <c r="N37" s="281">
        <f>K37/M37</f>
        <v>2138.1530435520995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5203.6311396508436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3034.8138218342733</v>
      </c>
      <c r="N48" s="281">
        <f>K48*M48</f>
        <v>3034.8138218342733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3034.8138218342733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8335.1631531633357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1667.0326306326672</v>
      </c>
      <c r="M83" s="852"/>
      <c r="N83" s="57"/>
    </row>
    <row r="84" spans="1:14">
      <c r="B84" s="95" t="s">
        <v>1057</v>
      </c>
      <c r="C84" s="96"/>
      <c r="D84" s="96"/>
      <c r="E84" s="96"/>
      <c r="F84" s="96"/>
      <c r="G84" s="96"/>
      <c r="H84" s="96"/>
      <c r="I84" s="93"/>
      <c r="J84" s="94"/>
      <c r="K84" s="313">
        <v>0.05</v>
      </c>
      <c r="L84" s="851">
        <f>N78*K84</f>
        <v>416.75815765816679</v>
      </c>
      <c r="M84" s="852"/>
      <c r="N84" s="57"/>
    </row>
    <row r="85" spans="1:14" ht="15.75" thickBot="1">
      <c r="B85" s="97" t="s">
        <v>1058</v>
      </c>
      <c r="C85" s="98"/>
      <c r="D85" s="98"/>
      <c r="E85" s="98"/>
      <c r="F85" s="98"/>
      <c r="G85" s="98"/>
      <c r="H85" s="98"/>
      <c r="I85" s="99"/>
      <c r="J85" s="100"/>
      <c r="K85" s="314">
        <v>0.05</v>
      </c>
      <c r="L85" s="853">
        <f>N78*K85</f>
        <v>416.75815765816679</v>
      </c>
      <c r="M85" s="854"/>
      <c r="N85" s="57"/>
    </row>
    <row r="86" spans="1:14" ht="15.75" thickBot="1">
      <c r="B86" s="817" t="s">
        <v>1037</v>
      </c>
      <c r="C86" s="818"/>
      <c r="D86" s="818"/>
      <c r="E86" s="818"/>
      <c r="F86" s="818"/>
      <c r="G86" s="818"/>
      <c r="H86" s="818"/>
      <c r="I86" s="818"/>
      <c r="J86" s="818"/>
      <c r="K86" s="818"/>
      <c r="L86" s="818"/>
      <c r="M86" s="819"/>
      <c r="N86" s="58">
        <f>L83+L84+L85</f>
        <v>2500.5489459490009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10835.712099112337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66</v>
      </c>
      <c r="N36" s="281">
        <f>K36/M36</f>
        <v>3064.5109141819617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3065.4780960987437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3162.1962877769633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632.43925755539271</v>
      </c>
      <c r="M83" s="852"/>
      <c r="N83" s="57"/>
    </row>
    <row r="84" spans="1:14">
      <c r="B84" s="95" t="s">
        <v>1057</v>
      </c>
      <c r="C84" s="96"/>
      <c r="D84" s="96"/>
      <c r="E84" s="96"/>
      <c r="F84" s="96"/>
      <c r="G84" s="96"/>
      <c r="H84" s="96"/>
      <c r="I84" s="93"/>
      <c r="J84" s="94"/>
      <c r="K84" s="313">
        <v>0.05</v>
      </c>
      <c r="L84" s="851">
        <f>N78*K84</f>
        <v>158.10981438884818</v>
      </c>
      <c r="M84" s="852"/>
      <c r="N84" s="57"/>
    </row>
    <row r="85" spans="1:14" ht="15.75" thickBot="1">
      <c r="B85" s="97" t="s">
        <v>1058</v>
      </c>
      <c r="C85" s="98"/>
      <c r="D85" s="98"/>
      <c r="E85" s="98"/>
      <c r="F85" s="98"/>
      <c r="G85" s="98"/>
      <c r="H85" s="98"/>
      <c r="I85" s="99"/>
      <c r="J85" s="100"/>
      <c r="K85" s="314">
        <v>0.05</v>
      </c>
      <c r="L85" s="853">
        <f>N78*K85</f>
        <v>158.10981438884818</v>
      </c>
      <c r="M85" s="854"/>
      <c r="N85" s="57"/>
    </row>
    <row r="86" spans="1:14" ht="15.75" thickBot="1">
      <c r="B86" s="817" t="s">
        <v>1037</v>
      </c>
      <c r="C86" s="818"/>
      <c r="D86" s="818"/>
      <c r="E86" s="818"/>
      <c r="F86" s="818"/>
      <c r="G86" s="818"/>
      <c r="H86" s="818"/>
      <c r="I86" s="818"/>
      <c r="J86" s="818"/>
      <c r="K86" s="818"/>
      <c r="L86" s="818"/>
      <c r="M86" s="819"/>
      <c r="N86" s="58">
        <f>L83+L84+L85</f>
        <v>948.65888633308919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4110.8551741100528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6"/>
      <c r="J36" s="277"/>
      <c r="K36" s="278">
        <f>VLOOKUP(A36,EQUIPOS!A6:D163,4,FALSE)</f>
        <v>86036.003183842797</v>
      </c>
      <c r="L36" s="279"/>
      <c r="M36" s="280">
        <v>66</v>
      </c>
      <c r="N36" s="281">
        <f>K36/M36</f>
        <v>1303.5758058157999</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213815.30435520996</v>
      </c>
      <c r="L37" s="279"/>
      <c r="M37" s="280">
        <v>100</v>
      </c>
      <c r="N37" s="281">
        <f>K37/M37</f>
        <v>2138.1530435520995</v>
      </c>
    </row>
    <row r="38" spans="1:14">
      <c r="A38" t="s">
        <v>312</v>
      </c>
      <c r="B38" s="830" t="str">
        <f>VLOOKUP(A38,EQUIPOS!A8:D154,3,FALSE)</f>
        <v>Retroexcavadora sobre oruga, potencia 138 HP, balde de 1,5 m3.</v>
      </c>
      <c r="C38" s="831"/>
      <c r="D38" s="831"/>
      <c r="E38" s="831"/>
      <c r="F38" s="831"/>
      <c r="G38" s="831"/>
      <c r="H38" s="832"/>
      <c r="I38" s="276"/>
      <c r="J38" s="277"/>
      <c r="K38" s="278">
        <f>VLOOKUP(A38,EQUIPOS!A8:D165,4,FALSE)</f>
        <v>202257.72033600946</v>
      </c>
      <c r="L38" s="279"/>
      <c r="M38" s="280">
        <v>66</v>
      </c>
      <c r="N38" s="281">
        <f>K38/M38</f>
        <v>3064.5109141819617</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N78*L42</f>
        <v>5.8030915006931822</v>
      </c>
    </row>
    <row r="43" spans="1:14" ht="15.75" thickBot="1">
      <c r="B43" s="817" t="s">
        <v>1037</v>
      </c>
      <c r="C43" s="818"/>
      <c r="D43" s="818"/>
      <c r="E43" s="818"/>
      <c r="F43" s="818"/>
      <c r="G43" s="818"/>
      <c r="H43" s="818"/>
      <c r="I43" s="818"/>
      <c r="J43" s="818"/>
      <c r="K43" s="818"/>
      <c r="L43" s="818"/>
      <c r="M43" s="819"/>
      <c r="N43" s="403">
        <f>SUM(N36:N42)</f>
        <v>6512.042855050554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3705.0637209055976</v>
      </c>
      <c r="N48" s="281">
        <f>K48*M48</f>
        <v>741.01274418111961</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1381.6556459322662</v>
      </c>
      <c r="N49" s="281">
        <f t="shared" ref="N49:N54" si="0">K49*M49</f>
        <v>4144.9669377967984</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6920.607801590183</v>
      </c>
      <c r="N50" s="281">
        <f t="shared" si="0"/>
        <v>2076.1823404770548</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1290.6949494907469</v>
      </c>
      <c r="N51" s="281">
        <f t="shared" si="0"/>
        <v>258.13898989814942</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704.84748317691333</v>
      </c>
      <c r="N52" s="281">
        <f t="shared" si="0"/>
        <v>352.42374158845666</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2.1234554386457039E-2</v>
      </c>
      <c r="N53" s="281">
        <f t="shared" si="0"/>
        <v>169.77344750288199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3034.8138218342733</v>
      </c>
      <c r="N54" s="281">
        <f t="shared" si="0"/>
        <v>3034.8138218342733</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3">
        <f>SUM(N48:N55)</f>
        <v>10777.312023278735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10">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17579.509453363949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3515.9018906727902</v>
      </c>
      <c r="M85" s="852"/>
      <c r="N85" s="57"/>
    </row>
    <row r="86" spans="1:14">
      <c r="B86" s="95" t="s">
        <v>1057</v>
      </c>
      <c r="C86" s="96"/>
      <c r="D86" s="96"/>
      <c r="E86" s="96"/>
      <c r="F86" s="96"/>
      <c r="G86" s="96"/>
      <c r="H86" s="96"/>
      <c r="I86" s="93"/>
      <c r="J86" s="94"/>
      <c r="K86" s="313">
        <v>0.05</v>
      </c>
      <c r="L86" s="851">
        <f>N80*K86</f>
        <v>878.97547266819754</v>
      </c>
      <c r="M86" s="852"/>
      <c r="N86" s="57"/>
    </row>
    <row r="87" spans="1:14" ht="15.75" thickBot="1">
      <c r="B87" s="97" t="s">
        <v>1058</v>
      </c>
      <c r="C87" s="98"/>
      <c r="D87" s="98"/>
      <c r="E87" s="98"/>
      <c r="F87" s="98"/>
      <c r="G87" s="98"/>
      <c r="H87" s="98"/>
      <c r="I87" s="99"/>
      <c r="J87" s="100"/>
      <c r="K87" s="314">
        <v>0.05</v>
      </c>
      <c r="L87" s="853">
        <f>N80*K87</f>
        <v>878.97547266819754</v>
      </c>
      <c r="M87" s="854"/>
      <c r="N87" s="57"/>
    </row>
    <row r="88" spans="1:14" ht="15.75" thickBot="1">
      <c r="B88" s="817" t="s">
        <v>1037</v>
      </c>
      <c r="C88" s="818"/>
      <c r="D88" s="818"/>
      <c r="E88" s="818"/>
      <c r="F88" s="818"/>
      <c r="G88" s="818"/>
      <c r="H88" s="818"/>
      <c r="I88" s="818"/>
      <c r="J88" s="818"/>
      <c r="K88" s="818"/>
      <c r="L88" s="818"/>
      <c r="M88" s="819"/>
      <c r="N88" s="58">
        <f>L85+L86+L87</f>
        <v>5273.852836009185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22853.362289373134</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70" t="s">
        <v>2327</v>
      </c>
      <c r="C121" s="402"/>
      <c r="D121" s="402"/>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66</v>
      </c>
      <c r="N36" s="281">
        <f>K36/M36</f>
        <v>3064.5109141819617</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213815.30435520996</v>
      </c>
      <c r="L37" s="279"/>
      <c r="M37" s="280">
        <v>100</v>
      </c>
      <c r="N37" s="281">
        <f>K37/M37</f>
        <v>2138.1530435520995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5203.6311396508436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3034.8138218342733</v>
      </c>
      <c r="N48" s="281">
        <f>K48*M48</f>
        <v>3034.8138218342733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3034.8138218342733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8335.1631531633357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1667.0326306326672</v>
      </c>
      <c r="M83" s="852"/>
      <c r="N83" s="57"/>
    </row>
    <row r="84" spans="1:14">
      <c r="B84" s="95" t="s">
        <v>1057</v>
      </c>
      <c r="C84" s="96"/>
      <c r="D84" s="96"/>
      <c r="E84" s="96"/>
      <c r="F84" s="96"/>
      <c r="G84" s="96"/>
      <c r="H84" s="96"/>
      <c r="I84" s="93"/>
      <c r="J84" s="94"/>
      <c r="K84" s="313">
        <v>0.05</v>
      </c>
      <c r="L84" s="851">
        <f>N78*K84</f>
        <v>416.75815765816679</v>
      </c>
      <c r="M84" s="852"/>
      <c r="N84" s="57"/>
    </row>
    <row r="85" spans="1:14" ht="15.75" thickBot="1">
      <c r="B85" s="97" t="s">
        <v>1058</v>
      </c>
      <c r="C85" s="98"/>
      <c r="D85" s="98"/>
      <c r="E85" s="98"/>
      <c r="F85" s="98"/>
      <c r="G85" s="98"/>
      <c r="H85" s="98"/>
      <c r="I85" s="99"/>
      <c r="J85" s="100"/>
      <c r="K85" s="314">
        <v>0.05</v>
      </c>
      <c r="L85" s="853">
        <f>N78*K85</f>
        <v>416.75815765816679</v>
      </c>
      <c r="M85" s="854"/>
      <c r="N85" s="57"/>
    </row>
    <row r="86" spans="1:14" ht="15.75" thickBot="1">
      <c r="B86" s="817" t="s">
        <v>1037</v>
      </c>
      <c r="C86" s="818"/>
      <c r="D86" s="818"/>
      <c r="E86" s="818"/>
      <c r="F86" s="818"/>
      <c r="G86" s="818"/>
      <c r="H86" s="818"/>
      <c r="I86" s="818"/>
      <c r="J86" s="818"/>
      <c r="K86" s="818"/>
      <c r="L86" s="818"/>
      <c r="M86" s="819"/>
      <c r="N86" s="58">
        <f>L83+L84+L85</f>
        <v>2500.5489459490009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10835.712099112337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66</v>
      </c>
      <c r="N36" s="281">
        <f>K36/M36</f>
        <v>3064.5109141819617</v>
      </c>
    </row>
    <row r="37" spans="1:14">
      <c r="A37" s="114" t="s">
        <v>180</v>
      </c>
      <c r="B37" s="830" t="str">
        <f>VLOOKUP(A37,EQUIPOS!A7:D154,3,FALSE)</f>
        <v>Compresor 120 HP, con martillo.</v>
      </c>
      <c r="C37" s="831"/>
      <c r="D37" s="831"/>
      <c r="E37" s="831"/>
      <c r="F37" s="831"/>
      <c r="G37" s="831"/>
      <c r="H37" s="832"/>
      <c r="I37" s="276"/>
      <c r="J37" s="277"/>
      <c r="K37" s="278">
        <f>VLOOKUP(A37,EQUIPOS!A7:D164,4,FALSE)</f>
        <v>86036.003183842797</v>
      </c>
      <c r="L37" s="279"/>
      <c r="M37" s="280">
        <v>66</v>
      </c>
      <c r="N37" s="281">
        <f>K37/M37</f>
        <v>1303.5758058157999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N79*L42</f>
        <v>5.8030915006931822</v>
      </c>
    </row>
    <row r="43" spans="1:14" ht="15.75" thickBot="1">
      <c r="B43" s="817" t="s">
        <v>1037</v>
      </c>
      <c r="C43" s="818"/>
      <c r="D43" s="818"/>
      <c r="E43" s="818"/>
      <c r="F43" s="818"/>
      <c r="G43" s="818"/>
      <c r="H43" s="818"/>
      <c r="I43" s="818"/>
      <c r="J43" s="818"/>
      <c r="K43" s="818"/>
      <c r="L43" s="818"/>
      <c r="M43" s="819"/>
      <c r="N43" s="403">
        <f>SUM(N36:N42)</f>
        <v>4373.8898114984549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3705.0637209055976</v>
      </c>
      <c r="N48" s="281">
        <f t="shared" ref="N48:N53" si="0">K48*M48</f>
        <v>741.01274418111961</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1381.6556459322662</v>
      </c>
      <c r="N49" s="281">
        <f t="shared" si="0"/>
        <v>4144.9669377967984</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6920.607801590183</v>
      </c>
      <c r="N50" s="281">
        <f t="shared" si="0"/>
        <v>2076.1823404770548</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1290.6949494907469</v>
      </c>
      <c r="N51" s="281">
        <f t="shared" si="0"/>
        <v>258.13898989814942</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704.84748317691333</v>
      </c>
      <c r="N52" s="281">
        <f t="shared" si="0"/>
        <v>352.42374158845666</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2.1234554386457039E-2</v>
      </c>
      <c r="N53" s="281">
        <f t="shared" si="0"/>
        <v>169.77344750288199</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SUM(N48:N54)</f>
        <v>7742.4982014444613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942"/>
      <c r="C65" s="943"/>
      <c r="D65" s="943"/>
      <c r="E65" s="943"/>
      <c r="F65" s="943"/>
      <c r="G65" s="944"/>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10">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12406.542587977576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3"/>
      <c r="J85" s="343"/>
      <c r="K85" s="311" t="s">
        <v>1054</v>
      </c>
      <c r="L85" s="847" t="s">
        <v>1055</v>
      </c>
      <c r="M85" s="848"/>
      <c r="N85" s="312"/>
    </row>
    <row r="86" spans="1:14">
      <c r="B86" s="849" t="s">
        <v>1056</v>
      </c>
      <c r="C86" s="850"/>
      <c r="D86" s="850"/>
      <c r="E86" s="850"/>
      <c r="F86" s="850"/>
      <c r="G86" s="850"/>
      <c r="H86" s="850"/>
      <c r="I86" s="93"/>
      <c r="J86" s="94"/>
      <c r="K86" s="313">
        <v>0.2</v>
      </c>
      <c r="L86" s="851">
        <f>N81*K86</f>
        <v>2481.3085175955152</v>
      </c>
      <c r="M86" s="852"/>
      <c r="N86" s="57"/>
    </row>
    <row r="87" spans="1:14">
      <c r="B87" s="95" t="s">
        <v>1057</v>
      </c>
      <c r="C87" s="96"/>
      <c r="D87" s="96"/>
      <c r="E87" s="96"/>
      <c r="F87" s="96"/>
      <c r="G87" s="96"/>
      <c r="H87" s="96"/>
      <c r="I87" s="93"/>
      <c r="J87" s="94"/>
      <c r="K87" s="313">
        <v>0.05</v>
      </c>
      <c r="L87" s="851">
        <f>N81*K87</f>
        <v>620.32712939887881</v>
      </c>
      <c r="M87" s="852"/>
      <c r="N87" s="57"/>
    </row>
    <row r="88" spans="1:14" ht="15.75" thickBot="1">
      <c r="B88" s="97" t="s">
        <v>1058</v>
      </c>
      <c r="C88" s="98"/>
      <c r="D88" s="98"/>
      <c r="E88" s="98"/>
      <c r="F88" s="98"/>
      <c r="G88" s="98"/>
      <c r="H88" s="98"/>
      <c r="I88" s="99"/>
      <c r="J88" s="100"/>
      <c r="K88" s="314">
        <v>0.05</v>
      </c>
      <c r="L88" s="853">
        <f>N81*K88</f>
        <v>620.32712939887881</v>
      </c>
      <c r="M88" s="854"/>
      <c r="N88" s="57"/>
    </row>
    <row r="89" spans="1:14" ht="15.75" thickBot="1">
      <c r="B89" s="817" t="s">
        <v>1037</v>
      </c>
      <c r="C89" s="818"/>
      <c r="D89" s="818"/>
      <c r="E89" s="818"/>
      <c r="F89" s="818"/>
      <c r="G89" s="818"/>
      <c r="H89" s="818"/>
      <c r="I89" s="818"/>
      <c r="J89" s="818"/>
      <c r="K89" s="818"/>
      <c r="L89" s="818"/>
      <c r="M89" s="819"/>
      <c r="N89" s="58">
        <f>L86+L87+L88</f>
        <v>3721.9627763932726</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16128.505364370849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70" t="s">
        <v>2327</v>
      </c>
      <c r="C122" s="402"/>
      <c r="D122" s="402"/>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202257.72033600946</v>
      </c>
      <c r="L36" s="279"/>
      <c r="M36" s="280">
        <v>66</v>
      </c>
      <c r="N36" s="281">
        <f>K36/M36</f>
        <v>3064.5109141819617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3065.4780960987437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3162.1962877769633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632.43925755539271</v>
      </c>
      <c r="M83" s="852"/>
      <c r="N83" s="57"/>
    </row>
    <row r="84" spans="1:14">
      <c r="B84" s="95" t="s">
        <v>1057</v>
      </c>
      <c r="C84" s="96"/>
      <c r="D84" s="96"/>
      <c r="E84" s="96"/>
      <c r="F84" s="96"/>
      <c r="G84" s="96"/>
      <c r="H84" s="96"/>
      <c r="I84" s="93"/>
      <c r="J84" s="94"/>
      <c r="K84" s="313">
        <v>0.05</v>
      </c>
      <c r="L84" s="851">
        <f>N78*K84</f>
        <v>158.10981438884818</v>
      </c>
      <c r="M84" s="852"/>
      <c r="N84" s="57"/>
    </row>
    <row r="85" spans="1:14" ht="15.75" thickBot="1">
      <c r="B85" s="97" t="s">
        <v>1058</v>
      </c>
      <c r="C85" s="98"/>
      <c r="D85" s="98"/>
      <c r="E85" s="98"/>
      <c r="F85" s="98"/>
      <c r="G85" s="98"/>
      <c r="H85" s="98"/>
      <c r="I85" s="99"/>
      <c r="J85" s="100"/>
      <c r="K85" s="314">
        <v>0.05</v>
      </c>
      <c r="L85" s="853">
        <f>N78*K85</f>
        <v>158.10981438884818</v>
      </c>
      <c r="M85" s="854"/>
      <c r="N85" s="57"/>
    </row>
    <row r="86" spans="1:14" ht="15.75" thickBot="1">
      <c r="B86" s="817" t="s">
        <v>1037</v>
      </c>
      <c r="C86" s="818"/>
      <c r="D86" s="818"/>
      <c r="E86" s="818"/>
      <c r="F86" s="818"/>
      <c r="G86" s="818"/>
      <c r="H86" s="818"/>
      <c r="I86" s="818"/>
      <c r="J86" s="818"/>
      <c r="K86" s="818"/>
      <c r="L86" s="818"/>
      <c r="M86" s="819"/>
      <c r="N86" s="58">
        <f>L83+L84+L85</f>
        <v>948.65888633308919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4110.8551741100528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156027.38425920732</v>
      </c>
      <c r="L36" s="279"/>
      <c r="M36" s="280">
        <v>66</v>
      </c>
      <c r="N36" s="281">
        <f>K36/M36</f>
        <v>2364.0512766546562</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213815.30435520996</v>
      </c>
      <c r="L37" s="279"/>
      <c r="M37" s="280">
        <v>100</v>
      </c>
      <c r="N37" s="281">
        <f>K37/M37</f>
        <v>2138.1530435520995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1.934363833564394</v>
      </c>
    </row>
    <row r="43" spans="1:14" ht="15.75" thickBot="1">
      <c r="B43" s="817" t="s">
        <v>1037</v>
      </c>
      <c r="C43" s="818"/>
      <c r="D43" s="818"/>
      <c r="E43" s="818"/>
      <c r="F43" s="818"/>
      <c r="G43" s="818"/>
      <c r="H43" s="818"/>
      <c r="I43" s="818"/>
      <c r="J43" s="818"/>
      <c r="K43" s="818"/>
      <c r="L43" s="818"/>
      <c r="M43" s="819"/>
      <c r="N43" s="403">
        <f>SUM(N36:N42)</f>
        <v>4504.1386840403202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2149.727861860375</v>
      </c>
      <c r="N48" s="281">
        <f>K48*M48</f>
        <v>2149.727861860375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2149.727861860375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6847.3029292571346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1369.4605858514269</v>
      </c>
      <c r="M83" s="852"/>
      <c r="N83" s="57"/>
    </row>
    <row r="84" spans="1:14">
      <c r="B84" s="95" t="s">
        <v>1057</v>
      </c>
      <c r="C84" s="96"/>
      <c r="D84" s="96"/>
      <c r="E84" s="96"/>
      <c r="F84" s="96"/>
      <c r="G84" s="96"/>
      <c r="H84" s="96"/>
      <c r="I84" s="93"/>
      <c r="J84" s="94"/>
      <c r="K84" s="313">
        <v>0.05</v>
      </c>
      <c r="L84" s="851">
        <f>N78*K84</f>
        <v>342.36514646285673</v>
      </c>
      <c r="M84" s="852"/>
      <c r="N84" s="57"/>
    </row>
    <row r="85" spans="1:14" ht="15.75" thickBot="1">
      <c r="B85" s="97" t="s">
        <v>1058</v>
      </c>
      <c r="C85" s="98"/>
      <c r="D85" s="98"/>
      <c r="E85" s="98"/>
      <c r="F85" s="98"/>
      <c r="G85" s="98"/>
      <c r="H85" s="98"/>
      <c r="I85" s="99"/>
      <c r="J85" s="100"/>
      <c r="K85" s="314">
        <v>0.05</v>
      </c>
      <c r="L85" s="853">
        <f>N78*K85</f>
        <v>342.36514646285673</v>
      </c>
      <c r="M85" s="854"/>
      <c r="N85" s="57"/>
    </row>
    <row r="86" spans="1:14" ht="15.75" thickBot="1">
      <c r="B86" s="817" t="s">
        <v>1037</v>
      </c>
      <c r="C86" s="818"/>
      <c r="D86" s="818"/>
      <c r="E86" s="818"/>
      <c r="F86" s="818"/>
      <c r="G86" s="818"/>
      <c r="H86" s="818"/>
      <c r="I86" s="818"/>
      <c r="J86" s="818"/>
      <c r="K86" s="818"/>
      <c r="L86" s="818"/>
      <c r="M86" s="819"/>
      <c r="N86" s="58">
        <f>L83+L84+L85</f>
        <v>2054.1908787771404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8901.4938080342745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213815.30435520996</v>
      </c>
      <c r="L36" s="473"/>
      <c r="M36" s="292">
        <v>50</v>
      </c>
      <c r="N36" s="281">
        <f>K36/M36</f>
        <v>4276.3060871041989</v>
      </c>
    </row>
    <row r="37" spans="1:14">
      <c r="A37" s="114" t="s">
        <v>152</v>
      </c>
      <c r="B37" s="830" t="str">
        <f>VLOOKUP(A37,EQUIPOS!A7:D154,3,FALSE)</f>
        <v xml:space="preserve">Carrotanque de agua(1000 Galones) </v>
      </c>
      <c r="C37" s="831"/>
      <c r="D37" s="831"/>
      <c r="E37" s="831"/>
      <c r="F37" s="831"/>
      <c r="G37" s="831"/>
      <c r="H37" s="832"/>
      <c r="I37" s="276"/>
      <c r="J37" s="277"/>
      <c r="K37" s="278">
        <f>VLOOKUP(A37,EQUIPOS!A7:D164,4,FALSE)</f>
        <v>70065.7677054292</v>
      </c>
      <c r="L37" s="473"/>
      <c r="M37" s="292">
        <v>50</v>
      </c>
      <c r="N37" s="281">
        <f>K37/M37</f>
        <v>1401.315354108584</v>
      </c>
    </row>
    <row r="38" spans="1:14">
      <c r="A38" s="214"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473"/>
      <c r="M38" s="292">
        <v>50</v>
      </c>
      <c r="N38" s="281">
        <f>K38/M38</f>
        <v>4276.3060871041989</v>
      </c>
    </row>
    <row r="39" spans="1:14">
      <c r="A39" s="214" t="s">
        <v>365</v>
      </c>
      <c r="B39" s="830" t="str">
        <f>VLOOKUP(A39,EQUIPOS!A9:D154,3,FALSE)</f>
        <v xml:space="preserve">Vibrocompatador, potencia 153 HP, peso 10 Ton. </v>
      </c>
      <c r="C39" s="831"/>
      <c r="D39" s="831"/>
      <c r="E39" s="831"/>
      <c r="F39" s="831"/>
      <c r="G39" s="831"/>
      <c r="H39" s="832"/>
      <c r="I39" s="833"/>
      <c r="J39" s="814"/>
      <c r="K39" s="278">
        <f>VLOOKUP(A39,EQUIPOS!A9:D166,4,FALSE)</f>
        <v>122298.50442597808</v>
      </c>
      <c r="L39" s="945">
        <v>50</v>
      </c>
      <c r="M39" s="946"/>
      <c r="N39" s="281">
        <f>K39/L39</f>
        <v>2445.9700885195616</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12399.897616836543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12782.901655882293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2556.5803311764589</v>
      </c>
      <c r="M83" s="852"/>
      <c r="N83" s="57"/>
    </row>
    <row r="84" spans="1:14">
      <c r="B84" s="95" t="s">
        <v>1057</v>
      </c>
      <c r="C84" s="96"/>
      <c r="D84" s="96"/>
      <c r="E84" s="96"/>
      <c r="F84" s="96"/>
      <c r="G84" s="96"/>
      <c r="H84" s="96"/>
      <c r="I84" s="93"/>
      <c r="J84" s="94"/>
      <c r="K84" s="313">
        <v>0.05</v>
      </c>
      <c r="L84" s="851">
        <f>N78*K84</f>
        <v>639.14508279411473</v>
      </c>
      <c r="M84" s="852"/>
      <c r="N84" s="57"/>
    </row>
    <row r="85" spans="1:14" ht="15.75" thickBot="1">
      <c r="B85" s="97" t="s">
        <v>1058</v>
      </c>
      <c r="C85" s="98"/>
      <c r="D85" s="98"/>
      <c r="E85" s="98"/>
      <c r="F85" s="98"/>
      <c r="G85" s="98"/>
      <c r="H85" s="98"/>
      <c r="I85" s="99"/>
      <c r="J85" s="100"/>
      <c r="K85" s="314">
        <v>0.05</v>
      </c>
      <c r="L85" s="853">
        <f>N78*K85</f>
        <v>639.14508279411473</v>
      </c>
      <c r="M85" s="854"/>
      <c r="N85" s="57"/>
    </row>
    <row r="86" spans="1:14" ht="15.75" thickBot="1">
      <c r="B86" s="817" t="s">
        <v>1037</v>
      </c>
      <c r="C86" s="818"/>
      <c r="D86" s="818"/>
      <c r="E86" s="818"/>
      <c r="F86" s="818"/>
      <c r="G86" s="818"/>
      <c r="H86" s="818"/>
      <c r="I86" s="818"/>
      <c r="J86" s="818"/>
      <c r="K86" s="818"/>
      <c r="L86" s="818"/>
      <c r="M86" s="819"/>
      <c r="N86" s="58">
        <f>L83+L84+L85</f>
        <v>3834.8704967646886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16617.772152646983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213815.30435520996</v>
      </c>
      <c r="L36" s="279"/>
      <c r="M36" s="280">
        <v>40</v>
      </c>
      <c r="N36" s="281">
        <f>K36/M36</f>
        <v>5345.3826088802489</v>
      </c>
    </row>
    <row r="37" spans="1:14">
      <c r="A37" s="119" t="s">
        <v>365</v>
      </c>
      <c r="B37" s="830" t="str">
        <f>VLOOKUP(A37,EQUIPOS!A7:D154,3,FALSE)</f>
        <v xml:space="preserve">Vibrocompatador, potencia 153 HP, peso 10 Ton. </v>
      </c>
      <c r="C37" s="831"/>
      <c r="D37" s="831"/>
      <c r="E37" s="831"/>
      <c r="F37" s="831"/>
      <c r="G37" s="831"/>
      <c r="H37" s="832"/>
      <c r="I37" s="276"/>
      <c r="J37" s="277"/>
      <c r="K37" s="278">
        <f>VLOOKUP(A37,EQUIPOS!A7:D164,4,FALSE)</f>
        <v>122298.50442597808</v>
      </c>
      <c r="L37" s="279"/>
      <c r="M37" s="280">
        <v>40</v>
      </c>
      <c r="N37" s="281">
        <f>K37/M37</f>
        <v>3057.462610649452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8402.8452195297014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8881.6002683368897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1776.320053667378</v>
      </c>
      <c r="M83" s="852"/>
      <c r="N83" s="57"/>
    </row>
    <row r="84" spans="1:14">
      <c r="B84" s="95" t="s">
        <v>1057</v>
      </c>
      <c r="C84" s="96"/>
      <c r="D84" s="96"/>
      <c r="E84" s="96"/>
      <c r="F84" s="96"/>
      <c r="G84" s="96"/>
      <c r="H84" s="96"/>
      <c r="I84" s="93"/>
      <c r="J84" s="94"/>
      <c r="K84" s="313">
        <v>0.05</v>
      </c>
      <c r="L84" s="851">
        <f>N78*K84</f>
        <v>444.08001341684451</v>
      </c>
      <c r="M84" s="852"/>
      <c r="N84" s="57"/>
    </row>
    <row r="85" spans="1:14" ht="15.75" thickBot="1">
      <c r="B85" s="97" t="s">
        <v>1058</v>
      </c>
      <c r="C85" s="98"/>
      <c r="D85" s="98"/>
      <c r="E85" s="98"/>
      <c r="F85" s="98"/>
      <c r="G85" s="98"/>
      <c r="H85" s="98"/>
      <c r="I85" s="99"/>
      <c r="J85" s="100"/>
      <c r="K85" s="314">
        <v>0.05</v>
      </c>
      <c r="L85" s="853">
        <f>N78*K85</f>
        <v>444.08001341684451</v>
      </c>
      <c r="M85" s="854"/>
      <c r="N85" s="57"/>
    </row>
    <row r="86" spans="1:14" ht="15.75" thickBot="1">
      <c r="B86" s="817" t="s">
        <v>1037</v>
      </c>
      <c r="C86" s="818"/>
      <c r="D86" s="818"/>
      <c r="E86" s="818"/>
      <c r="F86" s="818"/>
      <c r="G86" s="818"/>
      <c r="H86" s="818"/>
      <c r="I86" s="818"/>
      <c r="J86" s="818"/>
      <c r="K86" s="818"/>
      <c r="L86" s="818"/>
      <c r="M86" s="819"/>
      <c r="N86" s="58">
        <f>L83+L84+L85</f>
        <v>2664.4800805010668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11546.080348837957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213815.30435520996</v>
      </c>
      <c r="L36" s="279"/>
      <c r="M36" s="280">
        <v>40</v>
      </c>
      <c r="N36" s="281">
        <f>K36/M36</f>
        <v>5345.3826088802489</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5345.3826088802489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5824.1376576874363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1164.8275315374874</v>
      </c>
      <c r="M83" s="852"/>
      <c r="N83" s="57"/>
    </row>
    <row r="84" spans="1:14">
      <c r="B84" s="95" t="s">
        <v>1057</v>
      </c>
      <c r="C84" s="96"/>
      <c r="D84" s="96"/>
      <c r="E84" s="96"/>
      <c r="F84" s="96"/>
      <c r="G84" s="96"/>
      <c r="H84" s="96"/>
      <c r="I84" s="93"/>
      <c r="J84" s="94"/>
      <c r="K84" s="313">
        <v>0.05</v>
      </c>
      <c r="L84" s="851">
        <f>N78*K84</f>
        <v>291.20688288437185</v>
      </c>
      <c r="M84" s="852"/>
      <c r="N84" s="57"/>
    </row>
    <row r="85" spans="1:14" ht="15.75" thickBot="1">
      <c r="B85" s="97" t="s">
        <v>1058</v>
      </c>
      <c r="C85" s="98"/>
      <c r="D85" s="98"/>
      <c r="E85" s="98"/>
      <c r="F85" s="98"/>
      <c r="G85" s="98"/>
      <c r="H85" s="98"/>
      <c r="I85" s="99"/>
      <c r="J85" s="100"/>
      <c r="K85" s="314">
        <v>0.05</v>
      </c>
      <c r="L85" s="853">
        <f>N78*K85</f>
        <v>291.20688288437185</v>
      </c>
      <c r="M85" s="854"/>
      <c r="N85" s="57"/>
    </row>
    <row r="86" spans="1:14" ht="15.75" thickBot="1">
      <c r="B86" s="817" t="s">
        <v>1037</v>
      </c>
      <c r="C86" s="818"/>
      <c r="D86" s="818"/>
      <c r="E86" s="818"/>
      <c r="F86" s="818"/>
      <c r="G86" s="818"/>
      <c r="H86" s="818"/>
      <c r="I86" s="818"/>
      <c r="J86" s="818"/>
      <c r="K86" s="818"/>
      <c r="L86" s="818"/>
      <c r="M86" s="819"/>
      <c r="N86" s="58">
        <f>L83+L84+L85</f>
        <v>1747.2412973062312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7571.3789549936673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6550.7345619100406</v>
      </c>
      <c r="N48" s="281">
        <f>K48*M48</f>
        <v>8515.9549304830525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8515.9549304830525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8722.2664395156971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1744.4532879031394</v>
      </c>
      <c r="M83" s="852"/>
      <c r="N83" s="57"/>
    </row>
    <row r="84" spans="1:14">
      <c r="B84" s="95" t="s">
        <v>1057</v>
      </c>
      <c r="C84" s="96"/>
      <c r="D84" s="96"/>
      <c r="E84" s="96"/>
      <c r="F84" s="96"/>
      <c r="G84" s="96"/>
      <c r="H84" s="96"/>
      <c r="I84" s="93"/>
      <c r="J84" s="94"/>
      <c r="K84" s="313">
        <v>0.05</v>
      </c>
      <c r="L84" s="851">
        <f>N78*K84</f>
        <v>436.11332197578486</v>
      </c>
      <c r="M84" s="852"/>
      <c r="N84" s="57"/>
    </row>
    <row r="85" spans="1:14" ht="15.75" thickBot="1">
      <c r="B85" s="97" t="s">
        <v>1058</v>
      </c>
      <c r="C85" s="98"/>
      <c r="D85" s="98"/>
      <c r="E85" s="98"/>
      <c r="F85" s="98"/>
      <c r="G85" s="98"/>
      <c r="H85" s="98"/>
      <c r="I85" s="99"/>
      <c r="J85" s="100"/>
      <c r="K85" s="314">
        <v>0.05</v>
      </c>
      <c r="L85" s="853">
        <f>N78*K85</f>
        <v>436.11332197578486</v>
      </c>
      <c r="M85" s="854"/>
      <c r="N85" s="57"/>
    </row>
    <row r="86" spans="1:14" ht="15.75" thickBot="1">
      <c r="B86" s="817" t="s">
        <v>1037</v>
      </c>
      <c r="C86" s="818"/>
      <c r="D86" s="818"/>
      <c r="E86" s="818"/>
      <c r="F86" s="818"/>
      <c r="G86" s="818"/>
      <c r="H86" s="818"/>
      <c r="I86" s="818"/>
      <c r="J86" s="818"/>
      <c r="K86" s="818"/>
      <c r="L86" s="818"/>
      <c r="M86" s="819"/>
      <c r="N86" s="58">
        <f>L83+L84+L85</f>
        <v>2616.6799318547091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11338.946371370406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6411.2427882426528</v>
      </c>
      <c r="N48" s="281">
        <f>K48*M48</f>
        <v>7693.4913458911833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7693.4913458911833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7899.802854923827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1579.9605709847656</v>
      </c>
      <c r="M83" s="852"/>
      <c r="N83" s="57"/>
    </row>
    <row r="84" spans="1:14">
      <c r="B84" s="95" t="s">
        <v>1057</v>
      </c>
      <c r="C84" s="96"/>
      <c r="D84" s="96"/>
      <c r="E84" s="96"/>
      <c r="F84" s="96"/>
      <c r="G84" s="96"/>
      <c r="H84" s="96"/>
      <c r="I84" s="93"/>
      <c r="J84" s="94"/>
      <c r="K84" s="313">
        <v>0.05</v>
      </c>
      <c r="L84" s="851">
        <f>N78*K84</f>
        <v>394.9901427461914</v>
      </c>
      <c r="M84" s="852"/>
      <c r="N84" s="57"/>
    </row>
    <row r="85" spans="1:14" ht="15.75" thickBot="1">
      <c r="B85" s="97" t="s">
        <v>1058</v>
      </c>
      <c r="C85" s="98"/>
      <c r="D85" s="98"/>
      <c r="E85" s="98"/>
      <c r="F85" s="98"/>
      <c r="G85" s="98"/>
      <c r="H85" s="98"/>
      <c r="I85" s="99"/>
      <c r="J85" s="100"/>
      <c r="K85" s="314">
        <v>0.05</v>
      </c>
      <c r="L85" s="853">
        <f>N78*K85</f>
        <v>394.9901427461914</v>
      </c>
      <c r="M85" s="854"/>
      <c r="N85" s="57"/>
    </row>
    <row r="86" spans="1:14" ht="15.75" thickBot="1">
      <c r="B86" s="817" t="s">
        <v>1037</v>
      </c>
      <c r="C86" s="818"/>
      <c r="D86" s="818"/>
      <c r="E86" s="818"/>
      <c r="F86" s="818"/>
      <c r="G86" s="818"/>
      <c r="H86" s="818"/>
      <c r="I86" s="818"/>
      <c r="J86" s="818"/>
      <c r="K86" s="818"/>
      <c r="L86" s="818"/>
      <c r="M86" s="819"/>
      <c r="N86" s="58">
        <f>L83+L84+L85</f>
        <v>2369.9408564771484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10269.743711400975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213815.30435520996</v>
      </c>
      <c r="L36" s="279"/>
      <c r="M36" s="280">
        <v>45</v>
      </c>
      <c r="N36" s="281">
        <f>K36/M36</f>
        <v>4751.451207893555</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70065.7677054292</v>
      </c>
      <c r="L37" s="279"/>
      <c r="M37" s="280">
        <v>45</v>
      </c>
      <c r="N37" s="281">
        <f>K37/M37</f>
        <v>1557.0170601206489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213815.30435520996</v>
      </c>
      <c r="L38" s="279"/>
      <c r="M38" s="280">
        <v>45</v>
      </c>
      <c r="N38" s="281">
        <f>K38/M38</f>
        <v>4751.451207893555</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122298.50442597808</v>
      </c>
      <c r="L39" s="834">
        <v>45</v>
      </c>
      <c r="M39" s="835"/>
      <c r="N39" s="281">
        <f>K39/L39</f>
        <v>2717.7445427995131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13789.012286530849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22650.094437206855</v>
      </c>
      <c r="N48" s="281">
        <f>K48*M48</f>
        <v>28312.618046508571</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28312.618046508571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1">
        <f>VLOOKUP(A59,TRANSPORTE!A5:D123,4,FALSE)</f>
        <v>723.92751115014732</v>
      </c>
      <c r="M59" s="822"/>
      <c r="N59" s="300">
        <f>K59*L59</f>
        <v>904.90938893768418</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43573.953113155992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8714.7906226311989</v>
      </c>
      <c r="M83" s="852"/>
      <c r="N83" s="57"/>
    </row>
    <row r="84" spans="1:14">
      <c r="B84" s="95" t="s">
        <v>1057</v>
      </c>
      <c r="C84" s="96"/>
      <c r="D84" s="96"/>
      <c r="E84" s="96"/>
      <c r="F84" s="96"/>
      <c r="G84" s="96"/>
      <c r="H84" s="96"/>
      <c r="I84" s="93"/>
      <c r="J84" s="94"/>
      <c r="K84" s="313">
        <v>0.05</v>
      </c>
      <c r="L84" s="851">
        <f>N78*K84</f>
        <v>2178.6976556577997</v>
      </c>
      <c r="M84" s="852"/>
      <c r="N84" s="57"/>
    </row>
    <row r="85" spans="1:14" ht="15.75" thickBot="1">
      <c r="B85" s="97" t="s">
        <v>1058</v>
      </c>
      <c r="C85" s="98"/>
      <c r="D85" s="98"/>
      <c r="E85" s="98"/>
      <c r="F85" s="98"/>
      <c r="G85" s="98"/>
      <c r="H85" s="98"/>
      <c r="I85" s="99"/>
      <c r="J85" s="100"/>
      <c r="K85" s="314">
        <v>0.05</v>
      </c>
      <c r="L85" s="853">
        <f>N78*K85</f>
        <v>2178.6976556577997</v>
      </c>
      <c r="M85" s="854"/>
      <c r="N85" s="57"/>
    </row>
    <row r="86" spans="1:14" ht="15.75" thickBot="1">
      <c r="B86" s="817" t="s">
        <v>1037</v>
      </c>
      <c r="C86" s="818"/>
      <c r="D86" s="818"/>
      <c r="E86" s="818"/>
      <c r="F86" s="818"/>
      <c r="G86" s="818"/>
      <c r="H86" s="818"/>
      <c r="I86" s="818"/>
      <c r="J86" s="818"/>
      <c r="K86" s="818"/>
      <c r="L86" s="818"/>
      <c r="M86" s="819"/>
      <c r="N86" s="58">
        <f>L83+L84+L85</f>
        <v>13072.185933946797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56646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213815.30435520996</v>
      </c>
      <c r="L36" s="279"/>
      <c r="M36" s="280">
        <v>45</v>
      </c>
      <c r="N36" s="281">
        <f>K36/M36</f>
        <v>4751.451207893555</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70065.7677054292</v>
      </c>
      <c r="L37" s="279"/>
      <c r="M37" s="280">
        <v>45</v>
      </c>
      <c r="N37" s="281">
        <f>K37/M37</f>
        <v>1557.0170601206489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213815.30435520996</v>
      </c>
      <c r="L38" s="279"/>
      <c r="M38" s="280">
        <v>45</v>
      </c>
      <c r="N38" s="281">
        <f>K38/M38</f>
        <v>4751.451207893555</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122298.50442597808</v>
      </c>
      <c r="L39" s="834">
        <v>45</v>
      </c>
      <c r="M39" s="835"/>
      <c r="N39" s="281">
        <f>K39/L39</f>
        <v>2717.7445427995131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13789.012286530849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29191.367473948721</v>
      </c>
      <c r="N48" s="281">
        <f>K48*M48</f>
        <v>36489.209342435905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36489.209342435905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723.92751115014732</v>
      </c>
      <c r="M59" s="822"/>
      <c r="N59" s="300">
        <f>K59*L59</f>
        <v>904.90938893768418</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51750.544409083326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10350.108881816666</v>
      </c>
      <c r="M83" s="852"/>
      <c r="N83" s="57"/>
    </row>
    <row r="84" spans="1:14">
      <c r="B84" s="95" t="s">
        <v>1057</v>
      </c>
      <c r="C84" s="96"/>
      <c r="D84" s="96"/>
      <c r="E84" s="96"/>
      <c r="F84" s="96"/>
      <c r="G84" s="96"/>
      <c r="H84" s="96"/>
      <c r="I84" s="93"/>
      <c r="J84" s="94"/>
      <c r="K84" s="313">
        <v>0.05</v>
      </c>
      <c r="L84" s="851">
        <f>N78*K84</f>
        <v>2587.5272204541666</v>
      </c>
      <c r="M84" s="852"/>
      <c r="N84" s="57"/>
    </row>
    <row r="85" spans="1:14" ht="15.75" thickBot="1">
      <c r="B85" s="97" t="s">
        <v>1058</v>
      </c>
      <c r="C85" s="98"/>
      <c r="D85" s="98"/>
      <c r="E85" s="98"/>
      <c r="F85" s="98"/>
      <c r="G85" s="98"/>
      <c r="H85" s="98"/>
      <c r="I85" s="99"/>
      <c r="J85" s="100"/>
      <c r="K85" s="314">
        <v>0.05</v>
      </c>
      <c r="L85" s="853">
        <f>N78*K85</f>
        <v>2587.5272204541666</v>
      </c>
      <c r="M85" s="854"/>
      <c r="N85" s="57"/>
    </row>
    <row r="86" spans="1:14" ht="15.75" thickBot="1">
      <c r="B86" s="817" t="s">
        <v>1037</v>
      </c>
      <c r="C86" s="818"/>
      <c r="D86" s="818"/>
      <c r="E86" s="818"/>
      <c r="F86" s="818"/>
      <c r="G86" s="818"/>
      <c r="H86" s="818"/>
      <c r="I86" s="818"/>
      <c r="J86" s="818"/>
      <c r="K86" s="818"/>
      <c r="L86" s="818"/>
      <c r="M86" s="819"/>
      <c r="N86" s="58">
        <f>L83+L84+L85</f>
        <v>15525.163322725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67275.707731808332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213815.30435520996</v>
      </c>
      <c r="L36" s="279"/>
      <c r="M36" s="280">
        <v>45</v>
      </c>
      <c r="N36" s="281">
        <f>K36/M36</f>
        <v>4751.451207893555</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70065.7677054292</v>
      </c>
      <c r="L37" s="279"/>
      <c r="M37" s="280">
        <v>45</v>
      </c>
      <c r="N37" s="281">
        <f>K37/M37</f>
        <v>1557.0170601206489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213815.30435520996</v>
      </c>
      <c r="L38" s="279"/>
      <c r="M38" s="280">
        <v>45</v>
      </c>
      <c r="N38" s="281">
        <f>K38/M38</f>
        <v>4751.451207893555</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122298.50442597808</v>
      </c>
      <c r="L39" s="834">
        <v>45</v>
      </c>
      <c r="M39" s="835"/>
      <c r="N39" s="281">
        <f>K39/L39</f>
        <v>2717.7445427995131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13789.012286530849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33922.528748169163</v>
      </c>
      <c r="N48" s="281">
        <f>K48*M48</f>
        <v>42403.160935211454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42403.160935211454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723.92751115014732</v>
      </c>
      <c r="M59" s="822"/>
      <c r="N59" s="300">
        <f>K59*L59</f>
        <v>904.90938893768418</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57664.496001858875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11532.899200371776</v>
      </c>
      <c r="M83" s="852"/>
      <c r="N83" s="57"/>
    </row>
    <row r="84" spans="1:14">
      <c r="B84" s="95" t="s">
        <v>1057</v>
      </c>
      <c r="C84" s="96"/>
      <c r="D84" s="96"/>
      <c r="E84" s="96"/>
      <c r="F84" s="96"/>
      <c r="G84" s="96"/>
      <c r="H84" s="96"/>
      <c r="I84" s="93"/>
      <c r="J84" s="94"/>
      <c r="K84" s="313">
        <v>0.05</v>
      </c>
      <c r="L84" s="851">
        <f>N78*K84</f>
        <v>2883.224800092944</v>
      </c>
      <c r="M84" s="852"/>
      <c r="N84" s="57"/>
    </row>
    <row r="85" spans="1:14" ht="15.75" thickBot="1">
      <c r="B85" s="97" t="s">
        <v>1058</v>
      </c>
      <c r="C85" s="98"/>
      <c r="D85" s="98"/>
      <c r="E85" s="98"/>
      <c r="F85" s="98"/>
      <c r="G85" s="98"/>
      <c r="H85" s="98"/>
      <c r="I85" s="99"/>
      <c r="J85" s="100"/>
      <c r="K85" s="314">
        <v>0.05</v>
      </c>
      <c r="L85" s="853">
        <f>N78*K85</f>
        <v>2883.224800092944</v>
      </c>
      <c r="M85" s="854"/>
      <c r="N85" s="57"/>
    </row>
    <row r="86" spans="1:14" ht="15.75" thickBot="1">
      <c r="B86" s="817" t="s">
        <v>1037</v>
      </c>
      <c r="C86" s="818"/>
      <c r="D86" s="818"/>
      <c r="E86" s="818"/>
      <c r="F86" s="818"/>
      <c r="G86" s="818"/>
      <c r="H86" s="818"/>
      <c r="I86" s="818"/>
      <c r="J86" s="818"/>
      <c r="K86" s="818"/>
      <c r="L86" s="818"/>
      <c r="M86" s="819"/>
      <c r="N86" s="58">
        <f>L83+L84+L85</f>
        <v>17299.348800557662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74963.844802416541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213815.30435520996</v>
      </c>
      <c r="L36" s="279"/>
      <c r="M36" s="280">
        <v>400</v>
      </c>
      <c r="N36" s="281">
        <f>K36/M36</f>
        <v>534.53826088802487</v>
      </c>
    </row>
    <row r="37" spans="1:14">
      <c r="A37" s="119" t="s">
        <v>152</v>
      </c>
      <c r="B37" s="830" t="str">
        <f>VLOOKUP(A37,EQUIPOS!A7:D154,3,FALSE)</f>
        <v xml:space="preserve">Carrotanque de agua(1000 Galones) </v>
      </c>
      <c r="C37" s="831"/>
      <c r="D37" s="831"/>
      <c r="E37" s="831"/>
      <c r="F37" s="831"/>
      <c r="G37" s="831"/>
      <c r="H37" s="832"/>
      <c r="I37" s="276"/>
      <c r="J37" s="277"/>
      <c r="K37" s="278">
        <f>VLOOKUP(A37,EQUIPOS!A7:D164,4,FALSE)</f>
        <v>70065.7677054292</v>
      </c>
      <c r="L37" s="279"/>
      <c r="M37" s="280">
        <v>200</v>
      </c>
      <c r="N37" s="281">
        <f>K37/M37</f>
        <v>350.32883852714599</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200</v>
      </c>
      <c r="N38" s="281">
        <f>K38/M38</f>
        <v>1069.0765217760497</v>
      </c>
    </row>
    <row r="39" spans="1:14">
      <c r="A39" t="s">
        <v>365</v>
      </c>
      <c r="B39" s="830" t="str">
        <f>VLOOKUP(A39,EQUIPOS!A9:D155,3,FALSE)</f>
        <v xml:space="preserve">Vibrocompatador, potencia 153 HP, peso 10 Ton. </v>
      </c>
      <c r="C39" s="831"/>
      <c r="D39" s="831"/>
      <c r="E39" s="831"/>
      <c r="F39" s="831"/>
      <c r="G39" s="831"/>
      <c r="H39" s="832"/>
      <c r="I39" s="833"/>
      <c r="J39" s="814"/>
      <c r="K39" s="278">
        <f>VLOOKUP(A39,EQUIPOS!A9:D166,4,FALSE)</f>
        <v>122298.50442597808</v>
      </c>
      <c r="L39" s="834">
        <v>200</v>
      </c>
      <c r="M39" s="835"/>
      <c r="N39" s="281">
        <f>K39/L39</f>
        <v>611.4925221298904</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2567.9895035814161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2695.657516596666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539.13150331933321</v>
      </c>
      <c r="M83" s="852"/>
      <c r="N83" s="57"/>
    </row>
    <row r="84" spans="1:14">
      <c r="B84" s="95" t="s">
        <v>1057</v>
      </c>
      <c r="C84" s="96"/>
      <c r="D84" s="96"/>
      <c r="E84" s="96"/>
      <c r="F84" s="96"/>
      <c r="G84" s="96"/>
      <c r="H84" s="96"/>
      <c r="I84" s="93"/>
      <c r="J84" s="94"/>
      <c r="K84" s="313">
        <v>0.05</v>
      </c>
      <c r="L84" s="851">
        <f>N78*K84</f>
        <v>134.7828758298333</v>
      </c>
      <c r="M84" s="852"/>
      <c r="N84" s="57"/>
    </row>
    <row r="85" spans="1:14" ht="15.75" thickBot="1">
      <c r="B85" s="97" t="s">
        <v>1058</v>
      </c>
      <c r="C85" s="98"/>
      <c r="D85" s="98"/>
      <c r="E85" s="98"/>
      <c r="F85" s="98"/>
      <c r="G85" s="98"/>
      <c r="H85" s="98"/>
      <c r="I85" s="99"/>
      <c r="J85" s="100"/>
      <c r="K85" s="314">
        <v>0.05</v>
      </c>
      <c r="L85" s="853">
        <f>N78*K85</f>
        <v>134.7828758298333</v>
      </c>
      <c r="M85" s="854"/>
      <c r="N85" s="57"/>
    </row>
    <row r="86" spans="1:14" ht="15.75" thickBot="1">
      <c r="B86" s="817" t="s">
        <v>1037</v>
      </c>
      <c r="C86" s="818"/>
      <c r="D86" s="818"/>
      <c r="E86" s="818"/>
      <c r="F86" s="818"/>
      <c r="G86" s="818"/>
      <c r="H86" s="818"/>
      <c r="I86" s="818"/>
      <c r="J86" s="818"/>
      <c r="K86" s="818"/>
      <c r="L86" s="818"/>
      <c r="M86" s="819"/>
      <c r="N86" s="58">
        <f>L83+L84+L85</f>
        <v>808.69725497899981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3504.3547715756658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7958.1412887483548</v>
      </c>
      <c r="N48" s="281">
        <f>K48*M48</f>
        <v>9549.7695464980261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9549.7695464980261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9756.0810555306707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1951.2162111061343</v>
      </c>
      <c r="M83" s="852"/>
      <c r="N83" s="57"/>
    </row>
    <row r="84" spans="1:14">
      <c r="B84" s="95" t="s">
        <v>1057</v>
      </c>
      <c r="C84" s="96"/>
      <c r="D84" s="96"/>
      <c r="E84" s="96"/>
      <c r="F84" s="96"/>
      <c r="G84" s="96"/>
      <c r="H84" s="96"/>
      <c r="I84" s="93"/>
      <c r="J84" s="94"/>
      <c r="K84" s="313">
        <v>0.05</v>
      </c>
      <c r="L84" s="851">
        <f>N78*K84</f>
        <v>487.80405277653358</v>
      </c>
      <c r="M84" s="852"/>
      <c r="N84" s="57"/>
    </row>
    <row r="85" spans="1:14" ht="15.75" thickBot="1">
      <c r="B85" s="97" t="s">
        <v>1058</v>
      </c>
      <c r="C85" s="98"/>
      <c r="D85" s="98"/>
      <c r="E85" s="98"/>
      <c r="F85" s="98"/>
      <c r="G85" s="98"/>
      <c r="H85" s="98"/>
      <c r="I85" s="99"/>
      <c r="J85" s="100"/>
      <c r="K85" s="314">
        <v>0.05</v>
      </c>
      <c r="L85" s="853">
        <f>N78*K85</f>
        <v>487.80405277653358</v>
      </c>
      <c r="M85" s="854"/>
      <c r="N85" s="57"/>
    </row>
    <row r="86" spans="1:14" ht="15.75" thickBot="1">
      <c r="B86" s="817" t="s">
        <v>1037</v>
      </c>
      <c r="C86" s="818"/>
      <c r="D86" s="818"/>
      <c r="E86" s="818"/>
      <c r="F86" s="818"/>
      <c r="G86" s="818"/>
      <c r="H86" s="818"/>
      <c r="I86" s="818"/>
      <c r="J86" s="818"/>
      <c r="K86" s="818"/>
      <c r="L86" s="818"/>
      <c r="M86" s="819"/>
      <c r="N86" s="58">
        <f>L83+L84+L85</f>
        <v>2926.824316659201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12682.905372189871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75" thickBot="1">
      <c r="B85" s="97" t="s">
        <v>1058</v>
      </c>
      <c r="C85" s="98"/>
      <c r="D85" s="98"/>
      <c r="E85" s="98"/>
      <c r="F85" s="98"/>
      <c r="G85" s="98"/>
      <c r="H85" s="98"/>
      <c r="I85" s="99"/>
      <c r="J85" s="100"/>
      <c r="K85" s="314">
        <v>0.05</v>
      </c>
      <c r="L85" s="853">
        <f>N78*K85</f>
        <v>289.58357545163221</v>
      </c>
      <c r="M85" s="854"/>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5782.1580018203413</v>
      </c>
      <c r="N48" s="281">
        <f>K48*M48</f>
        <v>6938.5896021844092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6938.5896021844092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7144.9011112170529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1428.9802222434107</v>
      </c>
      <c r="M83" s="852"/>
      <c r="N83" s="57"/>
    </row>
    <row r="84" spans="1:14">
      <c r="B84" s="95" t="s">
        <v>1057</v>
      </c>
      <c r="C84" s="96"/>
      <c r="D84" s="96"/>
      <c r="E84" s="96"/>
      <c r="F84" s="96"/>
      <c r="G84" s="96"/>
      <c r="H84" s="96"/>
      <c r="I84" s="93"/>
      <c r="J84" s="94"/>
      <c r="K84" s="313">
        <v>0.05</v>
      </c>
      <c r="L84" s="851">
        <f>N78*K84</f>
        <v>357.24505556085268</v>
      </c>
      <c r="M84" s="852"/>
      <c r="N84" s="57"/>
    </row>
    <row r="85" spans="1:14" ht="15.75" thickBot="1">
      <c r="B85" s="97" t="s">
        <v>1058</v>
      </c>
      <c r="C85" s="98"/>
      <c r="D85" s="98"/>
      <c r="E85" s="98"/>
      <c r="F85" s="98"/>
      <c r="G85" s="98"/>
      <c r="H85" s="98"/>
      <c r="I85" s="99"/>
      <c r="J85" s="100"/>
      <c r="K85" s="314">
        <v>0.05</v>
      </c>
      <c r="L85" s="853">
        <f>N78*K85</f>
        <v>357.24505556085268</v>
      </c>
      <c r="M85" s="854"/>
      <c r="N85" s="57"/>
    </row>
    <row r="86" spans="1:14" ht="15.75" thickBot="1">
      <c r="B86" s="817" t="s">
        <v>1037</v>
      </c>
      <c r="C86" s="818"/>
      <c r="D86" s="818"/>
      <c r="E86" s="818"/>
      <c r="F86" s="818"/>
      <c r="G86" s="818"/>
      <c r="H86" s="818"/>
      <c r="I86" s="818"/>
      <c r="J86" s="818"/>
      <c r="K86" s="818"/>
      <c r="L86" s="818"/>
      <c r="M86" s="819"/>
      <c r="N86" s="58">
        <f>L83+L84+L85</f>
        <v>2143.4703333651159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9288.3714445821679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8795.5449061403924</v>
      </c>
      <c r="N48" s="281">
        <f>K48*M48</f>
        <v>11434.20837798251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11434.20837798251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11640.519887015154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2328.103977403031</v>
      </c>
      <c r="M83" s="852"/>
      <c r="N83" s="57"/>
    </row>
    <row r="84" spans="1:14">
      <c r="B84" s="95" t="s">
        <v>1057</v>
      </c>
      <c r="C84" s="96"/>
      <c r="D84" s="96"/>
      <c r="E84" s="96"/>
      <c r="F84" s="96"/>
      <c r="G84" s="96"/>
      <c r="H84" s="96"/>
      <c r="I84" s="93"/>
      <c r="J84" s="94"/>
      <c r="K84" s="313">
        <v>0.05</v>
      </c>
      <c r="L84" s="851">
        <f>N78*K84</f>
        <v>582.02599435075774</v>
      </c>
      <c r="M84" s="852"/>
      <c r="N84" s="57"/>
    </row>
    <row r="85" spans="1:14" ht="15.75" thickBot="1">
      <c r="B85" s="97" t="s">
        <v>1058</v>
      </c>
      <c r="C85" s="98"/>
      <c r="D85" s="98"/>
      <c r="E85" s="98"/>
      <c r="F85" s="98"/>
      <c r="G85" s="98"/>
      <c r="H85" s="98"/>
      <c r="I85" s="99"/>
      <c r="J85" s="100"/>
      <c r="K85" s="314">
        <v>0.05</v>
      </c>
      <c r="L85" s="853">
        <f>N78*K85</f>
        <v>582.02599435075774</v>
      </c>
      <c r="M85" s="854"/>
      <c r="N85" s="57"/>
    </row>
    <row r="86" spans="1:14" ht="15.75" thickBot="1">
      <c r="B86" s="817" t="s">
        <v>1037</v>
      </c>
      <c r="C86" s="818"/>
      <c r="D86" s="818"/>
      <c r="E86" s="818"/>
      <c r="F86" s="818"/>
      <c r="G86" s="818"/>
      <c r="H86" s="818"/>
      <c r="I86" s="818"/>
      <c r="J86" s="818"/>
      <c r="K86" s="818"/>
      <c r="L86" s="818"/>
      <c r="M86" s="819"/>
      <c r="N86" s="58">
        <f>L83+L84+L85</f>
        <v>3492.1559661045462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15132.675853119701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303</v>
      </c>
      <c r="B36" s="830" t="str">
        <f>VLOOKUP(A36,EQUIPOS!A6:D154,3,FALSE)</f>
        <v>Retrocargador, pala de 1,1 m3 de capacidad, profundidad de excavación de 4.400 mm y una altura de 5.680 mm</v>
      </c>
      <c r="C36" s="831"/>
      <c r="D36" s="831"/>
      <c r="E36" s="831"/>
      <c r="F36" s="831"/>
      <c r="G36" s="831"/>
      <c r="H36" s="832"/>
      <c r="I36" s="276"/>
      <c r="J36" s="277"/>
      <c r="K36" s="278">
        <f>VLOOKUP(A36,EQUIPOS!A6:D163,4,FALSE)</f>
        <v>115324.04271502474</v>
      </c>
      <c r="L36" s="279"/>
      <c r="M36" s="280">
        <v>250</v>
      </c>
      <c r="N36" s="281">
        <f>K36/M36</f>
        <v>461.29617086009898</v>
      </c>
    </row>
    <row r="37" spans="1:14">
      <c r="A37" s="119" t="s">
        <v>373</v>
      </c>
      <c r="B37" s="830" t="str">
        <f>VLOOKUP(A37,EQUIPOS!A7:D154,3,FALSE)</f>
        <v>Volqueta 6 m3</v>
      </c>
      <c r="C37" s="831"/>
      <c r="D37" s="831"/>
      <c r="E37" s="831"/>
      <c r="F37" s="831"/>
      <c r="G37" s="831"/>
      <c r="H37" s="832"/>
      <c r="I37" s="276"/>
      <c r="J37" s="277"/>
      <c r="K37" s="278">
        <f>VLOOKUP(A37,EQUIPOS!A7:D164,4,FALSE)</f>
        <v>48266.942068553297</v>
      </c>
      <c r="L37" s="279"/>
      <c r="M37" s="280">
        <v>250</v>
      </c>
      <c r="N37" s="281">
        <f>K37/M37</f>
        <v>193.06776827421319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5.1067205206100006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659.4706596549222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761.60507006712214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152.32101401342445</v>
      </c>
      <c r="M83" s="852"/>
      <c r="N83" s="57"/>
    </row>
    <row r="84" spans="1:14">
      <c r="B84" s="95" t="s">
        <v>1057</v>
      </c>
      <c r="C84" s="96"/>
      <c r="D84" s="96"/>
      <c r="E84" s="96"/>
      <c r="F84" s="96"/>
      <c r="G84" s="96"/>
      <c r="H84" s="96"/>
      <c r="I84" s="93"/>
      <c r="J84" s="94"/>
      <c r="K84" s="313">
        <v>0.05</v>
      </c>
      <c r="L84" s="851">
        <f>N78*K84</f>
        <v>38.080253503356111</v>
      </c>
      <c r="M84" s="852"/>
      <c r="N84" s="57"/>
    </row>
    <row r="85" spans="1:14" ht="15.75" thickBot="1">
      <c r="B85" s="97" t="s">
        <v>1058</v>
      </c>
      <c r="C85" s="98"/>
      <c r="D85" s="98"/>
      <c r="E85" s="98"/>
      <c r="F85" s="98"/>
      <c r="G85" s="98"/>
      <c r="H85" s="98"/>
      <c r="I85" s="99"/>
      <c r="J85" s="100"/>
      <c r="K85" s="314">
        <v>0.05</v>
      </c>
      <c r="L85" s="853">
        <f>N78*K85</f>
        <v>38.080253503356111</v>
      </c>
      <c r="M85" s="854"/>
      <c r="N85" s="57"/>
    </row>
    <row r="86" spans="1:14" ht="15.75" thickBot="1">
      <c r="B86" s="817" t="s">
        <v>1037</v>
      </c>
      <c r="C86" s="818"/>
      <c r="D86" s="818"/>
      <c r="E86" s="818"/>
      <c r="F86" s="818"/>
      <c r="G86" s="818"/>
      <c r="H86" s="818"/>
      <c r="I86" s="818"/>
      <c r="J86" s="818"/>
      <c r="K86" s="818"/>
      <c r="L86" s="818"/>
      <c r="M86" s="819"/>
      <c r="N86" s="58">
        <f>L83+L84+L85</f>
        <v>228.48152102013668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990.08659108725885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35</v>
      </c>
      <c r="N36" s="281">
        <f>K36/M36</f>
        <v>2001.8790772979771</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35</v>
      </c>
      <c r="N37" s="281">
        <f>K37/M37</f>
        <v>6109.0086958631418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35</v>
      </c>
      <c r="N38" s="281">
        <f>K38/M38</f>
        <v>3494.2429835993739</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11619.721386819378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38.856511108157243</v>
      </c>
      <c r="N48" s="281">
        <f>K48*M48</f>
        <v>971.41277770393106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526.49450521392214</v>
      </c>
      <c r="N49" s="281">
        <f>K49*M49</f>
        <v>42119.560417113767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43090.9731948177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55440.226084581365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11088.045216916275</v>
      </c>
      <c r="M83" s="852"/>
      <c r="N83" s="57"/>
    </row>
    <row r="84" spans="1:14">
      <c r="B84" s="95" t="s">
        <v>1057</v>
      </c>
      <c r="C84" s="96"/>
      <c r="D84" s="96"/>
      <c r="E84" s="96"/>
      <c r="F84" s="96"/>
      <c r="G84" s="96"/>
      <c r="H84" s="96"/>
      <c r="I84" s="93"/>
      <c r="J84" s="94"/>
      <c r="K84" s="313">
        <v>0.05</v>
      </c>
      <c r="L84" s="851">
        <f>N78*K84</f>
        <v>2772.0113042290686</v>
      </c>
      <c r="M84" s="852"/>
      <c r="N84" s="57"/>
    </row>
    <row r="85" spans="1:14" ht="15.75" thickBot="1">
      <c r="B85" s="97" t="s">
        <v>1058</v>
      </c>
      <c r="C85" s="98"/>
      <c r="D85" s="98"/>
      <c r="E85" s="98"/>
      <c r="F85" s="98"/>
      <c r="G85" s="98"/>
      <c r="H85" s="98"/>
      <c r="I85" s="99"/>
      <c r="J85" s="100"/>
      <c r="K85" s="314">
        <v>0.05</v>
      </c>
      <c r="L85" s="853">
        <f>N78*K85</f>
        <v>2772.0113042290686</v>
      </c>
      <c r="M85" s="854"/>
      <c r="N85" s="57"/>
    </row>
    <row r="86" spans="1:14" ht="15.75" thickBot="1">
      <c r="B86" s="817" t="s">
        <v>1037</v>
      </c>
      <c r="C86" s="818"/>
      <c r="D86" s="818"/>
      <c r="E86" s="818"/>
      <c r="F86" s="818"/>
      <c r="G86" s="818"/>
      <c r="H86" s="818"/>
      <c r="I86" s="818"/>
      <c r="J86" s="818"/>
      <c r="K86" s="818"/>
      <c r="L86" s="818"/>
      <c r="M86" s="819"/>
      <c r="N86" s="58">
        <f>L83+L84+L85</f>
        <v>16632.067825374412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72072.29390995577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35</v>
      </c>
      <c r="N36" s="281">
        <f>K36/M36</f>
        <v>2001.8790772979771</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35</v>
      </c>
      <c r="N37" s="281">
        <f>K37/M37</f>
        <v>6109.0086958631418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35</v>
      </c>
      <c r="N38" s="281">
        <f>K38/M38</f>
        <v>3494.2429835993739</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11619.721386819378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38.856511108157243</v>
      </c>
      <c r="N48" s="281">
        <f>K48*M48</f>
        <v>971.41277770393106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971.41277770393106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13320.665667467594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2664.1331334935189</v>
      </c>
      <c r="M83" s="852"/>
      <c r="N83" s="57"/>
    </row>
    <row r="84" spans="1:14">
      <c r="B84" s="95" t="s">
        <v>1057</v>
      </c>
      <c r="C84" s="96"/>
      <c r="D84" s="96"/>
      <c r="E84" s="96"/>
      <c r="F84" s="96"/>
      <c r="G84" s="96"/>
      <c r="H84" s="96"/>
      <c r="I84" s="93"/>
      <c r="J84" s="94"/>
      <c r="K84" s="313">
        <v>0.05</v>
      </c>
      <c r="L84" s="851">
        <f>N78*K84</f>
        <v>666.03328337337973</v>
      </c>
      <c r="M84" s="852"/>
      <c r="N84" s="57"/>
    </row>
    <row r="85" spans="1:14" ht="15.75" thickBot="1">
      <c r="B85" s="97" t="s">
        <v>1058</v>
      </c>
      <c r="C85" s="98"/>
      <c r="D85" s="98"/>
      <c r="E85" s="98"/>
      <c r="F85" s="98"/>
      <c r="G85" s="98"/>
      <c r="H85" s="98"/>
      <c r="I85" s="99"/>
      <c r="J85" s="100"/>
      <c r="K85" s="314">
        <v>0.05</v>
      </c>
      <c r="L85" s="853">
        <f>N78*K85</f>
        <v>666.03328337337973</v>
      </c>
      <c r="M85" s="854"/>
      <c r="N85" s="57"/>
    </row>
    <row r="86" spans="1:14" ht="15.75" thickBot="1">
      <c r="B86" s="817" t="s">
        <v>1037</v>
      </c>
      <c r="C86" s="818"/>
      <c r="D86" s="818"/>
      <c r="E86" s="818"/>
      <c r="F86" s="818"/>
      <c r="G86" s="818"/>
      <c r="H86" s="818"/>
      <c r="I86" s="818"/>
      <c r="J86" s="818"/>
      <c r="K86" s="818"/>
      <c r="L86" s="818"/>
      <c r="M86" s="819"/>
      <c r="N86" s="58">
        <f>L83+L84+L85</f>
        <v>3996.1997002402782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17316.865367707873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526.49450521392214</v>
      </c>
      <c r="N48" s="281">
        <f>K48*M48</f>
        <v>526.49450521392214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526.49450521392214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526.49450521392214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105.29890104278444</v>
      </c>
      <c r="M83" s="852"/>
      <c r="N83" s="57"/>
    </row>
    <row r="84" spans="1:14">
      <c r="B84" s="95" t="s">
        <v>1057</v>
      </c>
      <c r="C84" s="96"/>
      <c r="D84" s="96"/>
      <c r="E84" s="96"/>
      <c r="F84" s="96"/>
      <c r="G84" s="96"/>
      <c r="H84" s="96"/>
      <c r="I84" s="93"/>
      <c r="J84" s="94"/>
      <c r="K84" s="313">
        <v>0.05</v>
      </c>
      <c r="L84" s="851">
        <f>N78*K84</f>
        <v>26.324725260696109</v>
      </c>
      <c r="M84" s="852"/>
      <c r="N84" s="57"/>
    </row>
    <row r="85" spans="1:14" ht="15.75" thickBot="1">
      <c r="B85" s="97" t="s">
        <v>1058</v>
      </c>
      <c r="C85" s="98"/>
      <c r="D85" s="98"/>
      <c r="E85" s="98"/>
      <c r="F85" s="98"/>
      <c r="G85" s="98"/>
      <c r="H85" s="98"/>
      <c r="I85" s="99"/>
      <c r="J85" s="100"/>
      <c r="K85" s="314">
        <v>0.05</v>
      </c>
      <c r="L85" s="853">
        <f>N78*K85</f>
        <v>26.324725260696109</v>
      </c>
      <c r="M85" s="854"/>
      <c r="N85" s="57"/>
    </row>
    <row r="86" spans="1:14" ht="15.75" thickBot="1">
      <c r="B86" s="817" t="s">
        <v>1037</v>
      </c>
      <c r="C86" s="818"/>
      <c r="D86" s="818"/>
      <c r="E86" s="818"/>
      <c r="F86" s="818"/>
      <c r="G86" s="818"/>
      <c r="H86" s="818"/>
      <c r="I86" s="818"/>
      <c r="J86" s="818"/>
      <c r="K86" s="818"/>
      <c r="L86" s="818"/>
      <c r="M86" s="819"/>
      <c r="N86" s="58">
        <f>L83+L84+L85</f>
        <v>157.94835156417665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684.44285677809876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35</v>
      </c>
      <c r="N36" s="281">
        <f>K36/M36</f>
        <v>2001.8790772979771</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35</v>
      </c>
      <c r="N37" s="281">
        <f>K37/M37</f>
        <v>6109.0086958631418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35</v>
      </c>
      <c r="N38" s="281">
        <f>K38/M38</f>
        <v>3494.2429835993739</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11619.721386819378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704.3749229940006</v>
      </c>
      <c r="N48" s="281">
        <f>K48*M48</f>
        <v>56349.993839520044</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38.856511108157243</v>
      </c>
      <c r="N49" s="281">
        <f>K49*M49</f>
        <v>971.41277770393106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57321.406617223976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69670.659506987635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13934.131901397528</v>
      </c>
      <c r="M83" s="852"/>
      <c r="N83" s="57"/>
    </row>
    <row r="84" spans="1:14">
      <c r="B84" s="95" t="s">
        <v>1057</v>
      </c>
      <c r="C84" s="96"/>
      <c r="D84" s="96"/>
      <c r="E84" s="96"/>
      <c r="F84" s="96"/>
      <c r="G84" s="96"/>
      <c r="H84" s="96"/>
      <c r="I84" s="93"/>
      <c r="J84" s="94"/>
      <c r="K84" s="313">
        <v>0.05</v>
      </c>
      <c r="L84" s="851">
        <f>N78*K84</f>
        <v>3483.532975349382</v>
      </c>
      <c r="M84" s="852"/>
      <c r="N84" s="57"/>
    </row>
    <row r="85" spans="1:14" ht="15.75" thickBot="1">
      <c r="B85" s="97" t="s">
        <v>1058</v>
      </c>
      <c r="C85" s="98"/>
      <c r="D85" s="98"/>
      <c r="E85" s="98"/>
      <c r="F85" s="98"/>
      <c r="G85" s="98"/>
      <c r="H85" s="98"/>
      <c r="I85" s="99"/>
      <c r="J85" s="100"/>
      <c r="K85" s="314">
        <v>0.05</v>
      </c>
      <c r="L85" s="853">
        <f>N78*K85</f>
        <v>3483.532975349382</v>
      </c>
      <c r="M85" s="854"/>
      <c r="N85" s="57"/>
    </row>
    <row r="86" spans="1:14" ht="15.75" thickBot="1">
      <c r="B86" s="817" t="s">
        <v>1037</v>
      </c>
      <c r="C86" s="818"/>
      <c r="D86" s="818"/>
      <c r="E86" s="818"/>
      <c r="F86" s="818"/>
      <c r="G86" s="818"/>
      <c r="H86" s="818"/>
      <c r="I86" s="818"/>
      <c r="J86" s="818"/>
      <c r="K86" s="818"/>
      <c r="L86" s="818"/>
      <c r="M86" s="819"/>
      <c r="N86" s="58">
        <f>L83+L84+L85</f>
        <v>20901.197852096291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90571.857359083922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35</v>
      </c>
      <c r="N36" s="281">
        <f>K36/M36</f>
        <v>2001.8790772979771</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35</v>
      </c>
      <c r="N37" s="281">
        <f>K37/M37</f>
        <v>6109.0086958631418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35</v>
      </c>
      <c r="N38" s="281">
        <f>K38/M38</f>
        <v>3494.2429835993739</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11619.721386819378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38.856511108157243</v>
      </c>
      <c r="N48" s="281">
        <f>K48*M48</f>
        <v>971.41277770393106</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971.41277770393106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13320.665667467594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2664.1331334935189</v>
      </c>
      <c r="M82" s="852"/>
      <c r="N82" s="57"/>
    </row>
    <row r="83" spans="1:14">
      <c r="B83" s="95" t="s">
        <v>1057</v>
      </c>
      <c r="C83" s="96"/>
      <c r="D83" s="96"/>
      <c r="E83" s="96"/>
      <c r="F83" s="96"/>
      <c r="G83" s="96"/>
      <c r="H83" s="96"/>
      <c r="I83" s="93"/>
      <c r="J83" s="94"/>
      <c r="K83" s="313">
        <v>0.05</v>
      </c>
      <c r="L83" s="851">
        <f>N77*K83</f>
        <v>666.03328337337973</v>
      </c>
      <c r="M83" s="852"/>
      <c r="N83" s="57"/>
    </row>
    <row r="84" spans="1:14" ht="15.75" thickBot="1">
      <c r="B84" s="97" t="s">
        <v>1058</v>
      </c>
      <c r="C84" s="98"/>
      <c r="D84" s="98"/>
      <c r="E84" s="98"/>
      <c r="F84" s="98"/>
      <c r="G84" s="98"/>
      <c r="H84" s="98"/>
      <c r="I84" s="99"/>
      <c r="J84" s="100"/>
      <c r="K84" s="314">
        <v>0.05</v>
      </c>
      <c r="L84" s="853">
        <f>N77*K84</f>
        <v>666.03328337337973</v>
      </c>
      <c r="M84" s="854"/>
      <c r="N84" s="57"/>
    </row>
    <row r="85" spans="1:14" ht="15.75" thickBot="1">
      <c r="B85" s="817" t="s">
        <v>1037</v>
      </c>
      <c r="C85" s="818"/>
      <c r="D85" s="818"/>
      <c r="E85" s="818"/>
      <c r="F85" s="818"/>
      <c r="G85" s="818"/>
      <c r="H85" s="818"/>
      <c r="I85" s="818"/>
      <c r="J85" s="818"/>
      <c r="K85" s="818"/>
      <c r="L85" s="818"/>
      <c r="M85" s="819"/>
      <c r="N85" s="58">
        <f>L82+L83+L84</f>
        <v>3996.1997002402782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17316.865367707873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704.3749229940006</v>
      </c>
      <c r="N48" s="281">
        <f>K48*M48</f>
        <v>704.3749229940006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704.3749229940006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704.3749229940006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140.87498459880013</v>
      </c>
      <c r="M83" s="852"/>
      <c r="N83" s="57"/>
    </row>
    <row r="84" spans="1:14">
      <c r="B84" s="95" t="s">
        <v>1057</v>
      </c>
      <c r="C84" s="96"/>
      <c r="D84" s="96"/>
      <c r="E84" s="96"/>
      <c r="F84" s="96"/>
      <c r="G84" s="96"/>
      <c r="H84" s="96"/>
      <c r="I84" s="93"/>
      <c r="J84" s="94"/>
      <c r="K84" s="313">
        <v>0.05</v>
      </c>
      <c r="L84" s="851">
        <f>N78*K84</f>
        <v>35.218746149700031</v>
      </c>
      <c r="M84" s="852"/>
      <c r="N84" s="57"/>
    </row>
    <row r="85" spans="1:14" ht="15.75" thickBot="1">
      <c r="B85" s="97" t="s">
        <v>1058</v>
      </c>
      <c r="C85" s="98"/>
      <c r="D85" s="98"/>
      <c r="E85" s="98"/>
      <c r="F85" s="98"/>
      <c r="G85" s="98"/>
      <c r="H85" s="98"/>
      <c r="I85" s="99"/>
      <c r="J85" s="100"/>
      <c r="K85" s="314">
        <v>0.05</v>
      </c>
      <c r="L85" s="853">
        <f>N78*K85</f>
        <v>35.218746149700031</v>
      </c>
      <c r="M85" s="854"/>
      <c r="N85" s="57"/>
    </row>
    <row r="86" spans="1:14" ht="15.75" thickBot="1">
      <c r="B86" s="817" t="s">
        <v>1037</v>
      </c>
      <c r="C86" s="818"/>
      <c r="D86" s="818"/>
      <c r="E86" s="818"/>
      <c r="F86" s="818"/>
      <c r="G86" s="818"/>
      <c r="H86" s="818"/>
      <c r="I86" s="818"/>
      <c r="J86" s="818"/>
      <c r="K86" s="818"/>
      <c r="L86" s="818"/>
      <c r="M86" s="819"/>
      <c r="N86" s="58">
        <f>L83+L84+L85</f>
        <v>211.31247689820017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915.6873998922008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600</v>
      </c>
      <c r="N36" s="281">
        <f>K36/M36</f>
        <v>116.77627950904866</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600</v>
      </c>
      <c r="N37" s="281">
        <f>K37/M37</f>
        <v>356.35884059201658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600</v>
      </c>
      <c r="N38" s="281">
        <f>K38/M38</f>
        <v>203.83084070996347</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0.42556004338416664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677.39152085441287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38.856511108157243</v>
      </c>
      <c r="N48" s="281">
        <f>K48*M48</f>
        <v>116.56953332447173</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116.56953332447173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836.51705851730128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167.30341170346026</v>
      </c>
      <c r="M82" s="852"/>
      <c r="N82" s="57"/>
    </row>
    <row r="83" spans="1:14">
      <c r="B83" s="95" t="s">
        <v>1057</v>
      </c>
      <c r="C83" s="96"/>
      <c r="D83" s="96"/>
      <c r="E83" s="96"/>
      <c r="F83" s="96"/>
      <c r="G83" s="96"/>
      <c r="H83" s="96"/>
      <c r="I83" s="93"/>
      <c r="J83" s="94"/>
      <c r="K83" s="313">
        <v>0.05</v>
      </c>
      <c r="L83" s="851">
        <f>N77*K83</f>
        <v>41.825852925865064</v>
      </c>
      <c r="M83" s="852"/>
      <c r="N83" s="57"/>
    </row>
    <row r="84" spans="1:14" ht="15.75" thickBot="1">
      <c r="B84" s="97" t="s">
        <v>1058</v>
      </c>
      <c r="C84" s="98"/>
      <c r="D84" s="98"/>
      <c r="E84" s="98"/>
      <c r="F84" s="98"/>
      <c r="G84" s="98"/>
      <c r="H84" s="98"/>
      <c r="I84" s="99"/>
      <c r="J84" s="100"/>
      <c r="K84" s="314">
        <v>0.05</v>
      </c>
      <c r="L84" s="853">
        <f>N77*K84</f>
        <v>41.825852925865064</v>
      </c>
      <c r="M84" s="854"/>
      <c r="N84" s="57"/>
    </row>
    <row r="85" spans="1:14" ht="15.75" thickBot="1">
      <c r="B85" s="817" t="s">
        <v>1037</v>
      </c>
      <c r="C85" s="818"/>
      <c r="D85" s="818"/>
      <c r="E85" s="818"/>
      <c r="F85" s="818"/>
      <c r="G85" s="818"/>
      <c r="H85" s="818"/>
      <c r="I85" s="818"/>
      <c r="J85" s="818"/>
      <c r="K85" s="818"/>
      <c r="L85" s="818"/>
      <c r="M85" s="819"/>
      <c r="N85" s="58">
        <f>L82+L83+L84</f>
        <v>250.95511755519038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1087.4721760724917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11.348267823577778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9037.5610786372945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38.856511108157243</v>
      </c>
      <c r="N48" s="281">
        <f>K48*M48</f>
        <v>971.41277770393106</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22650.094437206855</v>
      </c>
      <c r="N49" s="281">
        <f>K49*M49</f>
        <v>28312.618046508571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29284.030824212503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1">
        <f>VLOOKUP(A58,TRANSPORTE!A5:D117,4,FALSE)</f>
        <v>723.92751115014732</v>
      </c>
      <c r="M58" s="822"/>
      <c r="N58" s="296">
        <f>K58*L58</f>
        <v>904.90938893768418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904.90938893768418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39793.914682966366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7958.7829365932739</v>
      </c>
      <c r="M82" s="852"/>
      <c r="N82" s="57"/>
    </row>
    <row r="83" spans="1:14">
      <c r="B83" s="95" t="s">
        <v>1057</v>
      </c>
      <c r="C83" s="96"/>
      <c r="D83" s="96"/>
      <c r="E83" s="96"/>
      <c r="F83" s="96"/>
      <c r="G83" s="96"/>
      <c r="H83" s="96"/>
      <c r="I83" s="93"/>
      <c r="J83" s="94"/>
      <c r="K83" s="313">
        <v>0.05</v>
      </c>
      <c r="L83" s="851">
        <f>N77*K83</f>
        <v>1989.6957341483185</v>
      </c>
      <c r="M83" s="852"/>
      <c r="N83" s="57"/>
    </row>
    <row r="84" spans="1:14" ht="15.75" thickBot="1">
      <c r="B84" s="97" t="s">
        <v>1058</v>
      </c>
      <c r="C84" s="98"/>
      <c r="D84" s="98"/>
      <c r="E84" s="98"/>
      <c r="F84" s="98"/>
      <c r="G84" s="98"/>
      <c r="H84" s="98"/>
      <c r="I84" s="99"/>
      <c r="J84" s="100"/>
      <c r="K84" s="314">
        <v>0.05</v>
      </c>
      <c r="L84" s="853">
        <f>N77*K84</f>
        <v>1989.6957341483185</v>
      </c>
      <c r="M84" s="854"/>
      <c r="N84" s="57"/>
    </row>
    <row r="85" spans="1:14" ht="15.75" thickBot="1">
      <c r="B85" s="817" t="s">
        <v>1037</v>
      </c>
      <c r="C85" s="818"/>
      <c r="D85" s="818"/>
      <c r="E85" s="818"/>
      <c r="F85" s="818"/>
      <c r="G85" s="818"/>
      <c r="H85" s="818"/>
      <c r="I85" s="818"/>
      <c r="J85" s="818"/>
      <c r="K85" s="818"/>
      <c r="L85" s="818"/>
      <c r="M85" s="819"/>
      <c r="N85" s="58">
        <f>L82+L83+L84</f>
        <v>11938.174404889909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51732.089087856279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5717.7328569195579</v>
      </c>
      <c r="N48" s="281">
        <f>K48*M48</f>
        <v>5717.7328569195579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5717.7328569195579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5717.7328569195579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1143.5465713839117</v>
      </c>
      <c r="M83" s="852"/>
      <c r="N83" s="57"/>
    </row>
    <row r="84" spans="1:14">
      <c r="B84" s="95" t="s">
        <v>1057</v>
      </c>
      <c r="C84" s="96"/>
      <c r="D84" s="96"/>
      <c r="E84" s="96"/>
      <c r="F84" s="96"/>
      <c r="G84" s="96"/>
      <c r="H84" s="96"/>
      <c r="I84" s="93"/>
      <c r="J84" s="94"/>
      <c r="K84" s="313">
        <v>0.05</v>
      </c>
      <c r="L84" s="851">
        <f>N78*K84</f>
        <v>285.88664284597792</v>
      </c>
      <c r="M84" s="852"/>
      <c r="N84" s="57"/>
    </row>
    <row r="85" spans="1:14" ht="15.75" thickBot="1">
      <c r="B85" s="97" t="s">
        <v>1058</v>
      </c>
      <c r="C85" s="98"/>
      <c r="D85" s="98"/>
      <c r="E85" s="98"/>
      <c r="F85" s="98"/>
      <c r="G85" s="98"/>
      <c r="H85" s="98"/>
      <c r="I85" s="99"/>
      <c r="J85" s="100"/>
      <c r="K85" s="314">
        <v>0.05</v>
      </c>
      <c r="L85" s="853">
        <f>N78*K85</f>
        <v>285.88664284597792</v>
      </c>
      <c r="M85" s="854"/>
      <c r="N85" s="57"/>
    </row>
    <row r="86" spans="1:14" ht="15.75" thickBot="1">
      <c r="B86" s="817" t="s">
        <v>1037</v>
      </c>
      <c r="C86" s="818"/>
      <c r="D86" s="818"/>
      <c r="E86" s="818"/>
      <c r="F86" s="818"/>
      <c r="G86" s="818"/>
      <c r="H86" s="818"/>
      <c r="I86" s="818"/>
      <c r="J86" s="818"/>
      <c r="K86" s="818"/>
      <c r="L86" s="818"/>
      <c r="M86" s="819"/>
      <c r="N86" s="58">
        <f>L83+L84+L85</f>
        <v>1715.3198570758673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7433.0527139954247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3828.3111688852423</v>
      </c>
      <c r="N48" s="281">
        <f>K48*M48</f>
        <v>3828.3111688852423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3828.3111688852423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3828.3111688852423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765.66223377704853</v>
      </c>
      <c r="M83" s="852"/>
      <c r="N83" s="57"/>
    </row>
    <row r="84" spans="1:14">
      <c r="B84" s="95" t="s">
        <v>1057</v>
      </c>
      <c r="C84" s="96"/>
      <c r="D84" s="96"/>
      <c r="E84" s="96"/>
      <c r="F84" s="96"/>
      <c r="G84" s="96"/>
      <c r="H84" s="96"/>
      <c r="I84" s="93"/>
      <c r="J84" s="94"/>
      <c r="K84" s="313">
        <v>0.05</v>
      </c>
      <c r="L84" s="851">
        <f>N78*K84</f>
        <v>191.41555844426213</v>
      </c>
      <c r="M84" s="852"/>
      <c r="N84" s="57"/>
    </row>
    <row r="85" spans="1:14" ht="15.75" thickBot="1">
      <c r="B85" s="97" t="s">
        <v>1058</v>
      </c>
      <c r="C85" s="98"/>
      <c r="D85" s="98"/>
      <c r="E85" s="98"/>
      <c r="F85" s="98"/>
      <c r="G85" s="98"/>
      <c r="H85" s="98"/>
      <c r="I85" s="99"/>
      <c r="J85" s="100"/>
      <c r="K85" s="314">
        <v>0.05</v>
      </c>
      <c r="L85" s="853">
        <f>N78*K85</f>
        <v>191.41555844426213</v>
      </c>
      <c r="M85" s="854"/>
      <c r="N85" s="57"/>
    </row>
    <row r="86" spans="1:14" ht="15.75" thickBot="1">
      <c r="B86" s="817" t="s">
        <v>1037</v>
      </c>
      <c r="C86" s="818"/>
      <c r="D86" s="818"/>
      <c r="E86" s="818"/>
      <c r="F86" s="818"/>
      <c r="G86" s="818"/>
      <c r="H86" s="818"/>
      <c r="I86" s="818"/>
      <c r="J86" s="818"/>
      <c r="K86" s="818"/>
      <c r="L86" s="818"/>
      <c r="M86" s="819"/>
      <c r="N86" s="58">
        <f>L83+L84+L85</f>
        <v>1148.4933506655727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4976.8045195508148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38.856511108157243</v>
      </c>
      <c r="N48" s="281">
        <f>K48*M48</f>
        <v>38.856511108157243</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3828.3111688852423</v>
      </c>
      <c r="N49" s="281">
        <f>K49*M49</f>
        <v>1378.1920207986873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1417.0485319068446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10"/>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1417.0485319068446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283.40970638136895</v>
      </c>
      <c r="M82" s="852"/>
      <c r="N82" s="57"/>
    </row>
    <row r="83" spans="1:14">
      <c r="B83" s="95" t="s">
        <v>1057</v>
      </c>
      <c r="C83" s="96"/>
      <c r="D83" s="96"/>
      <c r="E83" s="96"/>
      <c r="F83" s="96"/>
      <c r="G83" s="96"/>
      <c r="H83" s="96"/>
      <c r="I83" s="93"/>
      <c r="J83" s="94"/>
      <c r="K83" s="313">
        <v>0.05</v>
      </c>
      <c r="L83" s="851">
        <f>N77*K83</f>
        <v>70.852426595342237</v>
      </c>
      <c r="M83" s="852"/>
      <c r="N83" s="57"/>
    </row>
    <row r="84" spans="1:14" ht="15.75" thickBot="1">
      <c r="B84" s="97" t="s">
        <v>1058</v>
      </c>
      <c r="C84" s="98"/>
      <c r="D84" s="98"/>
      <c r="E84" s="98"/>
      <c r="F84" s="98"/>
      <c r="G84" s="98"/>
      <c r="H84" s="98"/>
      <c r="I84" s="99"/>
      <c r="J84" s="100"/>
      <c r="K84" s="314">
        <v>0.05</v>
      </c>
      <c r="L84" s="853">
        <f>N77*K84</f>
        <v>70.852426595342237</v>
      </c>
      <c r="M84" s="854"/>
      <c r="N84" s="57"/>
    </row>
    <row r="85" spans="1:14" ht="15.75" thickBot="1">
      <c r="B85" s="817" t="s">
        <v>1037</v>
      </c>
      <c r="C85" s="818"/>
      <c r="D85" s="818"/>
      <c r="E85" s="818"/>
      <c r="F85" s="818"/>
      <c r="G85" s="818"/>
      <c r="H85" s="818"/>
      <c r="I85" s="818"/>
      <c r="J85" s="818"/>
      <c r="K85" s="818"/>
      <c r="L85" s="818"/>
      <c r="M85" s="819"/>
      <c r="N85" s="58">
        <f>L82+L83+L84</f>
        <v>425.11455957205345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1842.163091478898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22650.094437206855</v>
      </c>
      <c r="N48" s="281">
        <f>K48*M48</f>
        <v>28312.618046508571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38.856511108157243</v>
      </c>
      <c r="N49" s="281">
        <f>K49*M49</f>
        <v>971.41277770393106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29284.030824212503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1">
        <f>VLOOKUP(A59,TRANSPORTE!A5:D123,4,FALSE)</f>
        <v>723.92751115014732</v>
      </c>
      <c r="M59" s="822"/>
      <c r="N59" s="296">
        <f>K59*L59</f>
        <v>904.90938893768418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39788.240549054579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7957.6481098109161</v>
      </c>
      <c r="M83" s="852"/>
      <c r="N83" s="57"/>
    </row>
    <row r="84" spans="1:14">
      <c r="B84" s="95" t="s">
        <v>1057</v>
      </c>
      <c r="C84" s="96"/>
      <c r="D84" s="96"/>
      <c r="E84" s="96"/>
      <c r="F84" s="96"/>
      <c r="G84" s="96"/>
      <c r="H84" s="96"/>
      <c r="I84" s="93"/>
      <c r="J84" s="94"/>
      <c r="K84" s="313">
        <v>0.05</v>
      </c>
      <c r="L84" s="851">
        <f>N78*K84</f>
        <v>1989.412027452729</v>
      </c>
      <c r="M84" s="852"/>
      <c r="N84" s="57"/>
    </row>
    <row r="85" spans="1:14" ht="15.75" thickBot="1">
      <c r="B85" s="97" t="s">
        <v>1058</v>
      </c>
      <c r="C85" s="98"/>
      <c r="D85" s="98"/>
      <c r="E85" s="98"/>
      <c r="F85" s="98"/>
      <c r="G85" s="98"/>
      <c r="H85" s="98"/>
      <c r="I85" s="99"/>
      <c r="J85" s="100"/>
      <c r="K85" s="314">
        <v>0.05</v>
      </c>
      <c r="L85" s="853">
        <f>N78*K85</f>
        <v>1989.412027452729</v>
      </c>
      <c r="M85" s="854"/>
      <c r="N85" s="57"/>
    </row>
    <row r="86" spans="1:14" ht="15.75" thickBot="1">
      <c r="B86" s="817" t="s">
        <v>1037</v>
      </c>
      <c r="C86" s="818"/>
      <c r="D86" s="818"/>
      <c r="E86" s="818"/>
      <c r="F86" s="818"/>
      <c r="G86" s="818"/>
      <c r="H86" s="818"/>
      <c r="I86" s="818"/>
      <c r="J86" s="818"/>
      <c r="K86" s="818"/>
      <c r="L86" s="818"/>
      <c r="M86" s="819"/>
      <c r="N86" s="58">
        <f>L83+L84+L85</f>
        <v>11936.472164716373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51724.712713770954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29759.196923268912</v>
      </c>
      <c r="N48" s="281">
        <f>K48*M48</f>
        <v>38686.956000249585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39619.512266845362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50159.918367244951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10031.983673448991</v>
      </c>
      <c r="M83" s="852"/>
      <c r="N83" s="57"/>
    </row>
    <row r="84" spans="1:14">
      <c r="B84" s="95" t="s">
        <v>1057</v>
      </c>
      <c r="C84" s="96"/>
      <c r="D84" s="96"/>
      <c r="E84" s="96"/>
      <c r="F84" s="96"/>
      <c r="G84" s="96"/>
      <c r="H84" s="96"/>
      <c r="I84" s="93"/>
      <c r="J84" s="94"/>
      <c r="K84" s="313">
        <v>0.05</v>
      </c>
      <c r="L84" s="851">
        <f>N78*K84</f>
        <v>2507.9959183622477</v>
      </c>
      <c r="M84" s="852"/>
      <c r="N84" s="57"/>
    </row>
    <row r="85" spans="1:14" ht="15.75" thickBot="1">
      <c r="B85" s="97" t="s">
        <v>1058</v>
      </c>
      <c r="C85" s="98"/>
      <c r="D85" s="98"/>
      <c r="E85" s="98"/>
      <c r="F85" s="98"/>
      <c r="G85" s="98"/>
      <c r="H85" s="98"/>
      <c r="I85" s="99"/>
      <c r="J85" s="100"/>
      <c r="K85" s="314">
        <v>0.05</v>
      </c>
      <c r="L85" s="853">
        <f>N78*K85</f>
        <v>2507.9959183622477</v>
      </c>
      <c r="M85" s="854"/>
      <c r="N85" s="57"/>
    </row>
    <row r="86" spans="1:14" ht="15.75" thickBot="1">
      <c r="B86" s="817" t="s">
        <v>1037</v>
      </c>
      <c r="C86" s="818"/>
      <c r="D86" s="818"/>
      <c r="E86" s="818"/>
      <c r="F86" s="818"/>
      <c r="G86" s="818"/>
      <c r="H86" s="818"/>
      <c r="I86" s="818"/>
      <c r="J86" s="818"/>
      <c r="K86" s="818"/>
      <c r="L86" s="818"/>
      <c r="M86" s="819"/>
      <c r="N86" s="58">
        <f>L83+L84+L85</f>
        <v>15047.975510173488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65207.893877418435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29622.561316100262</v>
      </c>
      <c r="N48" s="281">
        <f>K48*M48</f>
        <v>38509.329710930338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39441.885977526115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49982.292077925704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9996.4584155851408</v>
      </c>
      <c r="M83" s="852"/>
      <c r="N83" s="57"/>
    </row>
    <row r="84" spans="1:14">
      <c r="B84" s="95" t="s">
        <v>1057</v>
      </c>
      <c r="C84" s="96"/>
      <c r="D84" s="96"/>
      <c r="E84" s="96"/>
      <c r="F84" s="96"/>
      <c r="G84" s="96"/>
      <c r="H84" s="96"/>
      <c r="I84" s="93"/>
      <c r="J84" s="94"/>
      <c r="K84" s="313">
        <v>0.05</v>
      </c>
      <c r="L84" s="851">
        <f>N78*K84</f>
        <v>2499.1146038962852</v>
      </c>
      <c r="M84" s="852"/>
      <c r="N84" s="57"/>
    </row>
    <row r="85" spans="1:14" ht="15.75" thickBot="1">
      <c r="B85" s="97" t="s">
        <v>1058</v>
      </c>
      <c r="C85" s="98"/>
      <c r="D85" s="98"/>
      <c r="E85" s="98"/>
      <c r="F85" s="98"/>
      <c r="G85" s="98"/>
      <c r="H85" s="98"/>
      <c r="I85" s="99"/>
      <c r="J85" s="100"/>
      <c r="K85" s="314">
        <v>0.05</v>
      </c>
      <c r="L85" s="853">
        <f>N78*K85</f>
        <v>2499.1146038962852</v>
      </c>
      <c r="M85" s="854"/>
      <c r="N85" s="57"/>
    </row>
    <row r="86" spans="1:14" ht="15.75" thickBot="1">
      <c r="B86" s="817" t="s">
        <v>1037</v>
      </c>
      <c r="C86" s="818"/>
      <c r="D86" s="818"/>
      <c r="E86" s="818"/>
      <c r="F86" s="818"/>
      <c r="G86" s="818"/>
      <c r="H86" s="818"/>
      <c r="I86" s="818"/>
      <c r="J86" s="818"/>
      <c r="K86" s="818"/>
      <c r="L86" s="818"/>
      <c r="M86" s="819"/>
      <c r="N86" s="58">
        <f>L83+L84+L85</f>
        <v>14994.687623377711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64976.979701303411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29191.367473948721</v>
      </c>
      <c r="N48" s="281">
        <f>K48*M48</f>
        <v>37948.777716133336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38881.333982729113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49421.740083128701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9884.3480166257414</v>
      </c>
      <c r="M83" s="852"/>
      <c r="N83" s="57"/>
    </row>
    <row r="84" spans="1:14">
      <c r="B84" s="95" t="s">
        <v>1057</v>
      </c>
      <c r="C84" s="96"/>
      <c r="D84" s="96"/>
      <c r="E84" s="96"/>
      <c r="F84" s="96"/>
      <c r="G84" s="96"/>
      <c r="H84" s="96"/>
      <c r="I84" s="93"/>
      <c r="J84" s="94"/>
      <c r="K84" s="313">
        <v>0.05</v>
      </c>
      <c r="L84" s="851">
        <f>N78*K84</f>
        <v>2471.0870041564353</v>
      </c>
      <c r="M84" s="852"/>
      <c r="N84" s="57"/>
    </row>
    <row r="85" spans="1:14" ht="15.75" thickBot="1">
      <c r="B85" s="97" t="s">
        <v>1058</v>
      </c>
      <c r="C85" s="98"/>
      <c r="D85" s="98"/>
      <c r="E85" s="98"/>
      <c r="F85" s="98"/>
      <c r="G85" s="98"/>
      <c r="H85" s="98"/>
      <c r="I85" s="99"/>
      <c r="J85" s="100"/>
      <c r="K85" s="314">
        <v>0.05</v>
      </c>
      <c r="L85" s="853">
        <f>N78*K85</f>
        <v>2471.0870041564353</v>
      </c>
      <c r="M85" s="854"/>
      <c r="N85" s="57"/>
    </row>
    <row r="86" spans="1:14" ht="15.75" thickBot="1">
      <c r="B86" s="817" t="s">
        <v>1037</v>
      </c>
      <c r="C86" s="818"/>
      <c r="D86" s="818"/>
      <c r="E86" s="818"/>
      <c r="F86" s="818"/>
      <c r="G86" s="818"/>
      <c r="H86" s="818"/>
      <c r="I86" s="818"/>
      <c r="J86" s="818"/>
      <c r="K86" s="818"/>
      <c r="L86" s="818"/>
      <c r="M86" s="819"/>
      <c r="N86" s="58">
        <f>L83+L84+L85</f>
        <v>14826.522024938613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64248.262108067313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412"/>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29759.196923268912</v>
      </c>
      <c r="N48" s="281">
        <f>K48*M48</f>
        <v>38686.956000249585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39619.512266845362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59683.924488241842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11936.784897648369</v>
      </c>
      <c r="M83" s="852"/>
      <c r="N83" s="57"/>
    </row>
    <row r="84" spans="1:14">
      <c r="B84" s="95" t="s">
        <v>1057</v>
      </c>
      <c r="C84" s="96"/>
      <c r="D84" s="96"/>
      <c r="E84" s="96"/>
      <c r="F84" s="96"/>
      <c r="G84" s="96"/>
      <c r="H84" s="96"/>
      <c r="I84" s="93"/>
      <c r="J84" s="94"/>
      <c r="K84" s="313">
        <v>0.05</v>
      </c>
      <c r="L84" s="851">
        <f>N78*K84</f>
        <v>2984.1962244120923</v>
      </c>
      <c r="M84" s="852"/>
      <c r="N84" s="57"/>
    </row>
    <row r="85" spans="1:14" ht="15.75" thickBot="1">
      <c r="B85" s="97" t="s">
        <v>1058</v>
      </c>
      <c r="C85" s="98"/>
      <c r="D85" s="98"/>
      <c r="E85" s="98"/>
      <c r="F85" s="98"/>
      <c r="G85" s="98"/>
      <c r="H85" s="98"/>
      <c r="I85" s="99"/>
      <c r="J85" s="100"/>
      <c r="K85" s="314">
        <v>0.05</v>
      </c>
      <c r="L85" s="853">
        <f>N78*K85</f>
        <v>2984.1962244120923</v>
      </c>
      <c r="M85" s="854"/>
      <c r="N85" s="57"/>
    </row>
    <row r="86" spans="1:14" ht="15.75" thickBot="1">
      <c r="B86" s="817" t="s">
        <v>1037</v>
      </c>
      <c r="C86" s="818"/>
      <c r="D86" s="818"/>
      <c r="E86" s="818"/>
      <c r="F86" s="818"/>
      <c r="G86" s="818"/>
      <c r="H86" s="818"/>
      <c r="I86" s="818"/>
      <c r="J86" s="818"/>
      <c r="K86" s="818"/>
      <c r="L86" s="818"/>
      <c r="M86" s="819"/>
      <c r="N86" s="58">
        <f>L83+L84+L85</f>
        <v>17905.177346472552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77589.101834714398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29622.561316100262</v>
      </c>
      <c r="N48" s="281">
        <f>K48*M48</f>
        <v>38509.329710930338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39441.885977526115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59506.298198922595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11901.259639784519</v>
      </c>
      <c r="M83" s="852"/>
      <c r="N83" s="57"/>
    </row>
    <row r="84" spans="1:14">
      <c r="B84" s="95" t="s">
        <v>1057</v>
      </c>
      <c r="C84" s="96"/>
      <c r="D84" s="96"/>
      <c r="E84" s="96"/>
      <c r="F84" s="96"/>
      <c r="G84" s="96"/>
      <c r="H84" s="96"/>
      <c r="I84" s="93"/>
      <c r="J84" s="94"/>
      <c r="K84" s="313">
        <v>0.05</v>
      </c>
      <c r="L84" s="851">
        <f>N78*K84</f>
        <v>2975.3149099461298</v>
      </c>
      <c r="M84" s="852"/>
      <c r="N84" s="57"/>
    </row>
    <row r="85" spans="1:14" ht="15.75" thickBot="1">
      <c r="B85" s="97" t="s">
        <v>1058</v>
      </c>
      <c r="C85" s="98"/>
      <c r="D85" s="98"/>
      <c r="E85" s="98"/>
      <c r="F85" s="98"/>
      <c r="G85" s="98"/>
      <c r="H85" s="98"/>
      <c r="I85" s="99"/>
      <c r="J85" s="100"/>
      <c r="K85" s="314">
        <v>0.05</v>
      </c>
      <c r="L85" s="853">
        <f>N78*K85</f>
        <v>2975.3149099461298</v>
      </c>
      <c r="M85" s="854"/>
      <c r="N85" s="57"/>
    </row>
    <row r="86" spans="1:14" ht="15.75" thickBot="1">
      <c r="B86" s="817" t="s">
        <v>1037</v>
      </c>
      <c r="C86" s="818"/>
      <c r="D86" s="818"/>
      <c r="E86" s="818"/>
      <c r="F86" s="818"/>
      <c r="G86" s="818"/>
      <c r="H86" s="818"/>
      <c r="I86" s="818"/>
      <c r="J86" s="818"/>
      <c r="K86" s="818"/>
      <c r="L86" s="818"/>
      <c r="M86" s="819"/>
      <c r="N86" s="58">
        <f>L83+L84+L85</f>
        <v>17851.889459676779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77358.187658599374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29191.367473948721</v>
      </c>
      <c r="N48" s="281">
        <f>K48*M48</f>
        <v>37948.777716133336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38881.333982729113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58945.746204125593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11789.14924082512</v>
      </c>
      <c r="M83" s="852"/>
      <c r="N83" s="57"/>
    </row>
    <row r="84" spans="1:14">
      <c r="B84" s="95" t="s">
        <v>1057</v>
      </c>
      <c r="C84" s="96"/>
      <c r="D84" s="96"/>
      <c r="E84" s="96"/>
      <c r="F84" s="96"/>
      <c r="G84" s="96"/>
      <c r="H84" s="96"/>
      <c r="I84" s="93"/>
      <c r="J84" s="94"/>
      <c r="K84" s="313">
        <v>0.05</v>
      </c>
      <c r="L84" s="851">
        <f>N78*K84</f>
        <v>2947.2873102062799</v>
      </c>
      <c r="M84" s="852"/>
      <c r="N84" s="57"/>
    </row>
    <row r="85" spans="1:14" ht="15.75" thickBot="1">
      <c r="B85" s="97" t="s">
        <v>1058</v>
      </c>
      <c r="C85" s="98"/>
      <c r="D85" s="98"/>
      <c r="E85" s="98"/>
      <c r="F85" s="98"/>
      <c r="G85" s="98"/>
      <c r="H85" s="98"/>
      <c r="I85" s="99"/>
      <c r="J85" s="100"/>
      <c r="K85" s="314">
        <v>0.05</v>
      </c>
      <c r="L85" s="853">
        <f>N78*K85</f>
        <v>2947.2873102062799</v>
      </c>
      <c r="M85" s="854"/>
      <c r="N85" s="57"/>
    </row>
    <row r="86" spans="1:14" ht="15.75" thickBot="1">
      <c r="B86" s="817" t="s">
        <v>1037</v>
      </c>
      <c r="C86" s="818"/>
      <c r="D86" s="818"/>
      <c r="E86" s="818"/>
      <c r="F86" s="818"/>
      <c r="G86" s="818"/>
      <c r="H86" s="818"/>
      <c r="I86" s="818"/>
      <c r="J86" s="818"/>
      <c r="K86" s="818"/>
      <c r="L86" s="818"/>
      <c r="M86" s="819"/>
      <c r="N86" s="58">
        <f>L83+L84+L85</f>
        <v>17683.723861237679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76629.470065363275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50916.415090236864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61456.821190636452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12291.364238127291</v>
      </c>
      <c r="M83" s="852"/>
      <c r="N83" s="57"/>
    </row>
    <row r="84" spans="1:14">
      <c r="B84" s="95" t="s">
        <v>1057</v>
      </c>
      <c r="C84" s="96"/>
      <c r="D84" s="96"/>
      <c r="E84" s="96"/>
      <c r="F84" s="96"/>
      <c r="G84" s="96"/>
      <c r="H84" s="96"/>
      <c r="I84" s="93"/>
      <c r="J84" s="94"/>
      <c r="K84" s="313">
        <v>0.05</v>
      </c>
      <c r="L84" s="851">
        <f>N78*K84</f>
        <v>3072.8410595318228</v>
      </c>
      <c r="M84" s="852"/>
      <c r="N84" s="57"/>
    </row>
    <row r="85" spans="1:14" ht="15.75" thickBot="1">
      <c r="B85" s="97" t="s">
        <v>1058</v>
      </c>
      <c r="C85" s="98"/>
      <c r="D85" s="98"/>
      <c r="E85" s="98"/>
      <c r="F85" s="98"/>
      <c r="G85" s="98"/>
      <c r="H85" s="98"/>
      <c r="I85" s="99"/>
      <c r="J85" s="100"/>
      <c r="K85" s="314">
        <v>0.05</v>
      </c>
      <c r="L85" s="853">
        <f>N78*K85</f>
        <v>3072.8410595318228</v>
      </c>
      <c r="M85" s="854"/>
      <c r="N85" s="57"/>
    </row>
    <row r="86" spans="1:14" ht="15.75" thickBot="1">
      <c r="B86" s="817" t="s">
        <v>1037</v>
      </c>
      <c r="C86" s="818"/>
      <c r="D86" s="818"/>
      <c r="E86" s="818"/>
      <c r="F86" s="818"/>
      <c r="G86" s="818"/>
      <c r="H86" s="818"/>
      <c r="I86" s="818"/>
      <c r="J86" s="818"/>
      <c r="K86" s="818"/>
      <c r="L86" s="818"/>
      <c r="M86" s="819"/>
      <c r="N86" s="58">
        <f>L83+L84+L85</f>
        <v>18437.046357190939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79893.867547827394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47736.006732709371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58276.41283310896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11655.282566621792</v>
      </c>
      <c r="M83" s="852"/>
      <c r="N83" s="57"/>
    </row>
    <row r="84" spans="1:14">
      <c r="B84" s="95" t="s">
        <v>1057</v>
      </c>
      <c r="C84" s="96"/>
      <c r="D84" s="96"/>
      <c r="E84" s="96"/>
      <c r="F84" s="96"/>
      <c r="G84" s="96"/>
      <c r="H84" s="96"/>
      <c r="I84" s="93"/>
      <c r="J84" s="94"/>
      <c r="K84" s="313">
        <v>0.05</v>
      </c>
      <c r="L84" s="851">
        <f>N78*K84</f>
        <v>2913.8206416554481</v>
      </c>
      <c r="M84" s="852"/>
      <c r="N84" s="57"/>
    </row>
    <row r="85" spans="1:14" ht="15.75" thickBot="1">
      <c r="B85" s="97" t="s">
        <v>1058</v>
      </c>
      <c r="C85" s="98"/>
      <c r="D85" s="98"/>
      <c r="E85" s="98"/>
      <c r="F85" s="98"/>
      <c r="G85" s="98"/>
      <c r="H85" s="98"/>
      <c r="I85" s="99"/>
      <c r="J85" s="100"/>
      <c r="K85" s="314">
        <v>0.05</v>
      </c>
      <c r="L85" s="853">
        <f>N78*K85</f>
        <v>2913.8206416554481</v>
      </c>
      <c r="M85" s="854"/>
      <c r="N85" s="57"/>
    </row>
    <row r="86" spans="1:14" ht="15.75" thickBot="1">
      <c r="B86" s="817" t="s">
        <v>1037</v>
      </c>
      <c r="C86" s="818"/>
      <c r="D86" s="818"/>
      <c r="E86" s="818"/>
      <c r="F86" s="818"/>
      <c r="G86" s="818"/>
      <c r="H86" s="818"/>
      <c r="I86" s="818"/>
      <c r="J86" s="818"/>
      <c r="K86" s="818"/>
      <c r="L86" s="818"/>
      <c r="M86" s="819"/>
      <c r="N86" s="58">
        <f>L83+L84+L85</f>
        <v>17482.923849932689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75759.336683041649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213815.30435520996</v>
      </c>
      <c r="L37" s="279"/>
      <c r="M37" s="280">
        <v>45</v>
      </c>
      <c r="N37" s="281">
        <f>K37/M37</f>
        <v>4751.451207893555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9031.8869447255056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35021.590964216608</v>
      </c>
      <c r="N48" s="281">
        <f>K48*M48</f>
        <v>45528.068253481593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46460.62452007737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57001.030620476959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11400.206124095392</v>
      </c>
      <c r="M83" s="852"/>
      <c r="N83" s="57"/>
    </row>
    <row r="84" spans="1:14">
      <c r="B84" s="95" t="s">
        <v>1057</v>
      </c>
      <c r="C84" s="96"/>
      <c r="D84" s="96"/>
      <c r="E84" s="96"/>
      <c r="F84" s="96"/>
      <c r="G84" s="96"/>
      <c r="H84" s="96"/>
      <c r="I84" s="93"/>
      <c r="J84" s="94"/>
      <c r="K84" s="313">
        <v>0.05</v>
      </c>
      <c r="L84" s="851">
        <f>N78*K84</f>
        <v>2850.0515310238479</v>
      </c>
      <c r="M84" s="852"/>
      <c r="N84" s="57"/>
    </row>
    <row r="85" spans="1:14" ht="15.75" thickBot="1">
      <c r="B85" s="97" t="s">
        <v>1058</v>
      </c>
      <c r="C85" s="98"/>
      <c r="D85" s="98"/>
      <c r="E85" s="98"/>
      <c r="F85" s="98"/>
      <c r="G85" s="98"/>
      <c r="H85" s="98"/>
      <c r="I85" s="99"/>
      <c r="J85" s="100"/>
      <c r="K85" s="314">
        <v>0.05</v>
      </c>
      <c r="L85" s="853">
        <f>N78*K85</f>
        <v>2850.0515310238479</v>
      </c>
      <c r="M85" s="854"/>
      <c r="N85" s="57"/>
    </row>
    <row r="86" spans="1:14" ht="15.75" thickBot="1">
      <c r="B86" s="817" t="s">
        <v>1037</v>
      </c>
      <c r="C86" s="818"/>
      <c r="D86" s="818"/>
      <c r="E86" s="818"/>
      <c r="F86" s="818"/>
      <c r="G86" s="818"/>
      <c r="H86" s="818"/>
      <c r="I86" s="818"/>
      <c r="J86" s="818"/>
      <c r="K86" s="818"/>
      <c r="L86" s="818"/>
      <c r="M86" s="819"/>
      <c r="N86" s="58">
        <f>L83+L84+L85</f>
        <v>17100.309186143088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74101.339806620046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50916.415090236864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70980.827311633344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14196.16546232667</v>
      </c>
      <c r="M83" s="852"/>
      <c r="N83" s="57"/>
    </row>
    <row r="84" spans="1:14">
      <c r="B84" s="95" t="s">
        <v>1057</v>
      </c>
      <c r="C84" s="96"/>
      <c r="D84" s="96"/>
      <c r="E84" s="96"/>
      <c r="F84" s="96"/>
      <c r="G84" s="96"/>
      <c r="H84" s="96"/>
      <c r="I84" s="93"/>
      <c r="J84" s="94"/>
      <c r="K84" s="313">
        <v>0.05</v>
      </c>
      <c r="L84" s="851">
        <f>N78*K84</f>
        <v>3549.0413655816674</v>
      </c>
      <c r="M84" s="852"/>
      <c r="N84" s="57"/>
    </row>
    <row r="85" spans="1:14" ht="15.75" thickBot="1">
      <c r="B85" s="97" t="s">
        <v>1058</v>
      </c>
      <c r="C85" s="98"/>
      <c r="D85" s="98"/>
      <c r="E85" s="98"/>
      <c r="F85" s="98"/>
      <c r="G85" s="98"/>
      <c r="H85" s="98"/>
      <c r="I85" s="99"/>
      <c r="J85" s="100"/>
      <c r="K85" s="314">
        <v>0.05</v>
      </c>
      <c r="L85" s="853">
        <f>N78*K85</f>
        <v>3549.0413655816674</v>
      </c>
      <c r="M85" s="854"/>
      <c r="N85" s="57"/>
    </row>
    <row r="86" spans="1:14" ht="15.75" thickBot="1">
      <c r="B86" s="817" t="s">
        <v>1037</v>
      </c>
      <c r="C86" s="818"/>
      <c r="D86" s="818"/>
      <c r="E86" s="818"/>
      <c r="F86" s="818"/>
      <c r="G86" s="818"/>
      <c r="H86" s="818"/>
      <c r="I86" s="818"/>
      <c r="J86" s="818"/>
      <c r="K86" s="818"/>
      <c r="L86" s="818"/>
      <c r="M86" s="819"/>
      <c r="N86" s="58">
        <f>L83+L84+L85</f>
        <v>21294.248193490002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92275.075505123343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47736.006732709371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67800.418954105844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13560.083790821169</v>
      </c>
      <c r="M83" s="852"/>
      <c r="N83" s="57"/>
    </row>
    <row r="84" spans="1:14">
      <c r="B84" s="95" t="s">
        <v>1057</v>
      </c>
      <c r="C84" s="96"/>
      <c r="D84" s="96"/>
      <c r="E84" s="96"/>
      <c r="F84" s="96"/>
      <c r="G84" s="96"/>
      <c r="H84" s="96"/>
      <c r="I84" s="93"/>
      <c r="J84" s="94"/>
      <c r="K84" s="313">
        <v>0.05</v>
      </c>
      <c r="L84" s="851">
        <f>N78*K84</f>
        <v>3390.0209477052922</v>
      </c>
      <c r="M84" s="852"/>
      <c r="N84" s="57"/>
    </row>
    <row r="85" spans="1:14" ht="15.75" thickBot="1">
      <c r="B85" s="97" t="s">
        <v>1058</v>
      </c>
      <c r="C85" s="98"/>
      <c r="D85" s="98"/>
      <c r="E85" s="98"/>
      <c r="F85" s="98"/>
      <c r="G85" s="98"/>
      <c r="H85" s="98"/>
      <c r="I85" s="99"/>
      <c r="J85" s="100"/>
      <c r="K85" s="314">
        <v>0.05</v>
      </c>
      <c r="L85" s="853">
        <f>N78*K85</f>
        <v>3390.0209477052922</v>
      </c>
      <c r="M85" s="854"/>
      <c r="N85" s="57"/>
    </row>
    <row r="86" spans="1:14" ht="15.75" thickBot="1">
      <c r="B86" s="817" t="s">
        <v>1037</v>
      </c>
      <c r="C86" s="818"/>
      <c r="D86" s="818"/>
      <c r="E86" s="818"/>
      <c r="F86" s="818"/>
      <c r="G86" s="818"/>
      <c r="H86" s="818"/>
      <c r="I86" s="818"/>
      <c r="J86" s="818"/>
      <c r="K86" s="818"/>
      <c r="L86" s="818"/>
      <c r="M86" s="819"/>
      <c r="N86" s="58">
        <f>L83+L84+L85</f>
        <v>20340.125686231753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88140.544640337597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280">
        <v>2.5</v>
      </c>
      <c r="N36" s="281">
        <f>K36/M36</f>
        <v>3037.136816979787</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3803.144895071287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35021.590964216608</v>
      </c>
      <c r="N48" s="281">
        <f>K48*M48</f>
        <v>45528.068253481593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38.856511108157243</v>
      </c>
      <c r="N49" s="281">
        <f>K49*M49</f>
        <v>932.55626659577388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46460.62452007737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66525.036741473858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13305.007348294772</v>
      </c>
      <c r="M83" s="852"/>
      <c r="N83" s="57"/>
    </row>
    <row r="84" spans="1:14">
      <c r="B84" s="95" t="s">
        <v>1057</v>
      </c>
      <c r="C84" s="96"/>
      <c r="D84" s="96"/>
      <c r="E84" s="96"/>
      <c r="F84" s="96"/>
      <c r="G84" s="96"/>
      <c r="H84" s="96"/>
      <c r="I84" s="93"/>
      <c r="J84" s="94"/>
      <c r="K84" s="313">
        <v>0.05</v>
      </c>
      <c r="L84" s="851">
        <f>N78*K84</f>
        <v>3326.251837073693</v>
      </c>
      <c r="M84" s="852"/>
      <c r="N84" s="57"/>
    </row>
    <row r="85" spans="1:14" ht="15.75" thickBot="1">
      <c r="B85" s="97" t="s">
        <v>1058</v>
      </c>
      <c r="C85" s="98"/>
      <c r="D85" s="98"/>
      <c r="E85" s="98"/>
      <c r="F85" s="98"/>
      <c r="G85" s="98"/>
      <c r="H85" s="98"/>
      <c r="I85" s="99"/>
      <c r="J85" s="100"/>
      <c r="K85" s="314">
        <v>0.05</v>
      </c>
      <c r="L85" s="853">
        <f>N78*K85</f>
        <v>3326.251837073693</v>
      </c>
      <c r="M85" s="854"/>
      <c r="N85" s="57"/>
    </row>
    <row r="86" spans="1:14" ht="15.75" thickBot="1">
      <c r="B86" s="817" t="s">
        <v>1037</v>
      </c>
      <c r="C86" s="818"/>
      <c r="D86" s="818"/>
      <c r="E86" s="818"/>
      <c r="F86" s="818"/>
      <c r="G86" s="818"/>
      <c r="H86" s="818"/>
      <c r="I86" s="818"/>
      <c r="J86" s="818"/>
      <c r="K86" s="818"/>
      <c r="L86" s="818"/>
      <c r="M86" s="819"/>
      <c r="N86" s="58">
        <f>L83+L84+L85</f>
        <v>19957.511022442159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86482.547763916024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30</v>
      </c>
      <c r="N36" s="281">
        <f>K36/M36</f>
        <v>3659.901606080171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30</v>
      </c>
      <c r="N37" s="281">
        <f>K37/M37</f>
        <v>5778.7920096002699</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30</v>
      </c>
      <c r="N38" s="281">
        <f>K38/M38</f>
        <v>4076.6168141992694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13523.821630747394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38449.122172031603</v>
      </c>
      <c r="N48" s="281">
        <f>K48*M48</f>
        <v>48061.402715039505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48061.402715039505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723.92751115014732</v>
      </c>
      <c r="M59" s="822"/>
      <c r="N59" s="296">
        <f>K59*L59</f>
        <v>904.90938893768418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63341.253821492915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12668.250764298584</v>
      </c>
      <c r="M83" s="852"/>
      <c r="N83" s="57"/>
    </row>
    <row r="84" spans="1:14">
      <c r="B84" s="95" t="s">
        <v>1057</v>
      </c>
      <c r="C84" s="96"/>
      <c r="D84" s="96"/>
      <c r="E84" s="96"/>
      <c r="F84" s="96"/>
      <c r="G84" s="96"/>
      <c r="H84" s="96"/>
      <c r="I84" s="93"/>
      <c r="J84" s="94"/>
      <c r="K84" s="313">
        <v>0.05</v>
      </c>
      <c r="L84" s="851">
        <f>N78*K84</f>
        <v>3167.062691074646</v>
      </c>
      <c r="M84" s="852"/>
      <c r="N84" s="57"/>
    </row>
    <row r="85" spans="1:14" ht="15.75" thickBot="1">
      <c r="B85" s="97" t="s">
        <v>1058</v>
      </c>
      <c r="C85" s="98"/>
      <c r="D85" s="98"/>
      <c r="E85" s="98"/>
      <c r="F85" s="98"/>
      <c r="G85" s="98"/>
      <c r="H85" s="98"/>
      <c r="I85" s="99"/>
      <c r="J85" s="100"/>
      <c r="K85" s="314">
        <v>0.05</v>
      </c>
      <c r="L85" s="853">
        <f>N78*K85</f>
        <v>3167.062691074646</v>
      </c>
      <c r="M85" s="854"/>
      <c r="N85" s="57"/>
    </row>
    <row r="86" spans="1:14" ht="15.75" thickBot="1">
      <c r="B86" s="817" t="s">
        <v>1037</v>
      </c>
      <c r="C86" s="818"/>
      <c r="D86" s="818"/>
      <c r="E86" s="818"/>
      <c r="F86" s="818"/>
      <c r="G86" s="818"/>
      <c r="H86" s="818"/>
      <c r="I86" s="818"/>
      <c r="J86" s="818"/>
      <c r="K86" s="818"/>
      <c r="L86" s="818"/>
      <c r="M86" s="819"/>
      <c r="N86" s="58">
        <f>L83+L84+L85</f>
        <v>19002.376146447878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82343.629967940797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30</v>
      </c>
      <c r="N36" s="281">
        <f>K36/M36</f>
        <v>3659.901606080171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30</v>
      </c>
      <c r="N37" s="281">
        <f>K37/M37</f>
        <v>5778.7920096002699</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30</v>
      </c>
      <c r="N38" s="281">
        <f>K38/M38</f>
        <v>4076.6168141992694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13523.821630747394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35021.590964216608</v>
      </c>
      <c r="N48" s="281">
        <f>K48*M48</f>
        <v>43776.988705270764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43776.988705270764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723.92751115014732</v>
      </c>
      <c r="M59" s="822"/>
      <c r="N59" s="296">
        <f>K59*L59</f>
        <v>904.90938893768418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59056.839811724174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11811.367962344835</v>
      </c>
      <c r="M83" s="852"/>
      <c r="N83" s="57"/>
    </row>
    <row r="84" spans="1:14">
      <c r="B84" s="95" t="s">
        <v>1057</v>
      </c>
      <c r="C84" s="96"/>
      <c r="D84" s="96"/>
      <c r="E84" s="96"/>
      <c r="F84" s="96"/>
      <c r="G84" s="96"/>
      <c r="H84" s="96"/>
      <c r="I84" s="93"/>
      <c r="J84" s="94"/>
      <c r="K84" s="313">
        <v>0.05</v>
      </c>
      <c r="L84" s="851">
        <f>N78*K84</f>
        <v>2952.8419905862088</v>
      </c>
      <c r="M84" s="852"/>
      <c r="N84" s="57"/>
    </row>
    <row r="85" spans="1:14" ht="15.75" thickBot="1">
      <c r="B85" s="97" t="s">
        <v>1058</v>
      </c>
      <c r="C85" s="98"/>
      <c r="D85" s="98"/>
      <c r="E85" s="98"/>
      <c r="F85" s="98"/>
      <c r="G85" s="98"/>
      <c r="H85" s="98"/>
      <c r="I85" s="99"/>
      <c r="J85" s="100"/>
      <c r="K85" s="314">
        <v>0.05</v>
      </c>
      <c r="L85" s="853">
        <f>N78*K85</f>
        <v>2952.8419905862088</v>
      </c>
      <c r="M85" s="854"/>
      <c r="N85" s="57"/>
    </row>
    <row r="86" spans="1:14" ht="15.75" thickBot="1">
      <c r="B86" s="817" t="s">
        <v>1037</v>
      </c>
      <c r="C86" s="818"/>
      <c r="D86" s="818"/>
      <c r="E86" s="818"/>
      <c r="F86" s="818"/>
      <c r="G86" s="818"/>
      <c r="H86" s="818"/>
      <c r="I86" s="818"/>
      <c r="J86" s="818"/>
      <c r="K86" s="818"/>
      <c r="L86" s="818"/>
      <c r="M86" s="819"/>
      <c r="N86" s="58">
        <f>L83+L84+L85</f>
        <v>17717.051943517254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76773.891755241435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30</v>
      </c>
      <c r="N36" s="281">
        <f>K36/M36</f>
        <v>3659.901606080171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30</v>
      </c>
      <c r="N37" s="281">
        <f>K37/M37</f>
        <v>5778.7920096002699</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30</v>
      </c>
      <c r="N38" s="281">
        <f>K38/M38</f>
        <v>4076.6168141992694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13523.821630747394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35021.590964216608</v>
      </c>
      <c r="N48" s="281">
        <f>K48*M48</f>
        <v>43776.988705270764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43776.988705270764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723.92751115014732</v>
      </c>
      <c r="M59" s="822"/>
      <c r="N59" s="296">
        <f>K59*L59</f>
        <v>904.90938893768418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904.90938893768418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59056.839811724174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11811.367962344835</v>
      </c>
      <c r="M83" s="852"/>
      <c r="N83" s="57"/>
    </row>
    <row r="84" spans="1:14">
      <c r="B84" s="95" t="s">
        <v>1057</v>
      </c>
      <c r="C84" s="96"/>
      <c r="D84" s="96"/>
      <c r="E84" s="96"/>
      <c r="F84" s="96"/>
      <c r="G84" s="96"/>
      <c r="H84" s="96"/>
      <c r="I84" s="93"/>
      <c r="J84" s="94"/>
      <c r="K84" s="313">
        <v>0.05</v>
      </c>
      <c r="L84" s="851">
        <f>N78*K84</f>
        <v>2952.8419905862088</v>
      </c>
      <c r="M84" s="852"/>
      <c r="N84" s="57"/>
    </row>
    <row r="85" spans="1:14" ht="15.75" thickBot="1">
      <c r="B85" s="97" t="s">
        <v>1058</v>
      </c>
      <c r="C85" s="98"/>
      <c r="D85" s="98"/>
      <c r="E85" s="98"/>
      <c r="F85" s="98"/>
      <c r="G85" s="98"/>
      <c r="H85" s="98"/>
      <c r="I85" s="99"/>
      <c r="J85" s="100"/>
      <c r="K85" s="314">
        <v>0.05</v>
      </c>
      <c r="L85" s="853">
        <f>N78*K85</f>
        <v>2952.8419905862088</v>
      </c>
      <c r="M85" s="854"/>
      <c r="N85" s="57"/>
    </row>
    <row r="86" spans="1:14" ht="15.75" thickBot="1">
      <c r="B86" s="817" t="s">
        <v>1037</v>
      </c>
      <c r="C86" s="818"/>
      <c r="D86" s="818"/>
      <c r="E86" s="818"/>
      <c r="F86" s="818"/>
      <c r="G86" s="818"/>
      <c r="H86" s="818"/>
      <c r="I86" s="818"/>
      <c r="J86" s="818"/>
      <c r="K86" s="818"/>
      <c r="L86" s="818"/>
      <c r="M86" s="819"/>
      <c r="N86" s="58">
        <f>L83+L84+L85</f>
        <v>17717.051943517254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76773.891755241435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97368.364292894083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107009.84719180031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21401.969438360062</v>
      </c>
      <c r="M83" s="852"/>
      <c r="N83" s="57"/>
    </row>
    <row r="84" spans="1:14">
      <c r="B84" s="95" t="s">
        <v>1057</v>
      </c>
      <c r="C84" s="96"/>
      <c r="D84" s="96"/>
      <c r="E84" s="96"/>
      <c r="F84" s="96"/>
      <c r="G84" s="96"/>
      <c r="H84" s="96"/>
      <c r="I84" s="93"/>
      <c r="J84" s="94"/>
      <c r="K84" s="313">
        <v>0.05</v>
      </c>
      <c r="L84" s="851">
        <f>N78*K84</f>
        <v>5350.4923595900154</v>
      </c>
      <c r="M84" s="852"/>
      <c r="N84" s="57"/>
    </row>
    <row r="85" spans="1:14" ht="15.75" thickBot="1">
      <c r="B85" s="97" t="s">
        <v>1058</v>
      </c>
      <c r="C85" s="98"/>
      <c r="D85" s="98"/>
      <c r="E85" s="98"/>
      <c r="F85" s="98"/>
      <c r="G85" s="98"/>
      <c r="H85" s="98"/>
      <c r="I85" s="99"/>
      <c r="J85" s="100"/>
      <c r="K85" s="314">
        <v>0.05</v>
      </c>
      <c r="L85" s="853">
        <f>N78*K85</f>
        <v>5350.4923595900154</v>
      </c>
      <c r="M85" s="854"/>
      <c r="N85" s="57"/>
    </row>
    <row r="86" spans="1:14" ht="15.75" thickBot="1">
      <c r="B86" s="817" t="s">
        <v>1037</v>
      </c>
      <c r="C86" s="818"/>
      <c r="D86" s="818"/>
      <c r="E86" s="818"/>
      <c r="F86" s="818"/>
      <c r="G86" s="818"/>
      <c r="H86" s="818"/>
      <c r="I86" s="818"/>
      <c r="J86" s="818"/>
      <c r="K86" s="818"/>
      <c r="L86" s="818"/>
      <c r="M86" s="819"/>
      <c r="N86" s="58">
        <f>L83+L84+L85</f>
        <v>32102.954157540091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139112.80134934039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94187.955935366597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103829.43883427282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20765.887766854565</v>
      </c>
      <c r="M83" s="852"/>
      <c r="N83" s="57"/>
    </row>
    <row r="84" spans="1:14">
      <c r="B84" s="95" t="s">
        <v>1057</v>
      </c>
      <c r="C84" s="96"/>
      <c r="D84" s="96"/>
      <c r="E84" s="96"/>
      <c r="F84" s="96"/>
      <c r="G84" s="96"/>
      <c r="H84" s="96"/>
      <c r="I84" s="93"/>
      <c r="J84" s="94"/>
      <c r="K84" s="313">
        <v>0.05</v>
      </c>
      <c r="L84" s="851">
        <f>N78*K84</f>
        <v>5191.4719417136412</v>
      </c>
      <c r="M84" s="852"/>
      <c r="N84" s="57"/>
    </row>
    <row r="85" spans="1:14" ht="15.75" thickBot="1">
      <c r="B85" s="97" t="s">
        <v>1058</v>
      </c>
      <c r="C85" s="98"/>
      <c r="D85" s="98"/>
      <c r="E85" s="98"/>
      <c r="F85" s="98"/>
      <c r="G85" s="98"/>
      <c r="H85" s="98"/>
      <c r="I85" s="99"/>
      <c r="J85" s="100"/>
      <c r="K85" s="314">
        <v>0.05</v>
      </c>
      <c r="L85" s="853">
        <f>N78*K85</f>
        <v>5191.4719417136412</v>
      </c>
      <c r="M85" s="854"/>
      <c r="N85" s="57"/>
    </row>
    <row r="86" spans="1:14" ht="15.75" thickBot="1">
      <c r="B86" s="817" t="s">
        <v>1037</v>
      </c>
      <c r="C86" s="818"/>
      <c r="D86" s="818"/>
      <c r="E86" s="818"/>
      <c r="F86" s="818"/>
      <c r="G86" s="818"/>
      <c r="H86" s="818"/>
      <c r="I86" s="818"/>
      <c r="J86" s="818"/>
      <c r="K86" s="818"/>
      <c r="L86" s="818"/>
      <c r="M86" s="819"/>
      <c r="N86" s="58">
        <f>L83+L84+L85</f>
        <v>31148.831650281845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134978.27048455467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97368.364292894083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107009.84719180031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21401.969438360062</v>
      </c>
      <c r="M83" s="852"/>
      <c r="N83" s="57"/>
    </row>
    <row r="84" spans="1:14">
      <c r="B84" s="95" t="s">
        <v>1057</v>
      </c>
      <c r="C84" s="96"/>
      <c r="D84" s="96"/>
      <c r="E84" s="96"/>
      <c r="F84" s="96"/>
      <c r="G84" s="96"/>
      <c r="H84" s="96"/>
      <c r="I84" s="93"/>
      <c r="J84" s="94"/>
      <c r="K84" s="313">
        <v>0.05</v>
      </c>
      <c r="L84" s="851">
        <f>N78*K84</f>
        <v>5350.4923595900154</v>
      </c>
      <c r="M84" s="852"/>
      <c r="N84" s="57"/>
    </row>
    <row r="85" spans="1:14" ht="15.75" thickBot="1">
      <c r="B85" s="97" t="s">
        <v>1058</v>
      </c>
      <c r="C85" s="98"/>
      <c r="D85" s="98"/>
      <c r="E85" s="98"/>
      <c r="F85" s="98"/>
      <c r="G85" s="98"/>
      <c r="H85" s="98"/>
      <c r="I85" s="99"/>
      <c r="J85" s="100"/>
      <c r="K85" s="314">
        <v>0.05</v>
      </c>
      <c r="L85" s="853">
        <f>N78*K85</f>
        <v>5350.4923595900154</v>
      </c>
      <c r="M85" s="854"/>
      <c r="N85" s="57"/>
    </row>
    <row r="86" spans="1:14" ht="15.75" thickBot="1">
      <c r="B86" s="817" t="s">
        <v>1037</v>
      </c>
      <c r="C86" s="818"/>
      <c r="D86" s="818"/>
      <c r="E86" s="818"/>
      <c r="F86" s="818"/>
      <c r="G86" s="818"/>
      <c r="H86" s="818"/>
      <c r="I86" s="818"/>
      <c r="J86" s="818"/>
      <c r="K86" s="818"/>
      <c r="L86" s="818"/>
      <c r="M86" s="819"/>
      <c r="N86" s="58">
        <f>L83+L84+L85</f>
        <v>32102.954157540091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139112.80134934039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94187.955935366597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103829.43883427282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20765.887766854565</v>
      </c>
      <c r="M83" s="852"/>
      <c r="N83" s="57"/>
    </row>
    <row r="84" spans="1:14">
      <c r="B84" s="95" t="s">
        <v>1057</v>
      </c>
      <c r="C84" s="96"/>
      <c r="D84" s="96"/>
      <c r="E84" s="96"/>
      <c r="F84" s="96"/>
      <c r="G84" s="96"/>
      <c r="H84" s="96"/>
      <c r="I84" s="93"/>
      <c r="J84" s="94"/>
      <c r="K84" s="313">
        <v>0.05</v>
      </c>
      <c r="L84" s="851">
        <f>N78*K84</f>
        <v>5191.4719417136412</v>
      </c>
      <c r="M84" s="852"/>
      <c r="N84" s="57"/>
    </row>
    <row r="85" spans="1:14" ht="15.75" thickBot="1">
      <c r="B85" s="97" t="s">
        <v>1058</v>
      </c>
      <c r="C85" s="98"/>
      <c r="D85" s="98"/>
      <c r="E85" s="98"/>
      <c r="F85" s="98"/>
      <c r="G85" s="98"/>
      <c r="H85" s="98"/>
      <c r="I85" s="99"/>
      <c r="J85" s="100"/>
      <c r="K85" s="314">
        <v>0.05</v>
      </c>
      <c r="L85" s="853">
        <f>N78*K85</f>
        <v>5191.4719417136412</v>
      </c>
      <c r="M85" s="854"/>
      <c r="N85" s="57"/>
    </row>
    <row r="86" spans="1:14" ht="15.75" thickBot="1">
      <c r="B86" s="817" t="s">
        <v>1037</v>
      </c>
      <c r="C86" s="818"/>
      <c r="D86" s="818"/>
      <c r="E86" s="818"/>
      <c r="F86" s="818"/>
      <c r="G86" s="818"/>
      <c r="H86" s="818"/>
      <c r="I86" s="818"/>
      <c r="J86" s="818"/>
      <c r="K86" s="818"/>
      <c r="L86" s="818"/>
      <c r="M86" s="819"/>
      <c r="N86" s="58">
        <f>L83+L84+L85</f>
        <v>31148.831650281845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134978.27048455467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49983.858823641087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59625.341722547302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11925.068344509462</v>
      </c>
      <c r="M83" s="852"/>
      <c r="N83" s="57"/>
    </row>
    <row r="84" spans="1:14">
      <c r="B84" s="95" t="s">
        <v>1057</v>
      </c>
      <c r="C84" s="96"/>
      <c r="D84" s="96"/>
      <c r="E84" s="96"/>
      <c r="F84" s="96"/>
      <c r="G84" s="96"/>
      <c r="H84" s="96"/>
      <c r="I84" s="93"/>
      <c r="J84" s="94"/>
      <c r="K84" s="313">
        <v>0.05</v>
      </c>
      <c r="L84" s="851">
        <f>N78*K84</f>
        <v>2981.2670861273655</v>
      </c>
      <c r="M84" s="852"/>
      <c r="N84" s="57"/>
    </row>
    <row r="85" spans="1:14" ht="15.75" thickBot="1">
      <c r="B85" s="97" t="s">
        <v>1058</v>
      </c>
      <c r="C85" s="98"/>
      <c r="D85" s="98"/>
      <c r="E85" s="98"/>
      <c r="F85" s="98"/>
      <c r="G85" s="98"/>
      <c r="H85" s="98"/>
      <c r="I85" s="99"/>
      <c r="J85" s="100"/>
      <c r="K85" s="314">
        <v>0.05</v>
      </c>
      <c r="L85" s="853">
        <f>N78*K85</f>
        <v>2981.2670861273655</v>
      </c>
      <c r="M85" s="854"/>
      <c r="N85" s="57"/>
    </row>
    <row r="86" spans="1:14" ht="15.75" thickBot="1">
      <c r="B86" s="817" t="s">
        <v>1037</v>
      </c>
      <c r="C86" s="818"/>
      <c r="D86" s="818"/>
      <c r="E86" s="818"/>
      <c r="F86" s="818"/>
      <c r="G86" s="818"/>
      <c r="H86" s="818"/>
      <c r="I86" s="818"/>
      <c r="J86" s="818"/>
      <c r="K86" s="818"/>
      <c r="L86" s="818"/>
      <c r="M86" s="819"/>
      <c r="N86" s="58">
        <f>L83+L84+L85</f>
        <v>17887.602516764193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77512.944239311502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46803.450466113594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56444.93336501981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11288.986673003963</v>
      </c>
      <c r="M83" s="852"/>
      <c r="N83" s="57"/>
    </row>
    <row r="84" spans="1:14">
      <c r="B84" s="95" t="s">
        <v>1057</v>
      </c>
      <c r="C84" s="96"/>
      <c r="D84" s="96"/>
      <c r="E84" s="96"/>
      <c r="F84" s="96"/>
      <c r="G84" s="96"/>
      <c r="H84" s="96"/>
      <c r="I84" s="93"/>
      <c r="J84" s="94"/>
      <c r="K84" s="313">
        <v>0.05</v>
      </c>
      <c r="L84" s="851">
        <f>N78*K84</f>
        <v>2822.2466682509908</v>
      </c>
      <c r="M84" s="852"/>
      <c r="N84" s="57"/>
    </row>
    <row r="85" spans="1:14" ht="15.75" thickBot="1">
      <c r="B85" s="97" t="s">
        <v>1058</v>
      </c>
      <c r="C85" s="98"/>
      <c r="D85" s="98"/>
      <c r="E85" s="98"/>
      <c r="F85" s="98"/>
      <c r="G85" s="98"/>
      <c r="H85" s="98"/>
      <c r="I85" s="99"/>
      <c r="J85" s="100"/>
      <c r="K85" s="314">
        <v>0.05</v>
      </c>
      <c r="L85" s="853">
        <f>N78*K85</f>
        <v>2822.2466682509908</v>
      </c>
      <c r="M85" s="854"/>
      <c r="N85" s="57"/>
    </row>
    <row r="86" spans="1:14" ht="15.75" thickBot="1">
      <c r="B86" s="817" t="s">
        <v>1037</v>
      </c>
      <c r="C86" s="818"/>
      <c r="D86" s="818"/>
      <c r="E86" s="818"/>
      <c r="F86" s="818"/>
      <c r="G86" s="818"/>
      <c r="H86" s="818"/>
      <c r="I86" s="818"/>
      <c r="J86" s="818"/>
      <c r="K86" s="818"/>
      <c r="L86" s="818"/>
      <c r="M86" s="819"/>
      <c r="N86" s="58">
        <f>L83+L84+L85</f>
        <v>16933.480009505944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73378.413374525757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38449.122172031603</v>
      </c>
      <c r="N48" s="281">
        <f>K48*M48</f>
        <v>49983.858823641087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49983.858823641087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59625.341722547302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11925.068344509462</v>
      </c>
      <c r="M83" s="852"/>
      <c r="N83" s="57"/>
    </row>
    <row r="84" spans="1:14">
      <c r="B84" s="95" t="s">
        <v>1057</v>
      </c>
      <c r="C84" s="96"/>
      <c r="D84" s="96"/>
      <c r="E84" s="96"/>
      <c r="F84" s="96"/>
      <c r="G84" s="96"/>
      <c r="H84" s="96"/>
      <c r="I84" s="93"/>
      <c r="J84" s="94"/>
      <c r="K84" s="313">
        <v>0.05</v>
      </c>
      <c r="L84" s="851">
        <f>N78*K84</f>
        <v>2981.2670861273655</v>
      </c>
      <c r="M84" s="852"/>
      <c r="N84" s="57"/>
    </row>
    <row r="85" spans="1:14" ht="15.75" thickBot="1">
      <c r="B85" s="97" t="s">
        <v>1058</v>
      </c>
      <c r="C85" s="98"/>
      <c r="D85" s="98"/>
      <c r="E85" s="98"/>
      <c r="F85" s="98"/>
      <c r="G85" s="98"/>
      <c r="H85" s="98"/>
      <c r="I85" s="99"/>
      <c r="J85" s="100"/>
      <c r="K85" s="314">
        <v>0.05</v>
      </c>
      <c r="L85" s="853">
        <f>N78*K85</f>
        <v>2981.2670861273655</v>
      </c>
      <c r="M85" s="854"/>
      <c r="N85" s="57"/>
    </row>
    <row r="86" spans="1:14" ht="15.75" thickBot="1">
      <c r="B86" s="817" t="s">
        <v>1037</v>
      </c>
      <c r="C86" s="818"/>
      <c r="D86" s="818"/>
      <c r="E86" s="818"/>
      <c r="F86" s="818"/>
      <c r="G86" s="818"/>
      <c r="H86" s="818"/>
      <c r="I86" s="818"/>
      <c r="J86" s="818"/>
      <c r="K86" s="818"/>
      <c r="L86" s="818"/>
      <c r="M86" s="819"/>
      <c r="N86" s="58">
        <f>L83+L84+L85</f>
        <v>17887.602516764193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77512.944239311502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46803.450466113594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56444.93336501981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11288.986673003963</v>
      </c>
      <c r="M83" s="852"/>
      <c r="N83" s="57"/>
    </row>
    <row r="84" spans="1:14">
      <c r="B84" s="95" t="s">
        <v>1057</v>
      </c>
      <c r="C84" s="96"/>
      <c r="D84" s="96"/>
      <c r="E84" s="96"/>
      <c r="F84" s="96"/>
      <c r="G84" s="96"/>
      <c r="H84" s="96"/>
      <c r="I84" s="93"/>
      <c r="J84" s="94"/>
      <c r="K84" s="313">
        <v>0.05</v>
      </c>
      <c r="L84" s="851">
        <f>N78*K84</f>
        <v>2822.2466682509908</v>
      </c>
      <c r="M84" s="852"/>
      <c r="N84" s="57"/>
    </row>
    <row r="85" spans="1:14" ht="15.75" thickBot="1">
      <c r="B85" s="97" t="s">
        <v>1058</v>
      </c>
      <c r="C85" s="98"/>
      <c r="D85" s="98"/>
      <c r="E85" s="98"/>
      <c r="F85" s="98"/>
      <c r="G85" s="98"/>
      <c r="H85" s="98"/>
      <c r="I85" s="99"/>
      <c r="J85" s="100"/>
      <c r="K85" s="314">
        <v>0.05</v>
      </c>
      <c r="L85" s="853">
        <f>N78*K85</f>
        <v>2822.2466682509908</v>
      </c>
      <c r="M85" s="854"/>
      <c r="N85" s="57"/>
    </row>
    <row r="86" spans="1:14" ht="15.75" thickBot="1">
      <c r="B86" s="817" t="s">
        <v>1037</v>
      </c>
      <c r="C86" s="818"/>
      <c r="D86" s="818"/>
      <c r="E86" s="818"/>
      <c r="F86" s="818"/>
      <c r="G86" s="818"/>
      <c r="H86" s="818"/>
      <c r="I86" s="818"/>
      <c r="J86" s="818"/>
      <c r="K86" s="818"/>
      <c r="L86" s="818"/>
      <c r="M86" s="819"/>
      <c r="N86" s="58">
        <f>L83+L84+L85</f>
        <v>16933.480009505944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73378.413374525757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526.49450521392214</v>
      </c>
      <c r="N48" s="281">
        <f>K48*M48</f>
        <v>526.49450521392214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526.49450521392214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526.49450521392214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105.29890104278444</v>
      </c>
      <c r="M83" s="852"/>
      <c r="N83" s="57"/>
    </row>
    <row r="84" spans="1:14">
      <c r="B84" s="95" t="s">
        <v>1057</v>
      </c>
      <c r="C84" s="96"/>
      <c r="D84" s="96"/>
      <c r="E84" s="96"/>
      <c r="F84" s="96"/>
      <c r="G84" s="96"/>
      <c r="H84" s="96"/>
      <c r="I84" s="93"/>
      <c r="J84" s="94"/>
      <c r="K84" s="313">
        <v>0.05</v>
      </c>
      <c r="L84" s="851">
        <f>N78*K84</f>
        <v>26.324725260696109</v>
      </c>
      <c r="M84" s="852"/>
      <c r="N84" s="57"/>
    </row>
    <row r="85" spans="1:14" ht="15.75" thickBot="1">
      <c r="B85" s="97" t="s">
        <v>1058</v>
      </c>
      <c r="C85" s="98"/>
      <c r="D85" s="98"/>
      <c r="E85" s="98"/>
      <c r="F85" s="98"/>
      <c r="G85" s="98"/>
      <c r="H85" s="98"/>
      <c r="I85" s="99"/>
      <c r="J85" s="100"/>
      <c r="K85" s="314">
        <v>0.05</v>
      </c>
      <c r="L85" s="853">
        <f>N78*K85</f>
        <v>26.324725260696109</v>
      </c>
      <c r="M85" s="854"/>
      <c r="N85" s="57"/>
    </row>
    <row r="86" spans="1:14" ht="15.75" thickBot="1">
      <c r="B86" s="817" t="s">
        <v>1037</v>
      </c>
      <c r="C86" s="818"/>
      <c r="D86" s="818"/>
      <c r="E86" s="818"/>
      <c r="F86" s="818"/>
      <c r="G86" s="818"/>
      <c r="H86" s="818"/>
      <c r="I86" s="818"/>
      <c r="J86" s="818"/>
      <c r="K86" s="818"/>
      <c r="L86" s="818"/>
      <c r="M86" s="819"/>
      <c r="N86" s="58">
        <f>L83+L84+L85</f>
        <v>157.94835156417665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684.44285677809876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94187.955935366597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103829.43883427282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20765.887766854565</v>
      </c>
      <c r="M83" s="852"/>
      <c r="N83" s="57"/>
    </row>
    <row r="84" spans="1:14">
      <c r="B84" s="95" t="s">
        <v>1057</v>
      </c>
      <c r="C84" s="96"/>
      <c r="D84" s="96"/>
      <c r="E84" s="96"/>
      <c r="F84" s="96"/>
      <c r="G84" s="96"/>
      <c r="H84" s="96"/>
      <c r="I84" s="93"/>
      <c r="J84" s="94"/>
      <c r="K84" s="313">
        <v>0.05</v>
      </c>
      <c r="L84" s="851">
        <f>N78*K84</f>
        <v>5191.4719417136412</v>
      </c>
      <c r="M84" s="852"/>
      <c r="N84" s="57"/>
    </row>
    <row r="85" spans="1:14" ht="15.75" thickBot="1">
      <c r="B85" s="97" t="s">
        <v>1058</v>
      </c>
      <c r="C85" s="98"/>
      <c r="D85" s="98"/>
      <c r="E85" s="98"/>
      <c r="F85" s="98"/>
      <c r="G85" s="98"/>
      <c r="H85" s="98"/>
      <c r="I85" s="99"/>
      <c r="J85" s="100"/>
      <c r="K85" s="314">
        <v>0.05</v>
      </c>
      <c r="L85" s="853">
        <f>N78*K85</f>
        <v>5191.4719417136412</v>
      </c>
      <c r="M85" s="854"/>
      <c r="N85" s="57"/>
    </row>
    <row r="86" spans="1:14" ht="15.75" thickBot="1">
      <c r="B86" s="817" t="s">
        <v>1037</v>
      </c>
      <c r="C86" s="818"/>
      <c r="D86" s="818"/>
      <c r="E86" s="818"/>
      <c r="F86" s="818"/>
      <c r="G86" s="818"/>
      <c r="H86" s="818"/>
      <c r="I86" s="818"/>
      <c r="J86" s="818"/>
      <c r="K86" s="818"/>
      <c r="L86" s="818"/>
      <c r="M86" s="819"/>
      <c r="N86" s="58">
        <f>L83+L84+L85</f>
        <v>31148.831650281845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134978.27048455467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526.49450521392214</v>
      </c>
      <c r="N49" s="281">
        <f>K49*M49</f>
        <v>47384.505469252996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94187.955935366597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103829.43883427282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20765.887766854565</v>
      </c>
      <c r="M83" s="852"/>
      <c r="N83" s="57"/>
    </row>
    <row r="84" spans="1:14">
      <c r="B84" s="95" t="s">
        <v>1057</v>
      </c>
      <c r="C84" s="96"/>
      <c r="D84" s="96"/>
      <c r="E84" s="96"/>
      <c r="F84" s="96"/>
      <c r="G84" s="96"/>
      <c r="H84" s="96"/>
      <c r="I84" s="93"/>
      <c r="J84" s="94"/>
      <c r="K84" s="313">
        <v>0.05</v>
      </c>
      <c r="L84" s="851">
        <f>N78*K84</f>
        <v>5191.4719417136412</v>
      </c>
      <c r="M84" s="852"/>
      <c r="N84" s="57"/>
    </row>
    <row r="85" spans="1:14" ht="15.75" thickBot="1">
      <c r="B85" s="97" t="s">
        <v>1058</v>
      </c>
      <c r="C85" s="98"/>
      <c r="D85" s="98"/>
      <c r="E85" s="98"/>
      <c r="F85" s="98"/>
      <c r="G85" s="98"/>
      <c r="H85" s="98"/>
      <c r="I85" s="99"/>
      <c r="J85" s="100"/>
      <c r="K85" s="314">
        <v>0.05</v>
      </c>
      <c r="L85" s="853">
        <f>N78*K85</f>
        <v>5191.4719417136412</v>
      </c>
      <c r="M85" s="854"/>
      <c r="N85" s="57"/>
    </row>
    <row r="86" spans="1:14" ht="15.75" thickBot="1">
      <c r="B86" s="817" t="s">
        <v>1037</v>
      </c>
      <c r="C86" s="818"/>
      <c r="D86" s="818"/>
      <c r="E86" s="818"/>
      <c r="F86" s="818"/>
      <c r="G86" s="818"/>
      <c r="H86" s="818"/>
      <c r="I86" s="818"/>
      <c r="J86" s="818"/>
      <c r="K86" s="818"/>
      <c r="L86" s="818"/>
      <c r="M86" s="819"/>
      <c r="N86" s="58">
        <f>L83+L84+L85</f>
        <v>31148.831650281845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134978.27048455467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46803.450466113594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56444.93336501981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11288.986673003963</v>
      </c>
      <c r="M83" s="852"/>
      <c r="N83" s="57"/>
    </row>
    <row r="84" spans="1:14">
      <c r="B84" s="95" t="s">
        <v>1057</v>
      </c>
      <c r="C84" s="96"/>
      <c r="D84" s="96"/>
      <c r="E84" s="96"/>
      <c r="F84" s="96"/>
      <c r="G84" s="96"/>
      <c r="H84" s="96"/>
      <c r="I84" s="93"/>
      <c r="J84" s="94"/>
      <c r="K84" s="313">
        <v>0.05</v>
      </c>
      <c r="L84" s="851">
        <f>N78*K84</f>
        <v>2822.2466682509908</v>
      </c>
      <c r="M84" s="852"/>
      <c r="N84" s="57"/>
    </row>
    <row r="85" spans="1:14" ht="15.75" thickBot="1">
      <c r="B85" s="97" t="s">
        <v>1058</v>
      </c>
      <c r="C85" s="98"/>
      <c r="D85" s="98"/>
      <c r="E85" s="98"/>
      <c r="F85" s="98"/>
      <c r="G85" s="98"/>
      <c r="H85" s="98"/>
      <c r="I85" s="99"/>
      <c r="J85" s="100"/>
      <c r="K85" s="314">
        <v>0.05</v>
      </c>
      <c r="L85" s="853">
        <f>N78*K85</f>
        <v>2822.2466682509908</v>
      </c>
      <c r="M85" s="854"/>
      <c r="N85" s="57"/>
    </row>
    <row r="86" spans="1:14" ht="15.75" thickBot="1">
      <c r="B86" s="817" t="s">
        <v>1037</v>
      </c>
      <c r="C86" s="818"/>
      <c r="D86" s="818"/>
      <c r="E86" s="818"/>
      <c r="F86" s="818"/>
      <c r="G86" s="818"/>
      <c r="H86" s="818"/>
      <c r="I86" s="818"/>
      <c r="J86" s="818"/>
      <c r="K86" s="818"/>
      <c r="L86" s="818"/>
      <c r="M86" s="819"/>
      <c r="N86" s="58">
        <f>L83+L84+L85</f>
        <v>16933.480009505944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73378.413374525757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45</v>
      </c>
      <c r="N36" s="281">
        <f>K36/M36</f>
        <v>1557.0170601206489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173363.76028800811</v>
      </c>
      <c r="L37" s="279"/>
      <c r="M37" s="280">
        <v>45</v>
      </c>
      <c r="N37" s="281">
        <f>K37/M37</f>
        <v>3852.5280064001804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122298.50442597808</v>
      </c>
      <c r="L38" s="279"/>
      <c r="M38" s="280">
        <v>45</v>
      </c>
      <c r="N38" s="281">
        <f>K38/M38</f>
        <v>2717.7445427995131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8132.9637432321306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36002.654204702761</v>
      </c>
      <c r="N48" s="281">
        <f>K48*M48</f>
        <v>46803.450466113594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46803.450466113594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723.92751115014732</v>
      </c>
      <c r="M59" s="822"/>
      <c r="N59" s="296">
        <f>K59*L59</f>
        <v>941.10576449519158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56444.93336501981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11288.986673003963</v>
      </c>
      <c r="M83" s="852"/>
      <c r="N83" s="57"/>
    </row>
    <row r="84" spans="1:14">
      <c r="B84" s="95" t="s">
        <v>1057</v>
      </c>
      <c r="C84" s="96"/>
      <c r="D84" s="96"/>
      <c r="E84" s="96"/>
      <c r="F84" s="96"/>
      <c r="G84" s="96"/>
      <c r="H84" s="96"/>
      <c r="I84" s="93"/>
      <c r="J84" s="94"/>
      <c r="K84" s="313">
        <v>0.05</v>
      </c>
      <c r="L84" s="851">
        <f>N78*K84</f>
        <v>2822.2466682509908</v>
      </c>
      <c r="M84" s="852"/>
      <c r="N84" s="57"/>
    </row>
    <row r="85" spans="1:14" ht="15.75" thickBot="1">
      <c r="B85" s="97" t="s">
        <v>1058</v>
      </c>
      <c r="C85" s="98"/>
      <c r="D85" s="98"/>
      <c r="E85" s="98"/>
      <c r="F85" s="98"/>
      <c r="G85" s="98"/>
      <c r="H85" s="98"/>
      <c r="I85" s="99"/>
      <c r="J85" s="100"/>
      <c r="K85" s="314">
        <v>0.05</v>
      </c>
      <c r="L85" s="853">
        <f>N78*K85</f>
        <v>2822.2466682509908</v>
      </c>
      <c r="M85" s="854"/>
      <c r="N85" s="57"/>
    </row>
    <row r="86" spans="1:14" ht="15.75" thickBot="1">
      <c r="B86" s="817" t="s">
        <v>1037</v>
      </c>
      <c r="C86" s="818"/>
      <c r="D86" s="818"/>
      <c r="E86" s="818"/>
      <c r="F86" s="818"/>
      <c r="G86" s="818"/>
      <c r="H86" s="818"/>
      <c r="I86" s="818"/>
      <c r="J86" s="818"/>
      <c r="K86" s="818"/>
      <c r="L86" s="818"/>
      <c r="M86" s="819"/>
      <c r="N86" s="58">
        <f>L83+L84+L85</f>
        <v>16933.480009505944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73378.413374525757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526.49450521392214</v>
      </c>
      <c r="N48" s="281">
        <f>K48*M48</f>
        <v>526.49450521392214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526.49450521392214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526.49450521392214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105.29890104278444</v>
      </c>
      <c r="M83" s="852"/>
      <c r="N83" s="57"/>
    </row>
    <row r="84" spans="1:14">
      <c r="B84" s="95" t="s">
        <v>1057</v>
      </c>
      <c r="C84" s="96"/>
      <c r="D84" s="96"/>
      <c r="E84" s="96"/>
      <c r="F84" s="96"/>
      <c r="G84" s="96"/>
      <c r="H84" s="96"/>
      <c r="I84" s="93"/>
      <c r="J84" s="94"/>
      <c r="K84" s="313">
        <v>0.05</v>
      </c>
      <c r="L84" s="851">
        <f>N78*K84</f>
        <v>26.324725260696109</v>
      </c>
      <c r="M84" s="852"/>
      <c r="N84" s="57"/>
    </row>
    <row r="85" spans="1:14" ht="15.75" thickBot="1">
      <c r="B85" s="97" t="s">
        <v>1058</v>
      </c>
      <c r="C85" s="98"/>
      <c r="D85" s="98"/>
      <c r="E85" s="98"/>
      <c r="F85" s="98"/>
      <c r="G85" s="98"/>
      <c r="H85" s="98"/>
      <c r="I85" s="99"/>
      <c r="J85" s="100"/>
      <c r="K85" s="314">
        <v>0.05</v>
      </c>
      <c r="L85" s="853">
        <f>N78*K85</f>
        <v>26.324725260696109</v>
      </c>
      <c r="M85" s="854"/>
      <c r="N85" s="57"/>
    </row>
    <row r="86" spans="1:14" ht="15.75" thickBot="1">
      <c r="B86" s="817" t="s">
        <v>1037</v>
      </c>
      <c r="C86" s="818"/>
      <c r="D86" s="818"/>
      <c r="E86" s="818"/>
      <c r="F86" s="818"/>
      <c r="G86" s="818"/>
      <c r="H86" s="818"/>
      <c r="I86" s="818"/>
      <c r="J86" s="818"/>
      <c r="K86" s="818"/>
      <c r="L86" s="818"/>
      <c r="M86" s="819"/>
      <c r="N86" s="58">
        <f>L83+L84+L85</f>
        <v>157.94835156417665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684.44285677809876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461"/>
      <c r="L30" s="828" t="s">
        <v>1029</v>
      </c>
      <c r="M30" s="829"/>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1110.9950394332313</v>
      </c>
      <c r="N48" s="281">
        <f>K48*M48</f>
        <v>1110.9950394332313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1110.9950394332313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1110.9950394332313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222.19900788664629</v>
      </c>
      <c r="M83" s="852"/>
      <c r="N83" s="57"/>
    </row>
    <row r="84" spans="1:14">
      <c r="B84" s="95" t="s">
        <v>1057</v>
      </c>
      <c r="C84" s="96"/>
      <c r="D84" s="96"/>
      <c r="E84" s="96"/>
      <c r="F84" s="96"/>
      <c r="G84" s="96"/>
      <c r="H84" s="96"/>
      <c r="I84" s="93"/>
      <c r="J84" s="94"/>
      <c r="K84" s="313">
        <v>0.05</v>
      </c>
      <c r="L84" s="851">
        <f>N78*K84</f>
        <v>55.549751971661571</v>
      </c>
      <c r="M84" s="852"/>
      <c r="N84" s="57"/>
    </row>
    <row r="85" spans="1:14" ht="15.75" thickBot="1">
      <c r="B85" s="97" t="s">
        <v>1058</v>
      </c>
      <c r="C85" s="98"/>
      <c r="D85" s="98"/>
      <c r="E85" s="98"/>
      <c r="F85" s="98"/>
      <c r="G85" s="98"/>
      <c r="H85" s="98"/>
      <c r="I85" s="99"/>
      <c r="J85" s="100"/>
      <c r="K85" s="314">
        <v>0.05</v>
      </c>
      <c r="L85" s="853">
        <f>N78*K85</f>
        <v>55.549751971661571</v>
      </c>
      <c r="M85" s="854"/>
      <c r="N85" s="57"/>
    </row>
    <row r="86" spans="1:14" ht="15.75" thickBot="1">
      <c r="B86" s="817" t="s">
        <v>1037</v>
      </c>
      <c r="C86" s="818"/>
      <c r="D86" s="818"/>
      <c r="E86" s="818"/>
      <c r="F86" s="818"/>
      <c r="G86" s="818"/>
      <c r="H86" s="818"/>
      <c r="I86" s="818"/>
      <c r="J86" s="818"/>
      <c r="K86" s="818"/>
      <c r="L86" s="818"/>
      <c r="M86" s="819"/>
      <c r="N86" s="58">
        <f>L83+L84+L85</f>
        <v>333.29851182996941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1444.2935512632007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1584.928313776154</v>
      </c>
      <c r="N48" s="281">
        <f>K48*M48</f>
        <v>1584.928313776154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1584.928313776154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1584.928313776154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316.98566275523081</v>
      </c>
      <c r="M83" s="852"/>
      <c r="N83" s="57"/>
    </row>
    <row r="84" spans="1:14">
      <c r="B84" s="95" t="s">
        <v>1057</v>
      </c>
      <c r="C84" s="96"/>
      <c r="D84" s="96"/>
      <c r="E84" s="96"/>
      <c r="F84" s="96"/>
      <c r="G84" s="96"/>
      <c r="H84" s="96"/>
      <c r="I84" s="93"/>
      <c r="J84" s="94"/>
      <c r="K84" s="313">
        <v>0.05</v>
      </c>
      <c r="L84" s="851">
        <f>N78*K84</f>
        <v>79.246415688807701</v>
      </c>
      <c r="M84" s="852"/>
      <c r="N84" s="57"/>
    </row>
    <row r="85" spans="1:14" ht="15.75" thickBot="1">
      <c r="B85" s="97" t="s">
        <v>1058</v>
      </c>
      <c r="C85" s="98"/>
      <c r="D85" s="98"/>
      <c r="E85" s="98"/>
      <c r="F85" s="98"/>
      <c r="G85" s="98"/>
      <c r="H85" s="98"/>
      <c r="I85" s="99"/>
      <c r="J85" s="100"/>
      <c r="K85" s="314">
        <v>0.05</v>
      </c>
      <c r="L85" s="853">
        <f>N78*K85</f>
        <v>79.246415688807701</v>
      </c>
      <c r="M85" s="854"/>
      <c r="N85" s="57"/>
    </row>
    <row r="86" spans="1:14" ht="15.75" thickBot="1">
      <c r="B86" s="817" t="s">
        <v>1037</v>
      </c>
      <c r="C86" s="818"/>
      <c r="D86" s="818"/>
      <c r="E86" s="818"/>
      <c r="F86" s="818"/>
      <c r="G86" s="818"/>
      <c r="H86" s="818"/>
      <c r="I86" s="818"/>
      <c r="J86" s="818"/>
      <c r="K86" s="818"/>
      <c r="L86" s="818"/>
      <c r="M86" s="819"/>
      <c r="N86" s="58">
        <f>L83+L84+L85</f>
        <v>475.47849413284621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2060.4068079090002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2024.1483738024212</v>
      </c>
      <c r="N48" s="281">
        <f>K48*M48</f>
        <v>2024.1483738024212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2024.1483738024212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2024.1483738024212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404.82967476048429</v>
      </c>
      <c r="M83" s="852"/>
      <c r="N83" s="57"/>
    </row>
    <row r="84" spans="1:14">
      <c r="B84" s="95" t="s">
        <v>1057</v>
      </c>
      <c r="C84" s="96"/>
      <c r="D84" s="96"/>
      <c r="E84" s="96"/>
      <c r="F84" s="96"/>
      <c r="G84" s="96"/>
      <c r="H84" s="96"/>
      <c r="I84" s="93"/>
      <c r="J84" s="94"/>
      <c r="K84" s="313">
        <v>0.05</v>
      </c>
      <c r="L84" s="851">
        <f>N78*K84</f>
        <v>101.20741869012107</v>
      </c>
      <c r="M84" s="852"/>
      <c r="N84" s="57"/>
    </row>
    <row r="85" spans="1:14" ht="15.75" thickBot="1">
      <c r="B85" s="97" t="s">
        <v>1058</v>
      </c>
      <c r="C85" s="98"/>
      <c r="D85" s="98"/>
      <c r="E85" s="98"/>
      <c r="F85" s="98"/>
      <c r="G85" s="98"/>
      <c r="H85" s="98"/>
      <c r="I85" s="99"/>
      <c r="J85" s="100"/>
      <c r="K85" s="314">
        <v>0.05</v>
      </c>
      <c r="L85" s="853">
        <f>N78*K85</f>
        <v>101.20741869012107</v>
      </c>
      <c r="M85" s="854"/>
      <c r="N85" s="57"/>
    </row>
    <row r="86" spans="1:14" ht="15.75" thickBot="1">
      <c r="B86" s="817" t="s">
        <v>1037</v>
      </c>
      <c r="C86" s="818"/>
      <c r="D86" s="818"/>
      <c r="E86" s="818"/>
      <c r="F86" s="818"/>
      <c r="G86" s="818"/>
      <c r="H86" s="818"/>
      <c r="I86" s="818"/>
      <c r="J86" s="818"/>
      <c r="K86" s="818"/>
      <c r="L86" s="818"/>
      <c r="M86" s="819"/>
      <c r="N86" s="58">
        <f>L83+L84+L85</f>
        <v>607.24451214072644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2631.3928859431476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1846.896961942731</v>
      </c>
      <c r="N48" s="281">
        <f>K48*M48</f>
        <v>1846.896961942731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1846.896961942731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1846.896961942731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369.37939238854619</v>
      </c>
      <c r="M83" s="852"/>
      <c r="N83" s="57"/>
    </row>
    <row r="84" spans="1:14">
      <c r="B84" s="95" t="s">
        <v>1057</v>
      </c>
      <c r="C84" s="96"/>
      <c r="D84" s="96"/>
      <c r="E84" s="96"/>
      <c r="F84" s="96"/>
      <c r="G84" s="96"/>
      <c r="H84" s="96"/>
      <c r="I84" s="93"/>
      <c r="J84" s="94"/>
      <c r="K84" s="313">
        <v>0.05</v>
      </c>
      <c r="L84" s="851">
        <f>N78*K84</f>
        <v>92.344848097136548</v>
      </c>
      <c r="M84" s="852"/>
      <c r="N84" s="57"/>
    </row>
    <row r="85" spans="1:14" ht="15.75" thickBot="1">
      <c r="B85" s="97" t="s">
        <v>1058</v>
      </c>
      <c r="C85" s="98"/>
      <c r="D85" s="98"/>
      <c r="E85" s="98"/>
      <c r="F85" s="98"/>
      <c r="G85" s="98"/>
      <c r="H85" s="98"/>
      <c r="I85" s="99"/>
      <c r="J85" s="100"/>
      <c r="K85" s="314">
        <v>0.05</v>
      </c>
      <c r="L85" s="853">
        <f>N78*K85</f>
        <v>92.344848097136548</v>
      </c>
      <c r="M85" s="854"/>
      <c r="N85" s="57"/>
    </row>
    <row r="86" spans="1:14" ht="15.75" thickBot="1">
      <c r="B86" s="817" t="s">
        <v>1037</v>
      </c>
      <c r="C86" s="818"/>
      <c r="D86" s="818"/>
      <c r="E86" s="818"/>
      <c r="F86" s="818"/>
      <c r="G86" s="818"/>
      <c r="H86" s="818"/>
      <c r="I86" s="818"/>
      <c r="J86" s="818"/>
      <c r="K86" s="818"/>
      <c r="L86" s="818"/>
      <c r="M86" s="819"/>
      <c r="N86" s="58">
        <f>L83+L84+L85</f>
        <v>554.06908858281929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2400.9660505255501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1912.2498988712589</v>
      </c>
      <c r="N48" s="281">
        <f>K48*M48</f>
        <v>1912.2498988712589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1912.2498988712589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1912.2498988712589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382.4499797742518</v>
      </c>
      <c r="M83" s="852"/>
      <c r="N83" s="57"/>
    </row>
    <row r="84" spans="1:14">
      <c r="B84" s="95" t="s">
        <v>1057</v>
      </c>
      <c r="C84" s="96"/>
      <c r="D84" s="96"/>
      <c r="E84" s="96"/>
      <c r="F84" s="96"/>
      <c r="G84" s="96"/>
      <c r="H84" s="96"/>
      <c r="I84" s="93"/>
      <c r="J84" s="94"/>
      <c r="K84" s="313">
        <v>0.05</v>
      </c>
      <c r="L84" s="851">
        <f>N78*K84</f>
        <v>95.61249494356295</v>
      </c>
      <c r="M84" s="852"/>
      <c r="N84" s="57"/>
    </row>
    <row r="85" spans="1:14" ht="15.75" thickBot="1">
      <c r="B85" s="97" t="s">
        <v>1058</v>
      </c>
      <c r="C85" s="98"/>
      <c r="D85" s="98"/>
      <c r="E85" s="98"/>
      <c r="F85" s="98"/>
      <c r="G85" s="98"/>
      <c r="H85" s="98"/>
      <c r="I85" s="99"/>
      <c r="J85" s="100"/>
      <c r="K85" s="314">
        <v>0.05</v>
      </c>
      <c r="L85" s="853">
        <f>N78*K85</f>
        <v>95.61249494356295</v>
      </c>
      <c r="M85" s="854"/>
      <c r="N85" s="57"/>
    </row>
    <row r="86" spans="1:14" ht="15.75" thickBot="1">
      <c r="B86" s="817" t="s">
        <v>1037</v>
      </c>
      <c r="C86" s="818"/>
      <c r="D86" s="818"/>
      <c r="E86" s="818"/>
      <c r="F86" s="818"/>
      <c r="G86" s="818"/>
      <c r="H86" s="818"/>
      <c r="I86" s="818"/>
      <c r="J86" s="818"/>
      <c r="K86" s="818"/>
      <c r="L86" s="818"/>
      <c r="M86" s="819"/>
      <c r="N86" s="58">
        <f>L83+L84+L85</f>
        <v>573.67496966137776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2485.9248685326365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2250.9631136279895</v>
      </c>
      <c r="N48" s="281">
        <f>K48*M48</f>
        <v>2250.9631136279895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2250.9631136279895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2250.9631136279895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450.19262272559791</v>
      </c>
      <c r="M83" s="852"/>
      <c r="N83" s="57"/>
    </row>
    <row r="84" spans="1:14">
      <c r="B84" s="95" t="s">
        <v>1057</v>
      </c>
      <c r="C84" s="96"/>
      <c r="D84" s="96"/>
      <c r="E84" s="96"/>
      <c r="F84" s="96"/>
      <c r="G84" s="96"/>
      <c r="H84" s="96"/>
      <c r="I84" s="93"/>
      <c r="J84" s="94"/>
      <c r="K84" s="313">
        <v>0.05</v>
      </c>
      <c r="L84" s="851">
        <f>N78*K84</f>
        <v>112.54815568139948</v>
      </c>
      <c r="M84" s="852"/>
      <c r="N84" s="57"/>
    </row>
    <row r="85" spans="1:14" ht="15.75" thickBot="1">
      <c r="B85" s="97" t="s">
        <v>1058</v>
      </c>
      <c r="C85" s="98"/>
      <c r="D85" s="98"/>
      <c r="E85" s="98"/>
      <c r="F85" s="98"/>
      <c r="G85" s="98"/>
      <c r="H85" s="98"/>
      <c r="I85" s="99"/>
      <c r="J85" s="100"/>
      <c r="K85" s="314">
        <v>0.05</v>
      </c>
      <c r="L85" s="853">
        <f>N78*K85</f>
        <v>112.54815568139948</v>
      </c>
      <c r="M85" s="854"/>
      <c r="N85" s="57"/>
    </row>
    <row r="86" spans="1:14" ht="15.75" thickBot="1">
      <c r="B86" s="817" t="s">
        <v>1037</v>
      </c>
      <c r="C86" s="818"/>
      <c r="D86" s="818"/>
      <c r="E86" s="818"/>
      <c r="F86" s="818"/>
      <c r="G86" s="818"/>
      <c r="H86" s="818"/>
      <c r="I86" s="818"/>
      <c r="J86" s="818"/>
      <c r="K86" s="818"/>
      <c r="L86" s="818"/>
      <c r="M86" s="819"/>
      <c r="N86" s="58">
        <f>L83+L84+L85</f>
        <v>675.2889340883969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2926.2520477163862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1830.753705517121</v>
      </c>
      <c r="N48" s="281">
        <f>K48*M48</f>
        <v>1830.753705517121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1830.753705517121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1830.753705517121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366.15074110342425</v>
      </c>
      <c r="M83" s="852"/>
      <c r="N83" s="57"/>
    </row>
    <row r="84" spans="1:14">
      <c r="B84" s="95" t="s">
        <v>1057</v>
      </c>
      <c r="C84" s="96"/>
      <c r="D84" s="96"/>
      <c r="E84" s="96"/>
      <c r="F84" s="96"/>
      <c r="G84" s="96"/>
      <c r="H84" s="96"/>
      <c r="I84" s="93"/>
      <c r="J84" s="94"/>
      <c r="K84" s="313">
        <v>0.05</v>
      </c>
      <c r="L84" s="851">
        <f>N78*K84</f>
        <v>91.537685275856063</v>
      </c>
      <c r="M84" s="852"/>
      <c r="N84" s="57"/>
    </row>
    <row r="85" spans="1:14" ht="15.75" thickBot="1">
      <c r="B85" s="97" t="s">
        <v>1058</v>
      </c>
      <c r="C85" s="98"/>
      <c r="D85" s="98"/>
      <c r="E85" s="98"/>
      <c r="F85" s="98"/>
      <c r="G85" s="98"/>
      <c r="H85" s="98"/>
      <c r="I85" s="99"/>
      <c r="J85" s="100"/>
      <c r="K85" s="314">
        <v>0.05</v>
      </c>
      <c r="L85" s="853">
        <f>N78*K85</f>
        <v>91.537685275856063</v>
      </c>
      <c r="M85" s="854"/>
      <c r="N85" s="57"/>
    </row>
    <row r="86" spans="1:14" ht="15.75" thickBot="1">
      <c r="B86" s="817" t="s">
        <v>1037</v>
      </c>
      <c r="C86" s="818"/>
      <c r="D86" s="818"/>
      <c r="E86" s="818"/>
      <c r="F86" s="818"/>
      <c r="G86" s="818"/>
      <c r="H86" s="818"/>
      <c r="I86" s="818"/>
      <c r="J86" s="818"/>
      <c r="K86" s="818"/>
      <c r="L86" s="818"/>
      <c r="M86" s="819"/>
      <c r="N86" s="58">
        <f>L83+L84+L85</f>
        <v>549.22611165513638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2379.9798171722573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1652.3844080542956</v>
      </c>
      <c r="N48" s="281">
        <f>K48*M48</f>
        <v>1652.3844080542956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1652.3844080542956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1652.3844080542956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330.47688161085915</v>
      </c>
      <c r="M83" s="852"/>
      <c r="N83" s="57"/>
    </row>
    <row r="84" spans="1:14">
      <c r="B84" s="95" t="s">
        <v>1057</v>
      </c>
      <c r="C84" s="96"/>
      <c r="D84" s="96"/>
      <c r="E84" s="96"/>
      <c r="F84" s="96"/>
      <c r="G84" s="96"/>
      <c r="H84" s="96"/>
      <c r="I84" s="93"/>
      <c r="J84" s="94"/>
      <c r="K84" s="313">
        <v>0.05</v>
      </c>
      <c r="L84" s="851">
        <f>N78*K84</f>
        <v>82.619220402714788</v>
      </c>
      <c r="M84" s="852"/>
      <c r="N84" s="57"/>
    </row>
    <row r="85" spans="1:14" ht="15.75" thickBot="1">
      <c r="B85" s="97" t="s">
        <v>1058</v>
      </c>
      <c r="C85" s="98"/>
      <c r="D85" s="98"/>
      <c r="E85" s="98"/>
      <c r="F85" s="98"/>
      <c r="G85" s="98"/>
      <c r="H85" s="98"/>
      <c r="I85" s="99"/>
      <c r="J85" s="100"/>
      <c r="K85" s="314">
        <v>0.05</v>
      </c>
      <c r="L85" s="853">
        <f>N78*K85</f>
        <v>82.619220402714788</v>
      </c>
      <c r="M85" s="854"/>
      <c r="N85" s="57"/>
    </row>
    <row r="86" spans="1:14" ht="15.75" thickBot="1">
      <c r="B86" s="817" t="s">
        <v>1037</v>
      </c>
      <c r="C86" s="818"/>
      <c r="D86" s="818"/>
      <c r="E86" s="818"/>
      <c r="F86" s="818"/>
      <c r="G86" s="818"/>
      <c r="H86" s="818"/>
      <c r="I86" s="818"/>
      <c r="J86" s="818"/>
      <c r="K86" s="818"/>
      <c r="L86" s="818"/>
      <c r="M86" s="819"/>
      <c r="N86" s="58">
        <f>L83+L84+L85</f>
        <v>495.71532241628876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2148.0997304705843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1675.5403448029372</v>
      </c>
      <c r="N48" s="281">
        <f>K48*M48</f>
        <v>1675.5403448029372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1675.5403448029372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1675.5403448029372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335.10806896058745</v>
      </c>
      <c r="M83" s="852"/>
      <c r="N83" s="57"/>
    </row>
    <row r="84" spans="1:14">
      <c r="B84" s="95" t="s">
        <v>1057</v>
      </c>
      <c r="C84" s="96"/>
      <c r="D84" s="96"/>
      <c r="E84" s="96"/>
      <c r="F84" s="96"/>
      <c r="G84" s="96"/>
      <c r="H84" s="96"/>
      <c r="I84" s="93"/>
      <c r="J84" s="94"/>
      <c r="K84" s="313">
        <v>0.05</v>
      </c>
      <c r="L84" s="851">
        <f>N78*K84</f>
        <v>83.777017240146861</v>
      </c>
      <c r="M84" s="852"/>
      <c r="N84" s="57"/>
    </row>
    <row r="85" spans="1:14" ht="15.75" thickBot="1">
      <c r="B85" s="97" t="s">
        <v>1058</v>
      </c>
      <c r="C85" s="98"/>
      <c r="D85" s="98"/>
      <c r="E85" s="98"/>
      <c r="F85" s="98"/>
      <c r="G85" s="98"/>
      <c r="H85" s="98"/>
      <c r="I85" s="99"/>
      <c r="J85" s="100"/>
      <c r="K85" s="314">
        <v>0.05</v>
      </c>
      <c r="L85" s="853">
        <f>N78*K85</f>
        <v>83.777017240146861</v>
      </c>
      <c r="M85" s="854"/>
      <c r="N85" s="57"/>
    </row>
    <row r="86" spans="1:14" ht="15.75" thickBot="1">
      <c r="B86" s="817" t="s">
        <v>1037</v>
      </c>
      <c r="C86" s="818"/>
      <c r="D86" s="818"/>
      <c r="E86" s="818"/>
      <c r="F86" s="818"/>
      <c r="G86" s="818"/>
      <c r="H86" s="818"/>
      <c r="I86" s="818"/>
      <c r="J86" s="818"/>
      <c r="K86" s="818"/>
      <c r="L86" s="818"/>
      <c r="M86" s="819"/>
      <c r="N86" s="58">
        <f>L83+L84+L85</f>
        <v>502.66210344088114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2178.2024482438183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1725.3745790215003</v>
      </c>
      <c r="N48" s="281">
        <f>K48*M48</f>
        <v>1725.3745790215003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1725.3745790215003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1725.3745790215003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345.07491580430008</v>
      </c>
      <c r="M83" s="852"/>
      <c r="N83" s="57"/>
    </row>
    <row r="84" spans="1:14">
      <c r="B84" s="95" t="s">
        <v>1057</v>
      </c>
      <c r="C84" s="96"/>
      <c r="D84" s="96"/>
      <c r="E84" s="96"/>
      <c r="F84" s="96"/>
      <c r="G84" s="96"/>
      <c r="H84" s="96"/>
      <c r="I84" s="93"/>
      <c r="J84" s="94"/>
      <c r="K84" s="313">
        <v>0.05</v>
      </c>
      <c r="L84" s="851">
        <f>N78*K84</f>
        <v>86.268728951075019</v>
      </c>
      <c r="M84" s="852"/>
      <c r="N84" s="57"/>
    </row>
    <row r="85" spans="1:14" ht="15.75" thickBot="1">
      <c r="B85" s="97" t="s">
        <v>1058</v>
      </c>
      <c r="C85" s="98"/>
      <c r="D85" s="98"/>
      <c r="E85" s="98"/>
      <c r="F85" s="98"/>
      <c r="G85" s="98"/>
      <c r="H85" s="98"/>
      <c r="I85" s="99"/>
      <c r="J85" s="100"/>
      <c r="K85" s="314">
        <v>0.05</v>
      </c>
      <c r="L85" s="853">
        <f>N78*K85</f>
        <v>86.268728951075019</v>
      </c>
      <c r="M85" s="854"/>
      <c r="N85" s="57"/>
    </row>
    <row r="86" spans="1:14" ht="15.75" thickBot="1">
      <c r="B86" s="817" t="s">
        <v>1037</v>
      </c>
      <c r="C86" s="818"/>
      <c r="D86" s="818"/>
      <c r="E86" s="818"/>
      <c r="F86" s="818"/>
      <c r="G86" s="818"/>
      <c r="H86" s="818"/>
      <c r="I86" s="818"/>
      <c r="J86" s="818"/>
      <c r="K86" s="818"/>
      <c r="L86" s="818"/>
      <c r="M86" s="819"/>
      <c r="N86" s="58">
        <f>L83+L84+L85</f>
        <v>517.61237370645006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2242.9869527279502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3253.054735285632</v>
      </c>
      <c r="N48" s="281">
        <f>K48*M48</f>
        <v>3253.054735285632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3253.054735285632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3253.054735285632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650.6109470571264</v>
      </c>
      <c r="M83" s="852"/>
      <c r="N83" s="57"/>
    </row>
    <row r="84" spans="1:14">
      <c r="B84" s="95" t="s">
        <v>1057</v>
      </c>
      <c r="C84" s="96"/>
      <c r="D84" s="96"/>
      <c r="E84" s="96"/>
      <c r="F84" s="96"/>
      <c r="G84" s="96"/>
      <c r="H84" s="96"/>
      <c r="I84" s="93"/>
      <c r="J84" s="94"/>
      <c r="K84" s="313">
        <v>0.05</v>
      </c>
      <c r="L84" s="851">
        <f>N78*K84</f>
        <v>162.6527367642816</v>
      </c>
      <c r="M84" s="852"/>
      <c r="N84" s="57"/>
    </row>
    <row r="85" spans="1:14" ht="15.75" thickBot="1">
      <c r="B85" s="97" t="s">
        <v>1058</v>
      </c>
      <c r="C85" s="98"/>
      <c r="D85" s="98"/>
      <c r="E85" s="98"/>
      <c r="F85" s="98"/>
      <c r="G85" s="98"/>
      <c r="H85" s="98"/>
      <c r="I85" s="99"/>
      <c r="J85" s="100"/>
      <c r="K85" s="314">
        <v>0.05</v>
      </c>
      <c r="L85" s="853">
        <f>N78*K85</f>
        <v>162.6527367642816</v>
      </c>
      <c r="M85" s="854"/>
      <c r="N85" s="57"/>
    </row>
    <row r="86" spans="1:14" ht="15.75" thickBot="1">
      <c r="B86" s="817" t="s">
        <v>1037</v>
      </c>
      <c r="C86" s="818"/>
      <c r="D86" s="818"/>
      <c r="E86" s="818"/>
      <c r="F86" s="818"/>
      <c r="G86" s="818"/>
      <c r="H86" s="818"/>
      <c r="I86" s="818"/>
      <c r="J86" s="818"/>
      <c r="K86" s="818"/>
      <c r="L86" s="818"/>
      <c r="M86" s="819"/>
      <c r="N86" s="58">
        <f>L83+L84+L85</f>
        <v>975.91642058568959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4228.9711558713216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3405.2377390819706</v>
      </c>
      <c r="N48" s="281">
        <f>K48*M48</f>
        <v>3405.2377390819706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3405.2377390819706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3405.2377390819706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681.04754781639417</v>
      </c>
      <c r="M83" s="852"/>
      <c r="N83" s="57"/>
    </row>
    <row r="84" spans="1:14">
      <c r="B84" s="95" t="s">
        <v>1057</v>
      </c>
      <c r="C84" s="96"/>
      <c r="D84" s="96"/>
      <c r="E84" s="96"/>
      <c r="F84" s="96"/>
      <c r="G84" s="96"/>
      <c r="H84" s="96"/>
      <c r="I84" s="93"/>
      <c r="J84" s="94"/>
      <c r="K84" s="313">
        <v>0.05</v>
      </c>
      <c r="L84" s="851">
        <f>N78*K84</f>
        <v>170.26188695409854</v>
      </c>
      <c r="M84" s="852"/>
      <c r="N84" s="57"/>
    </row>
    <row r="85" spans="1:14" ht="15.75" thickBot="1">
      <c r="B85" s="97" t="s">
        <v>1058</v>
      </c>
      <c r="C85" s="98"/>
      <c r="D85" s="98"/>
      <c r="E85" s="98"/>
      <c r="F85" s="98"/>
      <c r="G85" s="98"/>
      <c r="H85" s="98"/>
      <c r="I85" s="99"/>
      <c r="J85" s="100"/>
      <c r="K85" s="314">
        <v>0.05</v>
      </c>
      <c r="L85" s="853">
        <f>N78*K85</f>
        <v>170.26188695409854</v>
      </c>
      <c r="M85" s="854"/>
      <c r="N85" s="57"/>
    </row>
    <row r="86" spans="1:14" ht="15.75" thickBot="1">
      <c r="B86" s="817" t="s">
        <v>1037</v>
      </c>
      <c r="C86" s="818"/>
      <c r="D86" s="818"/>
      <c r="E86" s="818"/>
      <c r="F86" s="818"/>
      <c r="G86" s="818"/>
      <c r="H86" s="818"/>
      <c r="I86" s="818"/>
      <c r="J86" s="818"/>
      <c r="K86" s="818"/>
      <c r="L86" s="818"/>
      <c r="M86" s="819"/>
      <c r="N86" s="58">
        <f>L83+L84+L85</f>
        <v>1021.5713217245914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4426.8090608065622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3405.2377390819706</v>
      </c>
      <c r="N48" s="281">
        <f>K48*M48</f>
        <v>3405.2377390819706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3405.2377390819706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3405.2377390819706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681.04754781639417</v>
      </c>
      <c r="M83" s="852"/>
      <c r="N83" s="57"/>
    </row>
    <row r="84" spans="1:14">
      <c r="B84" s="95" t="s">
        <v>1057</v>
      </c>
      <c r="C84" s="96"/>
      <c r="D84" s="96"/>
      <c r="E84" s="96"/>
      <c r="F84" s="96"/>
      <c r="G84" s="96"/>
      <c r="H84" s="96"/>
      <c r="I84" s="93"/>
      <c r="J84" s="94"/>
      <c r="K84" s="313">
        <v>0.05</v>
      </c>
      <c r="L84" s="851">
        <f>N78*K84</f>
        <v>170.26188695409854</v>
      </c>
      <c r="M84" s="852"/>
      <c r="N84" s="57"/>
    </row>
    <row r="85" spans="1:14" ht="15.75" thickBot="1">
      <c r="B85" s="97" t="s">
        <v>1058</v>
      </c>
      <c r="C85" s="98"/>
      <c r="D85" s="98"/>
      <c r="E85" s="98"/>
      <c r="F85" s="98"/>
      <c r="G85" s="98"/>
      <c r="H85" s="98"/>
      <c r="I85" s="99"/>
      <c r="J85" s="100"/>
      <c r="K85" s="314">
        <v>0.05</v>
      </c>
      <c r="L85" s="853">
        <f>N78*K85</f>
        <v>170.26188695409854</v>
      </c>
      <c r="M85" s="854"/>
      <c r="N85" s="57"/>
    </row>
    <row r="86" spans="1:14" ht="15.75" thickBot="1">
      <c r="B86" s="817" t="s">
        <v>1037</v>
      </c>
      <c r="C86" s="818"/>
      <c r="D86" s="818"/>
      <c r="E86" s="818"/>
      <c r="F86" s="818"/>
      <c r="G86" s="818"/>
      <c r="H86" s="818"/>
      <c r="I86" s="818"/>
      <c r="J86" s="818"/>
      <c r="K86" s="818"/>
      <c r="L86" s="818"/>
      <c r="M86" s="819"/>
      <c r="N86" s="58">
        <f>L83+L84+L85</f>
        <v>1021.5713217245914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4426.8090608065622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2708.5018794154562</v>
      </c>
      <c r="N48" s="281">
        <f>K48*M48</f>
        <v>2708.5018794154562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2708.5018794154562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2708.5018794154562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541.70037588309128</v>
      </c>
      <c r="M83" s="852"/>
      <c r="N83" s="57"/>
    </row>
    <row r="84" spans="1:14">
      <c r="B84" s="95" t="s">
        <v>1057</v>
      </c>
      <c r="C84" s="96"/>
      <c r="D84" s="96"/>
      <c r="E84" s="96"/>
      <c r="F84" s="96"/>
      <c r="G84" s="96"/>
      <c r="H84" s="96"/>
      <c r="I84" s="93"/>
      <c r="J84" s="94"/>
      <c r="K84" s="313">
        <v>0.05</v>
      </c>
      <c r="L84" s="851">
        <f>N78*K84</f>
        <v>135.42509397077282</v>
      </c>
      <c r="M84" s="852"/>
      <c r="N84" s="57"/>
    </row>
    <row r="85" spans="1:14" ht="15.75" thickBot="1">
      <c r="B85" s="97" t="s">
        <v>1058</v>
      </c>
      <c r="C85" s="98"/>
      <c r="D85" s="98"/>
      <c r="E85" s="98"/>
      <c r="F85" s="98"/>
      <c r="G85" s="98"/>
      <c r="H85" s="98"/>
      <c r="I85" s="99"/>
      <c r="J85" s="100"/>
      <c r="K85" s="314">
        <v>0.05</v>
      </c>
      <c r="L85" s="853">
        <f>N78*K85</f>
        <v>135.42509397077282</v>
      </c>
      <c r="M85" s="854"/>
      <c r="N85" s="57"/>
    </row>
    <row r="86" spans="1:14" ht="15.75" thickBot="1">
      <c r="B86" s="817" t="s">
        <v>1037</v>
      </c>
      <c r="C86" s="818"/>
      <c r="D86" s="818"/>
      <c r="E86" s="818"/>
      <c r="F86" s="818"/>
      <c r="G86" s="818"/>
      <c r="H86" s="818"/>
      <c r="I86" s="818"/>
      <c r="J86" s="818"/>
      <c r="K86" s="818"/>
      <c r="L86" s="818"/>
      <c r="M86" s="819"/>
      <c r="N86" s="58">
        <f>L83+L84+L85</f>
        <v>812.55056382463704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3521.0524432400935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2803.6359772848518</v>
      </c>
      <c r="N48" s="281">
        <f>K48*M48</f>
        <v>2803.6359772848518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2803.6359772848518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2803.6359772848518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560.72719545697043</v>
      </c>
      <c r="M83" s="852"/>
      <c r="N83" s="57"/>
    </row>
    <row r="84" spans="1:14">
      <c r="B84" s="95" t="s">
        <v>1057</v>
      </c>
      <c r="C84" s="96"/>
      <c r="D84" s="96"/>
      <c r="E84" s="96"/>
      <c r="F84" s="96"/>
      <c r="G84" s="96"/>
      <c r="H84" s="96"/>
      <c r="I84" s="93"/>
      <c r="J84" s="94"/>
      <c r="K84" s="313">
        <v>0.05</v>
      </c>
      <c r="L84" s="851">
        <f>N78*K84</f>
        <v>140.18179886424261</v>
      </c>
      <c r="M84" s="852"/>
      <c r="N84" s="57"/>
    </row>
    <row r="85" spans="1:14" ht="15.75" thickBot="1">
      <c r="B85" s="97" t="s">
        <v>1058</v>
      </c>
      <c r="C85" s="98"/>
      <c r="D85" s="98"/>
      <c r="E85" s="98"/>
      <c r="F85" s="98"/>
      <c r="G85" s="98"/>
      <c r="H85" s="98"/>
      <c r="I85" s="99"/>
      <c r="J85" s="100"/>
      <c r="K85" s="314">
        <v>0.05</v>
      </c>
      <c r="L85" s="853">
        <f>N78*K85</f>
        <v>140.18179886424261</v>
      </c>
      <c r="M85" s="854"/>
      <c r="N85" s="57"/>
    </row>
    <row r="86" spans="1:14" ht="15.75" thickBot="1">
      <c r="B86" s="817" t="s">
        <v>1037</v>
      </c>
      <c r="C86" s="818"/>
      <c r="D86" s="818"/>
      <c r="E86" s="818"/>
      <c r="F86" s="818"/>
      <c r="G86" s="818"/>
      <c r="H86" s="818"/>
      <c r="I86" s="818"/>
      <c r="J86" s="818"/>
      <c r="K86" s="818"/>
      <c r="L86" s="818"/>
      <c r="M86" s="819"/>
      <c r="N86" s="58">
        <f>L83+L84+L85</f>
        <v>841.09079318545571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3644.7267704703077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2016.2200945337015</v>
      </c>
      <c r="N48" s="281">
        <f>K48*M48</f>
        <v>2016.2200945337015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2016.2200945337015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2016.2200945337015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403.24401890674034</v>
      </c>
      <c r="M83" s="852"/>
      <c r="N83" s="57"/>
    </row>
    <row r="84" spans="1:14">
      <c r="B84" s="95" t="s">
        <v>1057</v>
      </c>
      <c r="C84" s="96"/>
      <c r="D84" s="96"/>
      <c r="E84" s="96"/>
      <c r="F84" s="96"/>
      <c r="G84" s="96"/>
      <c r="H84" s="96"/>
      <c r="I84" s="93"/>
      <c r="J84" s="94"/>
      <c r="K84" s="313">
        <v>0.05</v>
      </c>
      <c r="L84" s="851">
        <f>N78*K84</f>
        <v>100.81100472668508</v>
      </c>
      <c r="M84" s="852"/>
      <c r="N84" s="57"/>
    </row>
    <row r="85" spans="1:14" ht="15.75" thickBot="1">
      <c r="B85" s="97" t="s">
        <v>1058</v>
      </c>
      <c r="C85" s="98"/>
      <c r="D85" s="98"/>
      <c r="E85" s="98"/>
      <c r="F85" s="98"/>
      <c r="G85" s="98"/>
      <c r="H85" s="98"/>
      <c r="I85" s="99"/>
      <c r="J85" s="100"/>
      <c r="K85" s="314">
        <v>0.05</v>
      </c>
      <c r="L85" s="853">
        <f>N78*K85</f>
        <v>100.81100472668508</v>
      </c>
      <c r="M85" s="854"/>
      <c r="N85" s="57"/>
    </row>
    <row r="86" spans="1:14" ht="15.75" thickBot="1">
      <c r="B86" s="817" t="s">
        <v>1037</v>
      </c>
      <c r="C86" s="818"/>
      <c r="D86" s="818"/>
      <c r="E86" s="818"/>
      <c r="F86" s="818"/>
      <c r="G86" s="818"/>
      <c r="H86" s="818"/>
      <c r="I86" s="818"/>
      <c r="J86" s="818"/>
      <c r="K86" s="818"/>
      <c r="L86" s="818"/>
      <c r="M86" s="819"/>
      <c r="N86" s="58">
        <f>L83+L84+L85</f>
        <v>604.86602836011048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2621.086122893812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1650.0076968955179</v>
      </c>
      <c r="N48" s="281">
        <f>K48*M48</f>
        <v>1650.0076968955179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1650.0076968955179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1650.0076968955179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330.00153937910363</v>
      </c>
      <c r="M83" s="852"/>
      <c r="N83" s="57"/>
    </row>
    <row r="84" spans="1:14">
      <c r="B84" s="95" t="s">
        <v>1057</v>
      </c>
      <c r="C84" s="96"/>
      <c r="D84" s="96"/>
      <c r="E84" s="96"/>
      <c r="F84" s="96"/>
      <c r="G84" s="96"/>
      <c r="H84" s="96"/>
      <c r="I84" s="93"/>
      <c r="J84" s="94"/>
      <c r="K84" s="313">
        <v>0.05</v>
      </c>
      <c r="L84" s="851">
        <f>N78*K84</f>
        <v>82.500384844775908</v>
      </c>
      <c r="M84" s="852"/>
      <c r="N84" s="57"/>
    </row>
    <row r="85" spans="1:14" ht="15.75" thickBot="1">
      <c r="B85" s="97" t="s">
        <v>1058</v>
      </c>
      <c r="C85" s="98"/>
      <c r="D85" s="98"/>
      <c r="E85" s="98"/>
      <c r="F85" s="98"/>
      <c r="G85" s="98"/>
      <c r="H85" s="98"/>
      <c r="I85" s="99"/>
      <c r="J85" s="100"/>
      <c r="K85" s="314">
        <v>0.05</v>
      </c>
      <c r="L85" s="853">
        <f>N78*K85</f>
        <v>82.500384844775908</v>
      </c>
      <c r="M85" s="854"/>
      <c r="N85" s="57"/>
    </row>
    <row r="86" spans="1:14" ht="15.75" thickBot="1">
      <c r="B86" s="817" t="s">
        <v>1037</v>
      </c>
      <c r="C86" s="818"/>
      <c r="D86" s="818"/>
      <c r="E86" s="818"/>
      <c r="F86" s="818"/>
      <c r="G86" s="818"/>
      <c r="H86" s="818"/>
      <c r="I86" s="818"/>
      <c r="J86" s="818"/>
      <c r="K86" s="818"/>
      <c r="L86" s="818"/>
      <c r="M86" s="819"/>
      <c r="N86" s="58">
        <f>L83+L84+L85</f>
        <v>495.00230906865545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2145.0100059641736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1833.0711258679228</v>
      </c>
      <c r="N48" s="281">
        <f>K48*M48</f>
        <v>1833.0711258679228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1833.0711258679228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10">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2229.7961555492361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445.95923110984722</v>
      </c>
      <c r="M82" s="852"/>
      <c r="N82" s="57"/>
    </row>
    <row r="83" spans="1:14">
      <c r="B83" s="95" t="s">
        <v>1057</v>
      </c>
      <c r="C83" s="96"/>
      <c r="D83" s="96"/>
      <c r="E83" s="96"/>
      <c r="F83" s="96"/>
      <c r="G83" s="96"/>
      <c r="H83" s="96"/>
      <c r="I83" s="93"/>
      <c r="J83" s="94"/>
      <c r="K83" s="313">
        <v>0.05</v>
      </c>
      <c r="L83" s="851">
        <f>N77*K83</f>
        <v>111.48980777746181</v>
      </c>
      <c r="M83" s="852"/>
      <c r="N83" s="57"/>
    </row>
    <row r="84" spans="1:14" ht="15.75" thickBot="1">
      <c r="B84" s="97" t="s">
        <v>1058</v>
      </c>
      <c r="C84" s="98"/>
      <c r="D84" s="98"/>
      <c r="E84" s="98"/>
      <c r="F84" s="98"/>
      <c r="G84" s="98"/>
      <c r="H84" s="98"/>
      <c r="I84" s="99"/>
      <c r="J84" s="100"/>
      <c r="K84" s="314">
        <v>0.05</v>
      </c>
      <c r="L84" s="853">
        <f>N77*K84</f>
        <v>111.48980777746181</v>
      </c>
      <c r="M84" s="854"/>
      <c r="N84" s="57"/>
    </row>
    <row r="85" spans="1:14" ht="15.75" thickBot="1">
      <c r="B85" s="817" t="s">
        <v>1037</v>
      </c>
      <c r="C85" s="818"/>
      <c r="D85" s="818"/>
      <c r="E85" s="818"/>
      <c r="F85" s="818"/>
      <c r="G85" s="818"/>
      <c r="H85" s="818"/>
      <c r="I85" s="818"/>
      <c r="J85" s="818"/>
      <c r="K85" s="818"/>
      <c r="L85" s="818"/>
      <c r="M85" s="819"/>
      <c r="N85" s="58">
        <f>L82+L83+L84</f>
        <v>668.93884666477084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2898.7350022140072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1832.1791407409839</v>
      </c>
      <c r="N48" s="281">
        <f>K48*M48</f>
        <v>1832.1791407409839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1832.1791407409839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2228.9041704222973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445.78083408445946</v>
      </c>
      <c r="M83" s="852"/>
      <c r="N83" s="57"/>
    </row>
    <row r="84" spans="1:14">
      <c r="B84" s="95" t="s">
        <v>1057</v>
      </c>
      <c r="C84" s="96"/>
      <c r="D84" s="96"/>
      <c r="E84" s="96"/>
      <c r="F84" s="96"/>
      <c r="G84" s="96"/>
      <c r="H84" s="96"/>
      <c r="I84" s="93"/>
      <c r="J84" s="94"/>
      <c r="K84" s="313">
        <v>0.05</v>
      </c>
      <c r="L84" s="851">
        <f>N78*K84</f>
        <v>111.44520852111486</v>
      </c>
      <c r="M84" s="852"/>
      <c r="N84" s="57"/>
    </row>
    <row r="85" spans="1:14" ht="15.75" thickBot="1">
      <c r="B85" s="97" t="s">
        <v>1058</v>
      </c>
      <c r="C85" s="98"/>
      <c r="D85" s="98"/>
      <c r="E85" s="98"/>
      <c r="F85" s="98"/>
      <c r="G85" s="98"/>
      <c r="H85" s="98"/>
      <c r="I85" s="99"/>
      <c r="J85" s="100"/>
      <c r="K85" s="314">
        <v>0.05</v>
      </c>
      <c r="L85" s="853">
        <f>N78*K85</f>
        <v>111.44520852111486</v>
      </c>
      <c r="M85" s="854"/>
      <c r="N85" s="57"/>
    </row>
    <row r="86" spans="1:14" ht="15.75" thickBot="1">
      <c r="B86" s="817" t="s">
        <v>1037</v>
      </c>
      <c r="C86" s="818"/>
      <c r="D86" s="818"/>
      <c r="E86" s="818"/>
      <c r="F86" s="818"/>
      <c r="G86" s="818"/>
      <c r="H86" s="818"/>
      <c r="I86" s="818"/>
      <c r="J86" s="818"/>
      <c r="K86" s="818"/>
      <c r="L86" s="818"/>
      <c r="M86" s="819"/>
      <c r="N86" s="58">
        <f>L83+L84+L85</f>
        <v>668.67125112668919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2897.5754215489865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5483.2404454926118</v>
      </c>
      <c r="N48" s="281">
        <f>K48*M48</f>
        <v>1644.9721336477835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1644.9721336477835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2041.6971633290968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408.3394326658194</v>
      </c>
      <c r="M83" s="852"/>
      <c r="N83" s="57"/>
    </row>
    <row r="84" spans="1:14">
      <c r="B84" s="95" t="s">
        <v>1057</v>
      </c>
      <c r="C84" s="96"/>
      <c r="D84" s="96"/>
      <c r="E84" s="96"/>
      <c r="F84" s="96"/>
      <c r="G84" s="96"/>
      <c r="H84" s="96"/>
      <c r="I84" s="93"/>
      <c r="J84" s="94"/>
      <c r="K84" s="313">
        <v>0.05</v>
      </c>
      <c r="L84" s="851">
        <f>N78*K84</f>
        <v>102.08485816645485</v>
      </c>
      <c r="M84" s="852"/>
      <c r="N84" s="57"/>
    </row>
    <row r="85" spans="1:14" ht="15.75" thickBot="1">
      <c r="B85" s="97" t="s">
        <v>1058</v>
      </c>
      <c r="C85" s="98"/>
      <c r="D85" s="98"/>
      <c r="E85" s="98"/>
      <c r="F85" s="98"/>
      <c r="G85" s="98"/>
      <c r="H85" s="98"/>
      <c r="I85" s="99"/>
      <c r="J85" s="100"/>
      <c r="K85" s="314">
        <v>0.05</v>
      </c>
      <c r="L85" s="853">
        <f>N78*K85</f>
        <v>102.08485816645485</v>
      </c>
      <c r="M85" s="854"/>
      <c r="N85" s="57"/>
    </row>
    <row r="86" spans="1:14" ht="15.75" thickBot="1">
      <c r="B86" s="817" t="s">
        <v>1037</v>
      </c>
      <c r="C86" s="818"/>
      <c r="D86" s="818"/>
      <c r="E86" s="818"/>
      <c r="F86" s="818"/>
      <c r="G86" s="818"/>
      <c r="H86" s="818"/>
      <c r="I86" s="818"/>
      <c r="J86" s="818"/>
      <c r="K86" s="818"/>
      <c r="L86" s="818"/>
      <c r="M86" s="819"/>
      <c r="N86" s="58">
        <f>L83+L84+L85</f>
        <v>612.50914899872907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2654.2063123278258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6"/>
      <c r="J36" s="277"/>
      <c r="K36" s="278">
        <f>VLOOKUP(A36,EQUIPOS!A6:D163,4,FALSE)</f>
        <v>109797.04818240512</v>
      </c>
      <c r="L36" s="279"/>
      <c r="M36" s="280">
        <v>500</v>
      </c>
      <c r="N36" s="281">
        <f>K36/M36</f>
        <v>219.59409636481024</v>
      </c>
    </row>
    <row r="37" spans="1:14">
      <c r="A37" s="119" t="s">
        <v>176</v>
      </c>
      <c r="B37" s="947" t="str">
        <f>VLOOKUP(A37,EQUIPOS!A7:D154,3,FALSE)</f>
        <v xml:space="preserve">Compresor (barrido y soplado)
</v>
      </c>
      <c r="C37" s="948"/>
      <c r="D37" s="948"/>
      <c r="E37" s="948"/>
      <c r="F37" s="948"/>
      <c r="G37" s="948"/>
      <c r="H37" s="949"/>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1844.0879877024443</v>
      </c>
      <c r="N48" s="281">
        <f>K48*M48</f>
        <v>829.83959446609992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829.83959446609992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1226.5646241474133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245.31292482948265</v>
      </c>
      <c r="M83" s="852"/>
      <c r="N83" s="57"/>
    </row>
    <row r="84" spans="1:14">
      <c r="B84" s="95" t="s">
        <v>1057</v>
      </c>
      <c r="C84" s="96"/>
      <c r="D84" s="96"/>
      <c r="E84" s="96"/>
      <c r="F84" s="96"/>
      <c r="G84" s="96"/>
      <c r="H84" s="96"/>
      <c r="I84" s="93"/>
      <c r="J84" s="94"/>
      <c r="K84" s="313">
        <v>0.05</v>
      </c>
      <c r="L84" s="851">
        <f>N78*K84</f>
        <v>61.328231207370663</v>
      </c>
      <c r="M84" s="852"/>
      <c r="N84" s="57"/>
    </row>
    <row r="85" spans="1:14" ht="15.75" thickBot="1">
      <c r="B85" s="97" t="s">
        <v>1058</v>
      </c>
      <c r="C85" s="98"/>
      <c r="D85" s="98"/>
      <c r="E85" s="98"/>
      <c r="F85" s="98"/>
      <c r="G85" s="98"/>
      <c r="H85" s="98"/>
      <c r="I85" s="99"/>
      <c r="J85" s="100"/>
      <c r="K85" s="314">
        <v>0.05</v>
      </c>
      <c r="L85" s="853">
        <f>N78*K85</f>
        <v>61.328231207370663</v>
      </c>
      <c r="M85" s="854"/>
      <c r="N85" s="57"/>
    </row>
    <row r="86" spans="1:14" ht="15.75" thickBot="1">
      <c r="B86" s="817" t="s">
        <v>1037</v>
      </c>
      <c r="C86" s="818"/>
      <c r="D86" s="818"/>
      <c r="E86" s="818"/>
      <c r="F86" s="818"/>
      <c r="G86" s="818"/>
      <c r="H86" s="818"/>
      <c r="I86" s="818"/>
      <c r="J86" s="818"/>
      <c r="K86" s="818"/>
      <c r="L86" s="818"/>
      <c r="M86" s="819"/>
      <c r="N86" s="58">
        <f>L83+L84+L85</f>
        <v>367.96938724422398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1594.5340113916373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1915.0860905482807</v>
      </c>
      <c r="N48" s="281">
        <f>K48*M48</f>
        <v>861.78874074672638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861.78874074672638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1258.5137704280398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251.70275408560798</v>
      </c>
      <c r="M83" s="852"/>
      <c r="N83" s="57"/>
    </row>
    <row r="84" spans="1:14">
      <c r="B84" s="95" t="s">
        <v>1057</v>
      </c>
      <c r="C84" s="96"/>
      <c r="D84" s="96"/>
      <c r="E84" s="96"/>
      <c r="F84" s="96"/>
      <c r="G84" s="96"/>
      <c r="H84" s="96"/>
      <c r="I84" s="93"/>
      <c r="J84" s="94"/>
      <c r="K84" s="313">
        <v>0.05</v>
      </c>
      <c r="L84" s="851">
        <f>N78*K84</f>
        <v>62.925688521401995</v>
      </c>
      <c r="M84" s="852"/>
      <c r="N84" s="57"/>
    </row>
    <row r="85" spans="1:14" ht="15.75" thickBot="1">
      <c r="B85" s="97" t="s">
        <v>1058</v>
      </c>
      <c r="C85" s="98"/>
      <c r="D85" s="98"/>
      <c r="E85" s="98"/>
      <c r="F85" s="98"/>
      <c r="G85" s="98"/>
      <c r="H85" s="98"/>
      <c r="I85" s="99"/>
      <c r="J85" s="100"/>
      <c r="K85" s="314">
        <v>0.05</v>
      </c>
      <c r="L85" s="853">
        <f>N78*K85</f>
        <v>62.925688521401995</v>
      </c>
      <c r="M85" s="854"/>
      <c r="N85" s="57"/>
    </row>
    <row r="86" spans="1:14" ht="15.75" thickBot="1">
      <c r="B86" s="817" t="s">
        <v>1037</v>
      </c>
      <c r="C86" s="818"/>
      <c r="D86" s="818"/>
      <c r="E86" s="818"/>
      <c r="F86" s="818"/>
      <c r="G86" s="818"/>
      <c r="H86" s="818"/>
      <c r="I86" s="818"/>
      <c r="J86" s="818"/>
      <c r="K86" s="818"/>
      <c r="L86" s="818"/>
      <c r="M86" s="819"/>
      <c r="N86" s="58">
        <f>L83+L84+L85</f>
        <v>377.55413112841194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1636.0679015564517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1966.1237929940235</v>
      </c>
      <c r="N48" s="281">
        <f>K48*M48</f>
        <v>884.75570684731053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884.75570684731053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1281.480736528624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256.29614730572479</v>
      </c>
      <c r="M83" s="852"/>
      <c r="N83" s="57"/>
    </row>
    <row r="84" spans="1:14">
      <c r="B84" s="95" t="s">
        <v>1057</v>
      </c>
      <c r="C84" s="96"/>
      <c r="D84" s="96"/>
      <c r="E84" s="96"/>
      <c r="F84" s="96"/>
      <c r="G84" s="96"/>
      <c r="H84" s="96"/>
      <c r="I84" s="93"/>
      <c r="J84" s="94"/>
      <c r="K84" s="313">
        <v>0.05</v>
      </c>
      <c r="L84" s="851">
        <f>N78*K84</f>
        <v>64.074036826431197</v>
      </c>
      <c r="M84" s="852"/>
      <c r="N84" s="57"/>
    </row>
    <row r="85" spans="1:14" ht="15.75" thickBot="1">
      <c r="B85" s="97" t="s">
        <v>1058</v>
      </c>
      <c r="C85" s="98"/>
      <c r="D85" s="98"/>
      <c r="E85" s="98"/>
      <c r="F85" s="98"/>
      <c r="G85" s="98"/>
      <c r="H85" s="98"/>
      <c r="I85" s="99"/>
      <c r="J85" s="100"/>
      <c r="K85" s="314">
        <v>0.05</v>
      </c>
      <c r="L85" s="853">
        <f>N78*K85</f>
        <v>64.074036826431197</v>
      </c>
      <c r="M85" s="854"/>
      <c r="N85" s="57"/>
    </row>
    <row r="86" spans="1:14" ht="15.75" thickBot="1">
      <c r="B86" s="817" t="s">
        <v>1037</v>
      </c>
      <c r="C86" s="818"/>
      <c r="D86" s="818"/>
      <c r="E86" s="818"/>
      <c r="F86" s="818"/>
      <c r="G86" s="818"/>
      <c r="H86" s="818"/>
      <c r="I86" s="818"/>
      <c r="J86" s="818"/>
      <c r="K86" s="818"/>
      <c r="L86" s="818"/>
      <c r="M86" s="819"/>
      <c r="N86" s="58">
        <f>L83+L84+L85</f>
        <v>384.44422095858721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1665.9249574872113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500</v>
      </c>
      <c r="N36" s="281">
        <f>K36/M36</f>
        <v>219.59409636481024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500</v>
      </c>
      <c r="N37" s="281">
        <f>K37/M37</f>
        <v>125.55305605834224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345.65782447521349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2039.629352761531</v>
      </c>
      <c r="N48" s="281">
        <f>K48*M48</f>
        <v>917.83320874268895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917.83320874268895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1314.5582384240024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262.91164768480047</v>
      </c>
      <c r="M83" s="852"/>
      <c r="N83" s="57"/>
    </row>
    <row r="84" spans="1:14">
      <c r="B84" s="95" t="s">
        <v>1057</v>
      </c>
      <c r="C84" s="96"/>
      <c r="D84" s="96"/>
      <c r="E84" s="96"/>
      <c r="F84" s="96"/>
      <c r="G84" s="96"/>
      <c r="H84" s="96"/>
      <c r="I84" s="93"/>
      <c r="J84" s="94"/>
      <c r="K84" s="313">
        <v>0.05</v>
      </c>
      <c r="L84" s="851">
        <f>N78*K84</f>
        <v>65.727911921200118</v>
      </c>
      <c r="M84" s="852"/>
      <c r="N84" s="57"/>
    </row>
    <row r="85" spans="1:14" ht="15.75" thickBot="1">
      <c r="B85" s="97" t="s">
        <v>1058</v>
      </c>
      <c r="C85" s="98"/>
      <c r="D85" s="98"/>
      <c r="E85" s="98"/>
      <c r="F85" s="98"/>
      <c r="G85" s="98"/>
      <c r="H85" s="98"/>
      <c r="I85" s="99"/>
      <c r="J85" s="100"/>
      <c r="K85" s="314">
        <v>0.05</v>
      </c>
      <c r="L85" s="853">
        <f>N78*K85</f>
        <v>65.727911921200118</v>
      </c>
      <c r="M85" s="854"/>
      <c r="N85" s="57"/>
    </row>
    <row r="86" spans="1:14" ht="15.75" thickBot="1">
      <c r="B86" s="817" t="s">
        <v>1037</v>
      </c>
      <c r="C86" s="818"/>
      <c r="D86" s="818"/>
      <c r="E86" s="818"/>
      <c r="F86" s="818"/>
      <c r="G86" s="818"/>
      <c r="H86" s="818"/>
      <c r="I86" s="818"/>
      <c r="J86" s="818"/>
      <c r="K86" s="818"/>
      <c r="L86" s="818"/>
      <c r="M86" s="819"/>
      <c r="N86" s="58">
        <f>L83+L84+L85</f>
        <v>394.36747152720073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1708.9257099512031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400</v>
      </c>
      <c r="N36" s="281">
        <f>K36/M36</f>
        <v>274.49262045601279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400</v>
      </c>
      <c r="N37" s="281">
        <f>K37/M37</f>
        <v>404.51544067201888</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400</v>
      </c>
      <c r="N38" s="281">
        <f>K38/M38</f>
        <v>156.94132007292779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400</v>
      </c>
      <c r="M39" s="835"/>
      <c r="N39" s="281">
        <f>K39/L39</f>
        <v>192.49371835689649</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1029.4006096554704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1915.0860905482807</v>
      </c>
      <c r="N48" s="281">
        <f>K48*M48</f>
        <v>3504.6075457033539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43235.02258442084</v>
      </c>
      <c r="N49" s="281">
        <f>K49*M49</f>
        <v>821.46542910399592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4326.07297480735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723.92751115014732</v>
      </c>
      <c r="M58" s="822"/>
      <c r="N58" s="296">
        <f>K58*L58</f>
        <v>13.754622711852798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13.754622711852798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5464.9792169361108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1092.9958433872223</v>
      </c>
      <c r="M82" s="852"/>
      <c r="N82" s="57"/>
    </row>
    <row r="83" spans="1:14">
      <c r="B83" s="95" t="s">
        <v>1057</v>
      </c>
      <c r="C83" s="96"/>
      <c r="D83" s="96"/>
      <c r="E83" s="96"/>
      <c r="F83" s="96"/>
      <c r="G83" s="96"/>
      <c r="H83" s="96"/>
      <c r="I83" s="93"/>
      <c r="J83" s="94"/>
      <c r="K83" s="313">
        <v>0.05</v>
      </c>
      <c r="L83" s="851">
        <f>N77*K83</f>
        <v>273.24896084680557</v>
      </c>
      <c r="M83" s="852"/>
      <c r="N83" s="57"/>
    </row>
    <row r="84" spans="1:14" ht="15.75" thickBot="1">
      <c r="B84" s="97" t="s">
        <v>1058</v>
      </c>
      <c r="C84" s="98"/>
      <c r="D84" s="98"/>
      <c r="E84" s="98"/>
      <c r="F84" s="98"/>
      <c r="G84" s="98"/>
      <c r="H84" s="98"/>
      <c r="I84" s="99"/>
      <c r="J84" s="100"/>
      <c r="K84" s="314">
        <v>0.05</v>
      </c>
      <c r="L84" s="853">
        <f>N77*K84</f>
        <v>273.24896084680557</v>
      </c>
      <c r="M84" s="854"/>
      <c r="N84" s="57"/>
    </row>
    <row r="85" spans="1:14" ht="15.75" thickBot="1">
      <c r="B85" s="817" t="s">
        <v>1037</v>
      </c>
      <c r="C85" s="818"/>
      <c r="D85" s="818"/>
      <c r="E85" s="818"/>
      <c r="F85" s="818"/>
      <c r="G85" s="818"/>
      <c r="H85" s="818"/>
      <c r="I85" s="818"/>
      <c r="J85" s="818"/>
      <c r="K85" s="818"/>
      <c r="L85" s="818"/>
      <c r="M85" s="819"/>
      <c r="N85" s="58">
        <f>L82+L83+L84</f>
        <v>1639.4937650808336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7104.4729820169441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400</v>
      </c>
      <c r="N36" s="281">
        <f>K36/M36</f>
        <v>274.49262045601279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400</v>
      </c>
      <c r="N37" s="281">
        <f>K37/M37</f>
        <v>404.51544067201888</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400</v>
      </c>
      <c r="N38" s="281">
        <f>K38/M38</f>
        <v>156.94132007292779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400</v>
      </c>
      <c r="M39" s="835"/>
      <c r="N39" s="281">
        <f>K39/L39</f>
        <v>192.49371835689649</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1029.4006096554704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1915.0860905482807</v>
      </c>
      <c r="N48" s="281">
        <f>K48*M48</f>
        <v>2872.6291358224212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43235.02258442084</v>
      </c>
      <c r="N49" s="281">
        <f>K49*M49</f>
        <v>562.05529359747084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3434.6844294198918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723.92751115014732</v>
      </c>
      <c r="M58" s="822"/>
      <c r="N58" s="296">
        <f>K58*L58</f>
        <v>9.4110576449519154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9.4110576449519154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4569.2471064817519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913.84942129635044</v>
      </c>
      <c r="M83" s="852"/>
      <c r="N83" s="57"/>
    </row>
    <row r="84" spans="1:14">
      <c r="B84" s="95" t="s">
        <v>1057</v>
      </c>
      <c r="C84" s="96"/>
      <c r="D84" s="96"/>
      <c r="E84" s="96"/>
      <c r="F84" s="96"/>
      <c r="G84" s="96"/>
      <c r="H84" s="96"/>
      <c r="I84" s="93"/>
      <c r="J84" s="94"/>
      <c r="K84" s="313">
        <v>0.05</v>
      </c>
      <c r="L84" s="851">
        <f>N78*K84</f>
        <v>228.46235532408761</v>
      </c>
      <c r="M84" s="852"/>
      <c r="N84" s="57"/>
    </row>
    <row r="85" spans="1:14" ht="15.75" thickBot="1">
      <c r="B85" s="97" t="s">
        <v>1058</v>
      </c>
      <c r="C85" s="98"/>
      <c r="D85" s="98"/>
      <c r="E85" s="98"/>
      <c r="F85" s="98"/>
      <c r="G85" s="98"/>
      <c r="H85" s="98"/>
      <c r="I85" s="99"/>
      <c r="J85" s="100"/>
      <c r="K85" s="314">
        <v>0.05</v>
      </c>
      <c r="L85" s="853">
        <f>N78*K85</f>
        <v>228.46235532408761</v>
      </c>
      <c r="M85" s="854"/>
      <c r="N85" s="57"/>
    </row>
    <row r="86" spans="1:14" ht="15.75" thickBot="1">
      <c r="B86" s="817" t="s">
        <v>1037</v>
      </c>
      <c r="C86" s="818"/>
      <c r="D86" s="818"/>
      <c r="E86" s="818"/>
      <c r="F86" s="818"/>
      <c r="G86" s="818"/>
      <c r="H86" s="818"/>
      <c r="I86" s="818"/>
      <c r="J86" s="818"/>
      <c r="K86" s="818"/>
      <c r="L86" s="818"/>
      <c r="M86" s="819"/>
      <c r="N86" s="58">
        <f>L83+L84+L85</f>
        <v>1370.7741319445256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5940.0212384262777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400</v>
      </c>
      <c r="N36" s="281">
        <f>K36/M36</f>
        <v>274.49262045601279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400</v>
      </c>
      <c r="N37" s="281">
        <f>K37/M37</f>
        <v>404.51544067201888</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400</v>
      </c>
      <c r="N38" s="281">
        <f>K38/M38</f>
        <v>156.94132007292779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400</v>
      </c>
      <c r="M39" s="835"/>
      <c r="N39" s="281">
        <f>K39/L39</f>
        <v>192.49371835689649</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1029.4006096554704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1915.0860905482807</v>
      </c>
      <c r="N48" s="281">
        <f>K48*M48</f>
        <v>3504.6075457033539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43235.02258442084</v>
      </c>
      <c r="N49" s="281">
        <f>K49*M49</f>
        <v>821.46542910399592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4326.07297480735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723.92751115014732</v>
      </c>
      <c r="M58" s="822"/>
      <c r="N58" s="296">
        <f>K58*L58</f>
        <v>13.754622711852798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13.754622711852798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5464.9792169361108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1092.9958433872223</v>
      </c>
      <c r="M83" s="852"/>
      <c r="N83" s="57"/>
    </row>
    <row r="84" spans="1:14">
      <c r="B84" s="95" t="s">
        <v>1057</v>
      </c>
      <c r="C84" s="96"/>
      <c r="D84" s="96"/>
      <c r="E84" s="96"/>
      <c r="F84" s="96"/>
      <c r="G84" s="96"/>
      <c r="H84" s="96"/>
      <c r="I84" s="93"/>
      <c r="J84" s="94"/>
      <c r="K84" s="313">
        <v>0.05</v>
      </c>
      <c r="L84" s="851">
        <f>N78*K84</f>
        <v>273.24896084680557</v>
      </c>
      <c r="M84" s="852"/>
      <c r="N84" s="57"/>
    </row>
    <row r="85" spans="1:14" ht="15.75" thickBot="1">
      <c r="B85" s="97" t="s">
        <v>1058</v>
      </c>
      <c r="C85" s="98"/>
      <c r="D85" s="98"/>
      <c r="E85" s="98"/>
      <c r="F85" s="98"/>
      <c r="G85" s="98"/>
      <c r="H85" s="98"/>
      <c r="I85" s="99"/>
      <c r="J85" s="100"/>
      <c r="K85" s="314">
        <v>0.05</v>
      </c>
      <c r="L85" s="853">
        <f>N78*K85</f>
        <v>273.24896084680557</v>
      </c>
      <c r="M85" s="854"/>
      <c r="N85" s="57"/>
    </row>
    <row r="86" spans="1:14" ht="15.75" thickBot="1">
      <c r="B86" s="817" t="s">
        <v>1037</v>
      </c>
      <c r="C86" s="818"/>
      <c r="D86" s="818"/>
      <c r="E86" s="818"/>
      <c r="F86" s="818"/>
      <c r="G86" s="818"/>
      <c r="H86" s="818"/>
      <c r="I86" s="818"/>
      <c r="J86" s="818"/>
      <c r="K86" s="818"/>
      <c r="L86" s="818"/>
      <c r="M86" s="819"/>
      <c r="N86" s="58">
        <f>L83+L84+L85</f>
        <v>1639.4937650808336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7104.4729820169441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400</v>
      </c>
      <c r="N36" s="281">
        <f>K36/M36</f>
        <v>274.49262045601279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400</v>
      </c>
      <c r="N37" s="281">
        <f>K37/M37</f>
        <v>404.51544067201888</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400</v>
      </c>
      <c r="N38" s="281">
        <f>K38/M38</f>
        <v>156.94132007292779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400</v>
      </c>
      <c r="M39" s="835"/>
      <c r="N39" s="281">
        <f>K39/L39</f>
        <v>192.49371835689649</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1029.4006096554704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43235.02258442084</v>
      </c>
      <c r="N48" s="281">
        <f>K48*M48</f>
        <v>562.05529359747084</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1915.0860905482807</v>
      </c>
      <c r="N49" s="281">
        <f>K49*M49</f>
        <v>2872.6291358224212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3434.6844294198918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723.92751115014732</v>
      </c>
      <c r="M58" s="822"/>
      <c r="N58" s="296">
        <f>K58*L58</f>
        <v>9.4110576449519154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9.4110576449519154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4569.2471064817519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913.84942129635044</v>
      </c>
      <c r="M83" s="852"/>
      <c r="N83" s="57"/>
    </row>
    <row r="84" spans="1:14">
      <c r="B84" s="95" t="s">
        <v>1057</v>
      </c>
      <c r="C84" s="96"/>
      <c r="D84" s="96"/>
      <c r="E84" s="96"/>
      <c r="F84" s="96"/>
      <c r="G84" s="96"/>
      <c r="H84" s="96"/>
      <c r="I84" s="93"/>
      <c r="J84" s="94"/>
      <c r="K84" s="313">
        <v>0.05</v>
      </c>
      <c r="L84" s="851">
        <f>N78*K84</f>
        <v>228.46235532408761</v>
      </c>
      <c r="M84" s="852"/>
      <c r="N84" s="57"/>
    </row>
    <row r="85" spans="1:14" ht="15.75" thickBot="1">
      <c r="B85" s="97" t="s">
        <v>1058</v>
      </c>
      <c r="C85" s="98"/>
      <c r="D85" s="98"/>
      <c r="E85" s="98"/>
      <c r="F85" s="98"/>
      <c r="G85" s="98"/>
      <c r="H85" s="98"/>
      <c r="I85" s="99"/>
      <c r="J85" s="100"/>
      <c r="K85" s="314">
        <v>0.05</v>
      </c>
      <c r="L85" s="853">
        <f>N78*K85</f>
        <v>228.46235532408761</v>
      </c>
      <c r="M85" s="854"/>
      <c r="N85" s="57"/>
    </row>
    <row r="86" spans="1:14" ht="15.75" thickBot="1">
      <c r="B86" s="817" t="s">
        <v>1037</v>
      </c>
      <c r="C86" s="818"/>
      <c r="D86" s="818"/>
      <c r="E86" s="818"/>
      <c r="F86" s="818"/>
      <c r="G86" s="818"/>
      <c r="H86" s="818"/>
      <c r="I86" s="818"/>
      <c r="J86" s="818"/>
      <c r="K86" s="818"/>
      <c r="L86" s="818"/>
      <c r="M86" s="819"/>
      <c r="N86" s="58">
        <f>L83+L84+L85</f>
        <v>1370.7741319445256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5940.0212384262777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92">
        <v>275</v>
      </c>
      <c r="N36" s="281">
        <f>K36/M36</f>
        <v>399.2619933905641</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92">
        <f>M36</f>
        <v>275</v>
      </c>
      <c r="N37" s="281">
        <f>K37/M37</f>
        <v>588.38609552293656</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92">
        <v>275</v>
      </c>
      <c r="N38" s="281">
        <f>K38/M38</f>
        <v>228.27828374244044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945">
        <v>275</v>
      </c>
      <c r="M39" s="946"/>
      <c r="N39" s="281">
        <f>K39/L39</f>
        <v>279.99086306457673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1497.3099776806844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40535.118348963973</v>
      </c>
      <c r="N48" s="281">
        <f>K48*M48</f>
        <v>1013.3779587240994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41612.568284902947</v>
      </c>
      <c r="N49" s="281">
        <f>K49*M49</f>
        <v>540.96338770373825</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1915.0860905482807</v>
      </c>
      <c r="N50" s="281">
        <f>K50*M50</f>
        <v>8119.9650239247103</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9674.3063703525477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723.92751115014732</v>
      </c>
      <c r="M58" s="822"/>
      <c r="N58" s="296">
        <f>K58*L58</f>
        <v>27.509245423705597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27.509245423705597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11338.399789473575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2267.6799578947152</v>
      </c>
      <c r="M83" s="852"/>
      <c r="N83" s="57"/>
    </row>
    <row r="84" spans="1:14">
      <c r="B84" s="95" t="s">
        <v>1057</v>
      </c>
      <c r="C84" s="96"/>
      <c r="D84" s="96"/>
      <c r="E84" s="96"/>
      <c r="F84" s="96"/>
      <c r="G84" s="96"/>
      <c r="H84" s="96"/>
      <c r="I84" s="93"/>
      <c r="J84" s="94"/>
      <c r="K84" s="313">
        <v>0.05</v>
      </c>
      <c r="L84" s="851">
        <f>N78*K84</f>
        <v>566.91998947367881</v>
      </c>
      <c r="M84" s="852"/>
      <c r="N84" s="57"/>
    </row>
    <row r="85" spans="1:14" ht="15.75" thickBot="1">
      <c r="B85" s="97" t="s">
        <v>1058</v>
      </c>
      <c r="C85" s="98"/>
      <c r="D85" s="98"/>
      <c r="E85" s="98"/>
      <c r="F85" s="98"/>
      <c r="G85" s="98"/>
      <c r="H85" s="98"/>
      <c r="I85" s="99"/>
      <c r="J85" s="100"/>
      <c r="K85" s="314">
        <v>0.05</v>
      </c>
      <c r="L85" s="853">
        <f>N78*K85</f>
        <v>566.91998947367881</v>
      </c>
      <c r="M85" s="854"/>
      <c r="N85" s="57"/>
    </row>
    <row r="86" spans="1:14" ht="15.75" thickBot="1">
      <c r="B86" s="817" t="s">
        <v>1037</v>
      </c>
      <c r="C86" s="818"/>
      <c r="D86" s="818"/>
      <c r="E86" s="818"/>
      <c r="F86" s="818"/>
      <c r="G86" s="818"/>
      <c r="H86" s="818"/>
      <c r="I86" s="818"/>
      <c r="J86" s="818"/>
      <c r="K86" s="818"/>
      <c r="L86" s="818"/>
      <c r="M86" s="819"/>
      <c r="N86" s="58">
        <f>L83+L84+L85</f>
        <v>3401.5199368420731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14739.919726315647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92">
        <v>275</v>
      </c>
      <c r="N36" s="281">
        <f>K36/M36</f>
        <v>399.2619933905641</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92">
        <v>275</v>
      </c>
      <c r="N37" s="281">
        <f>K37/M37</f>
        <v>588.38609552293656</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92">
        <v>275</v>
      </c>
      <c r="N38" s="281">
        <f>K38/M38</f>
        <v>228.27828374244044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945">
        <v>275</v>
      </c>
      <c r="M39" s="946"/>
      <c r="N39" s="281">
        <f>K39/L39</f>
        <v>279.99086306457673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1497.3099776806844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40535.118348963973</v>
      </c>
      <c r="N48" s="281">
        <f>K48*M48</f>
        <v>770.1672486303155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41612.568284902947</v>
      </c>
      <c r="N49" s="281">
        <f>K49*M49</f>
        <v>416.12568284902949</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1915.0860905482807</v>
      </c>
      <c r="N50" s="281">
        <f>K50*M50</f>
        <v>6204.8789333764298</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7391.1718648557744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723.92751115014732</v>
      </c>
      <c r="M58" s="822"/>
      <c r="N58" s="296">
        <f>K58*L58</f>
        <v>20.993897823354274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20.993897823354274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9048.7499363764509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1809.7499872752903</v>
      </c>
      <c r="M83" s="852"/>
      <c r="N83" s="57"/>
    </row>
    <row r="84" spans="1:14">
      <c r="B84" s="95" t="s">
        <v>1057</v>
      </c>
      <c r="C84" s="96"/>
      <c r="D84" s="96"/>
      <c r="E84" s="96"/>
      <c r="F84" s="96"/>
      <c r="G84" s="96"/>
      <c r="H84" s="96"/>
      <c r="I84" s="93"/>
      <c r="J84" s="94"/>
      <c r="K84" s="313">
        <v>0.05</v>
      </c>
      <c r="L84" s="851">
        <f>N78*K84</f>
        <v>452.43749681882258</v>
      </c>
      <c r="M84" s="852"/>
      <c r="N84" s="57"/>
    </row>
    <row r="85" spans="1:14" ht="15.75" thickBot="1">
      <c r="B85" s="97" t="s">
        <v>1058</v>
      </c>
      <c r="C85" s="98"/>
      <c r="D85" s="98"/>
      <c r="E85" s="98"/>
      <c r="F85" s="98"/>
      <c r="G85" s="98"/>
      <c r="H85" s="98"/>
      <c r="I85" s="99"/>
      <c r="J85" s="100"/>
      <c r="K85" s="314">
        <v>0.05</v>
      </c>
      <c r="L85" s="853">
        <f>N78*K85</f>
        <v>452.43749681882258</v>
      </c>
      <c r="M85" s="854"/>
      <c r="N85" s="57"/>
    </row>
    <row r="86" spans="1:14" ht="15.75" thickBot="1">
      <c r="B86" s="817" t="s">
        <v>1037</v>
      </c>
      <c r="C86" s="818"/>
      <c r="D86" s="818"/>
      <c r="E86" s="818"/>
      <c r="F86" s="818"/>
      <c r="G86" s="818"/>
      <c r="H86" s="818"/>
      <c r="I86" s="818"/>
      <c r="J86" s="818"/>
      <c r="K86" s="818"/>
      <c r="L86" s="818"/>
      <c r="M86" s="819"/>
      <c r="N86" s="58">
        <f>L83+L84+L85</f>
        <v>2714.6249809129354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11763.374917289386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275</v>
      </c>
      <c r="N36" s="281">
        <f>K36/M36</f>
        <v>399.2619933905641</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275</v>
      </c>
      <c r="N37" s="281">
        <f>K37/M37</f>
        <v>588.38609552293656</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275</v>
      </c>
      <c r="N38" s="281">
        <f>K38/M38</f>
        <v>228.27828374244044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275</v>
      </c>
      <c r="M39" s="835"/>
      <c r="N39" s="281">
        <f>K39/L39</f>
        <v>279.99086306457673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1497.3099776806844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40535.118348963973</v>
      </c>
      <c r="N48" s="281">
        <f>K48*M48</f>
        <v>1013.3779587240994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41612.568284902947</v>
      </c>
      <c r="N49" s="281">
        <f>K49*M49</f>
        <v>540.96338770373825</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2039.629352761531</v>
      </c>
      <c r="N50" s="281">
        <f>K50*M50</f>
        <v>8648.0284557088926</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10202.369802136731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723.92751115014732</v>
      </c>
      <c r="M58" s="822"/>
      <c r="N58" s="296">
        <f>K58*L58</f>
        <v>27.509245423705597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27.509245423705597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11866.463221257758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2373.2926442515518</v>
      </c>
      <c r="M83" s="852"/>
      <c r="N83" s="57"/>
    </row>
    <row r="84" spans="1:14">
      <c r="B84" s="95" t="s">
        <v>1057</v>
      </c>
      <c r="C84" s="96"/>
      <c r="D84" s="96"/>
      <c r="E84" s="96"/>
      <c r="F84" s="96"/>
      <c r="G84" s="96"/>
      <c r="H84" s="96"/>
      <c r="I84" s="93"/>
      <c r="J84" s="94"/>
      <c r="K84" s="313">
        <v>0.05</v>
      </c>
      <c r="L84" s="851">
        <f>N78*K84</f>
        <v>593.32316106288795</v>
      </c>
      <c r="M84" s="852"/>
      <c r="N84" s="57"/>
    </row>
    <row r="85" spans="1:14" ht="15.75" thickBot="1">
      <c r="B85" s="97" t="s">
        <v>1058</v>
      </c>
      <c r="C85" s="98"/>
      <c r="D85" s="98"/>
      <c r="E85" s="98"/>
      <c r="F85" s="98"/>
      <c r="G85" s="98"/>
      <c r="H85" s="98"/>
      <c r="I85" s="99"/>
      <c r="J85" s="100"/>
      <c r="K85" s="314">
        <v>0.05</v>
      </c>
      <c r="L85" s="853">
        <f>N78*K85</f>
        <v>593.32316106288795</v>
      </c>
      <c r="M85" s="854"/>
      <c r="N85" s="57"/>
    </row>
    <row r="86" spans="1:14" ht="15.75" thickBot="1">
      <c r="B86" s="817" t="s">
        <v>1037</v>
      </c>
      <c r="C86" s="818"/>
      <c r="D86" s="818"/>
      <c r="E86" s="818"/>
      <c r="F86" s="818"/>
      <c r="G86" s="818"/>
      <c r="H86" s="818"/>
      <c r="I86" s="818"/>
      <c r="J86" s="818"/>
      <c r="K86" s="818"/>
      <c r="L86" s="818"/>
      <c r="M86" s="819"/>
      <c r="N86" s="58">
        <f>L83+L84+L85</f>
        <v>3559.9389663773281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15426.402187635085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275</v>
      </c>
      <c r="N36" s="281">
        <f>K36/M36</f>
        <v>399.2619933905641</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275</v>
      </c>
      <c r="N37" s="281">
        <f>K37/M37</f>
        <v>588.38609552293656</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275</v>
      </c>
      <c r="N38" s="281">
        <f>K38/M38</f>
        <v>228.27828374244044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76997.487342758599</v>
      </c>
      <c r="L39" s="834">
        <v>275</v>
      </c>
      <c r="M39" s="835"/>
      <c r="N39" s="281">
        <f>K39/L39</f>
        <v>279.99086306457673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1497.3099776806844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40535.118348963973</v>
      </c>
      <c r="N48" s="281">
        <f>K48*M48</f>
        <v>770.1672486303155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41612.568284902947</v>
      </c>
      <c r="N49" s="281">
        <f>K49*M49</f>
        <v>416.12568284902949</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2039.629352761531</v>
      </c>
      <c r="N50" s="281">
        <f>K50*M50</f>
        <v>6608.3991029473609</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7794.6920344267055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723.92751115014732</v>
      </c>
      <c r="M58" s="822"/>
      <c r="N58" s="296">
        <f>K58*L58</f>
        <v>20.993897823354274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20.993897823354274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9452.270105947382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1890.4540211894764</v>
      </c>
      <c r="M83" s="852"/>
      <c r="N83" s="57"/>
    </row>
    <row r="84" spans="1:14">
      <c r="B84" s="95" t="s">
        <v>1057</v>
      </c>
      <c r="C84" s="96"/>
      <c r="D84" s="96"/>
      <c r="E84" s="96"/>
      <c r="F84" s="96"/>
      <c r="G84" s="96"/>
      <c r="H84" s="96"/>
      <c r="I84" s="93"/>
      <c r="J84" s="94"/>
      <c r="K84" s="313">
        <v>0.05</v>
      </c>
      <c r="L84" s="851">
        <f>N78*K84</f>
        <v>472.6135052973691</v>
      </c>
      <c r="M84" s="852"/>
      <c r="N84" s="57"/>
    </row>
    <row r="85" spans="1:14" ht="15.75" thickBot="1">
      <c r="B85" s="97" t="s">
        <v>1058</v>
      </c>
      <c r="C85" s="98"/>
      <c r="D85" s="98"/>
      <c r="E85" s="98"/>
      <c r="F85" s="98"/>
      <c r="G85" s="98"/>
      <c r="H85" s="98"/>
      <c r="I85" s="99"/>
      <c r="J85" s="100"/>
      <c r="K85" s="314">
        <v>0.05</v>
      </c>
      <c r="L85" s="853">
        <f>N78*K85</f>
        <v>472.6135052973691</v>
      </c>
      <c r="M85" s="854"/>
      <c r="N85" s="57"/>
    </row>
    <row r="86" spans="1:14" ht="15.75" thickBot="1">
      <c r="B86" s="817" t="s">
        <v>1037</v>
      </c>
      <c r="C86" s="818"/>
      <c r="D86" s="818"/>
      <c r="E86" s="818"/>
      <c r="F86" s="818"/>
      <c r="G86" s="818"/>
      <c r="H86" s="818"/>
      <c r="I86" s="818"/>
      <c r="J86" s="818"/>
      <c r="K86" s="818"/>
      <c r="L86" s="818"/>
      <c r="M86" s="819"/>
      <c r="N86" s="58">
        <f>L83+L84+L85</f>
        <v>2835.6810317842146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12287.951137731598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418</v>
      </c>
      <c r="N36" s="281">
        <f>K36/M36</f>
        <v>262.67236407273953</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418</v>
      </c>
      <c r="N37" s="281">
        <f>K37/M37</f>
        <v>387.09611547561616</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76997.487342758599</v>
      </c>
      <c r="L38" s="279"/>
      <c r="M38" s="280">
        <v>418</v>
      </c>
      <c r="N38" s="281">
        <f>K38/M38</f>
        <v>184.20451517406363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834.8892723277919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56898.135690050425</v>
      </c>
      <c r="N48" s="281">
        <f>K48*M48</f>
        <v>568.98135690050424</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1915.0860905482807</v>
      </c>
      <c r="N49" s="281">
        <f>K49*M49</f>
        <v>2393.8576131853511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2962.8389700858552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723.92751115014732</v>
      </c>
      <c r="M58" s="822"/>
      <c r="N58" s="296">
        <f>K58*L58</f>
        <v>7.2392751115014731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7.2392751115014731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3896.5952780624093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779.31905561248186</v>
      </c>
      <c r="M83" s="852"/>
      <c r="N83" s="57"/>
    </row>
    <row r="84" spans="1:14">
      <c r="B84" s="95" t="s">
        <v>1057</v>
      </c>
      <c r="C84" s="96"/>
      <c r="D84" s="96"/>
      <c r="E84" s="96"/>
      <c r="F84" s="96"/>
      <c r="G84" s="96"/>
      <c r="H84" s="96"/>
      <c r="I84" s="93"/>
      <c r="J84" s="94"/>
      <c r="K84" s="313">
        <v>0.05</v>
      </c>
      <c r="L84" s="851">
        <f>N78*K84</f>
        <v>194.82976390312047</v>
      </c>
      <c r="M84" s="852"/>
      <c r="N84" s="57"/>
    </row>
    <row r="85" spans="1:14" ht="15.75" thickBot="1">
      <c r="B85" s="97" t="s">
        <v>1058</v>
      </c>
      <c r="C85" s="98"/>
      <c r="D85" s="98"/>
      <c r="E85" s="98"/>
      <c r="F85" s="98"/>
      <c r="G85" s="98"/>
      <c r="H85" s="98"/>
      <c r="I85" s="99"/>
      <c r="J85" s="100"/>
      <c r="K85" s="314">
        <v>0.05</v>
      </c>
      <c r="L85" s="853">
        <f>N78*K85</f>
        <v>194.82976390312047</v>
      </c>
      <c r="M85" s="854"/>
      <c r="N85" s="57"/>
    </row>
    <row r="86" spans="1:14" ht="15.75" thickBot="1">
      <c r="B86" s="817" t="s">
        <v>1037</v>
      </c>
      <c r="C86" s="818"/>
      <c r="D86" s="818"/>
      <c r="E86" s="818"/>
      <c r="F86" s="818"/>
      <c r="G86" s="818"/>
      <c r="H86" s="818"/>
      <c r="I86" s="818"/>
      <c r="J86" s="818"/>
      <c r="K86" s="818"/>
      <c r="L86" s="818"/>
      <c r="M86" s="819"/>
      <c r="N86" s="58">
        <f>L83+L84+L85</f>
        <v>1168.9785834187228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5065.5738614811326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109797.04818240512</v>
      </c>
      <c r="L36" s="279"/>
      <c r="M36" s="280">
        <v>418</v>
      </c>
      <c r="N36" s="281">
        <f>K36/M36</f>
        <v>262.67236407273953</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418</v>
      </c>
      <c r="N37" s="281">
        <f>K37/M37</f>
        <v>387.09611547561616</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76997.487342758599</v>
      </c>
      <c r="L38" s="279"/>
      <c r="M38" s="280">
        <v>418</v>
      </c>
      <c r="N38" s="281">
        <f>K38/M38</f>
        <v>184.20451517406363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834.8892723277919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56898.135690050425</v>
      </c>
      <c r="N48" s="281">
        <f>K48*M48</f>
        <v>568.98135690050424</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1844.0879877024443</v>
      </c>
      <c r="N49" s="281">
        <f>K49*M49</f>
        <v>2305.1099846280554</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3">
        <f>SUM(N48:N52)</f>
        <v>2874.0913415285595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0" t="s">
        <v>1045</v>
      </c>
      <c r="M57" s="793"/>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723.92751115014732</v>
      </c>
      <c r="M58" s="822"/>
      <c r="N58" s="296">
        <f>K58*L58</f>
        <v>7.2392751115014731</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7.2392751115014731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3807.8476495051136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761.56952990102275</v>
      </c>
      <c r="M83" s="852"/>
      <c r="N83" s="57"/>
    </row>
    <row r="84" spans="1:14">
      <c r="B84" s="95" t="s">
        <v>1057</v>
      </c>
      <c r="C84" s="96"/>
      <c r="D84" s="96"/>
      <c r="E84" s="96"/>
      <c r="F84" s="96"/>
      <c r="G84" s="96"/>
      <c r="H84" s="96"/>
      <c r="I84" s="93"/>
      <c r="J84" s="94"/>
      <c r="K84" s="313">
        <v>0.05</v>
      </c>
      <c r="L84" s="851">
        <f>N78*K84</f>
        <v>190.39238247525569</v>
      </c>
      <c r="M84" s="852"/>
      <c r="N84" s="57"/>
    </row>
    <row r="85" spans="1:14" ht="15.75" thickBot="1">
      <c r="B85" s="97" t="s">
        <v>1058</v>
      </c>
      <c r="C85" s="98"/>
      <c r="D85" s="98"/>
      <c r="E85" s="98"/>
      <c r="F85" s="98"/>
      <c r="G85" s="98"/>
      <c r="H85" s="98"/>
      <c r="I85" s="99"/>
      <c r="J85" s="100"/>
      <c r="K85" s="314">
        <v>0.05</v>
      </c>
      <c r="L85" s="853">
        <f>N78*K85</f>
        <v>190.39238247525569</v>
      </c>
      <c r="M85" s="854"/>
      <c r="N85" s="57"/>
    </row>
    <row r="86" spans="1:14" ht="15.75" thickBot="1">
      <c r="B86" s="817" t="s">
        <v>1037</v>
      </c>
      <c r="C86" s="818"/>
      <c r="D86" s="818"/>
      <c r="E86" s="818"/>
      <c r="F86" s="818"/>
      <c r="G86" s="818"/>
      <c r="H86" s="818"/>
      <c r="I86" s="818"/>
      <c r="J86" s="818"/>
      <c r="K86" s="818"/>
      <c r="L86" s="818"/>
      <c r="M86" s="819"/>
      <c r="N86" s="58">
        <f>L83+L84+L85</f>
        <v>1142.3542948515342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4950.2019443566478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38993.355336885143</v>
      </c>
      <c r="N48" s="281">
        <f>K48*M48</f>
        <v>487.41694171106428</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1830.753705517121</v>
      </c>
      <c r="N49" s="281">
        <f>K49*M49</f>
        <v>2677.47729431879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3164.8942360298543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723.92751115014732</v>
      </c>
      <c r="M58" s="822"/>
      <c r="N58" s="296">
        <f>K58*L58</f>
        <v>9.0490938893768416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9.0490938893768416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3603.7819586310352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720.75639172620708</v>
      </c>
      <c r="M83" s="852"/>
      <c r="N83" s="57"/>
    </row>
    <row r="84" spans="1:14">
      <c r="B84" s="95" t="s">
        <v>1057</v>
      </c>
      <c r="C84" s="96"/>
      <c r="D84" s="96"/>
      <c r="E84" s="96"/>
      <c r="F84" s="96"/>
      <c r="G84" s="96"/>
      <c r="H84" s="96"/>
      <c r="I84" s="93"/>
      <c r="J84" s="94"/>
      <c r="K84" s="313">
        <v>0.05</v>
      </c>
      <c r="L84" s="851">
        <f>N78*K84</f>
        <v>180.18909793155177</v>
      </c>
      <c r="M84" s="852"/>
      <c r="N84" s="57"/>
    </row>
    <row r="85" spans="1:14" ht="15.75" thickBot="1">
      <c r="B85" s="97" t="s">
        <v>1058</v>
      </c>
      <c r="C85" s="98"/>
      <c r="D85" s="98"/>
      <c r="E85" s="98"/>
      <c r="F85" s="98"/>
      <c r="G85" s="98"/>
      <c r="H85" s="98"/>
      <c r="I85" s="99"/>
      <c r="J85" s="100"/>
      <c r="K85" s="314">
        <v>0.05</v>
      </c>
      <c r="L85" s="853">
        <f>N78*K85</f>
        <v>180.18909793155177</v>
      </c>
      <c r="M85" s="854"/>
      <c r="N85" s="57"/>
    </row>
    <row r="86" spans="1:14" ht="15.75" thickBot="1">
      <c r="B86" s="817" t="s">
        <v>1037</v>
      </c>
      <c r="C86" s="818"/>
      <c r="D86" s="818"/>
      <c r="E86" s="818"/>
      <c r="F86" s="818"/>
      <c r="G86" s="818"/>
      <c r="H86" s="818"/>
      <c r="I86" s="818"/>
      <c r="J86" s="818"/>
      <c r="K86" s="818"/>
      <c r="L86" s="818"/>
      <c r="M86" s="819"/>
      <c r="N86" s="58">
        <f>L83+L84+L85</f>
        <v>1081.1345875893105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4684.9165462203455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37532.695534131817</v>
      </c>
      <c r="N48" s="281">
        <f>K48*M48</f>
        <v>356.56060757425223</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1830.753705517121</v>
      </c>
      <c r="N49" s="281">
        <f>K49*M49</f>
        <v>2582.7357900582783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2939.2963976325304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723.92751115014732</v>
      </c>
      <c r="M58" s="822"/>
      <c r="N58" s="296">
        <f>K58*L58</f>
        <v>6.8773113559263992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6.8773113559263992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3376.012337700261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675.20246754005223</v>
      </c>
      <c r="M83" s="852"/>
      <c r="N83" s="57"/>
    </row>
    <row r="84" spans="1:14">
      <c r="B84" s="95" t="s">
        <v>1057</v>
      </c>
      <c r="C84" s="96"/>
      <c r="D84" s="96"/>
      <c r="E84" s="96"/>
      <c r="F84" s="96"/>
      <c r="G84" s="96"/>
      <c r="H84" s="96"/>
      <c r="I84" s="93"/>
      <c r="J84" s="94"/>
      <c r="K84" s="313">
        <v>0.05</v>
      </c>
      <c r="L84" s="851">
        <f>N78*K84</f>
        <v>168.80061688501306</v>
      </c>
      <c r="M84" s="852"/>
      <c r="N84" s="57"/>
    </row>
    <row r="85" spans="1:14" ht="15.75" thickBot="1">
      <c r="B85" s="97" t="s">
        <v>1058</v>
      </c>
      <c r="C85" s="98"/>
      <c r="D85" s="98"/>
      <c r="E85" s="98"/>
      <c r="F85" s="98"/>
      <c r="G85" s="98"/>
      <c r="H85" s="98"/>
      <c r="I85" s="99"/>
      <c r="J85" s="100"/>
      <c r="K85" s="314">
        <v>0.05</v>
      </c>
      <c r="L85" s="853">
        <f>N78*K85</f>
        <v>168.80061688501306</v>
      </c>
      <c r="M85" s="854"/>
      <c r="N85" s="57"/>
    </row>
    <row r="86" spans="1:14" ht="15.75" thickBot="1">
      <c r="B86" s="817" t="s">
        <v>1037</v>
      </c>
      <c r="C86" s="818"/>
      <c r="D86" s="818"/>
      <c r="E86" s="818"/>
      <c r="F86" s="818"/>
      <c r="G86" s="818"/>
      <c r="H86" s="818"/>
      <c r="I86" s="818"/>
      <c r="J86" s="818"/>
      <c r="K86" s="818"/>
      <c r="L86" s="818"/>
      <c r="M86" s="819"/>
      <c r="N86" s="58">
        <f>L83+L84+L85</f>
        <v>1012.8037013100783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4388.8160390103394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40322.848892694587</v>
      </c>
      <c r="N48" s="281">
        <f>K48*M48</f>
        <v>383.06706448059856</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1830.753705517121</v>
      </c>
      <c r="N49" s="281">
        <f>K49*M49</f>
        <v>3130.5888364342768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3513.6559009148755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1">
        <f>VLOOKUP(A59,TRANSPORTE!A5:D117,4,FALSE)</f>
        <v>723.92751115014732</v>
      </c>
      <c r="M59" s="822"/>
      <c r="N59" s="296">
        <f>K59*L59</f>
        <v>6.8773113559263992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6.8773113559263992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3950.371840982606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790.07436819652128</v>
      </c>
      <c r="M83" s="852"/>
      <c r="N83" s="57"/>
    </row>
    <row r="84" spans="1:14">
      <c r="B84" s="95" t="s">
        <v>1057</v>
      </c>
      <c r="C84" s="96"/>
      <c r="D84" s="96"/>
      <c r="E84" s="96"/>
      <c r="F84" s="96"/>
      <c r="G84" s="96"/>
      <c r="H84" s="96"/>
      <c r="I84" s="93"/>
      <c r="J84" s="94"/>
      <c r="K84" s="313">
        <v>0.05</v>
      </c>
      <c r="L84" s="851">
        <f>N78*K84</f>
        <v>197.51859204913032</v>
      </c>
      <c r="M84" s="852"/>
      <c r="N84" s="57"/>
    </row>
    <row r="85" spans="1:14" ht="15.75" thickBot="1">
      <c r="B85" s="97" t="s">
        <v>1058</v>
      </c>
      <c r="C85" s="98"/>
      <c r="D85" s="98"/>
      <c r="E85" s="98"/>
      <c r="F85" s="98"/>
      <c r="G85" s="98"/>
      <c r="H85" s="98"/>
      <c r="I85" s="99"/>
      <c r="J85" s="100"/>
      <c r="K85" s="314">
        <v>0.05</v>
      </c>
      <c r="L85" s="853">
        <f>N78*K85</f>
        <v>197.51859204913032</v>
      </c>
      <c r="M85" s="854"/>
      <c r="N85" s="57"/>
    </row>
    <row r="86" spans="1:14" ht="15.75" thickBot="1">
      <c r="B86" s="817" t="s">
        <v>1037</v>
      </c>
      <c r="C86" s="818"/>
      <c r="D86" s="818"/>
      <c r="E86" s="818"/>
      <c r="F86" s="818"/>
      <c r="G86" s="818"/>
      <c r="H86" s="818"/>
      <c r="I86" s="818"/>
      <c r="J86" s="818"/>
      <c r="K86" s="818"/>
      <c r="L86" s="818"/>
      <c r="M86" s="819"/>
      <c r="N86" s="58">
        <f>L83+L84+L85</f>
        <v>1185.1115522947819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5135.4833932773881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39429.942373926548</v>
      </c>
      <c r="N48" s="281">
        <f>K48*M48</f>
        <v>187.2922262761511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1830.753705517121</v>
      </c>
      <c r="N49" s="281">
        <f>K49*M49</f>
        <v>1956.6180227714228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2143.9102490475739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723.92751115014732</v>
      </c>
      <c r="M58" s="822"/>
      <c r="N58" s="296">
        <f>K58*L58</f>
        <v>3.4386556779631996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3.4386556779631996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2577.1875334373412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515.43750668746827</v>
      </c>
      <c r="M83" s="852"/>
      <c r="N83" s="57"/>
    </row>
    <row r="84" spans="1:14">
      <c r="B84" s="95" t="s">
        <v>1057</v>
      </c>
      <c r="C84" s="96"/>
      <c r="D84" s="96"/>
      <c r="E84" s="96"/>
      <c r="F84" s="96"/>
      <c r="G84" s="96"/>
      <c r="H84" s="96"/>
      <c r="I84" s="93"/>
      <c r="J84" s="94"/>
      <c r="K84" s="313">
        <v>0.05</v>
      </c>
      <c r="L84" s="851">
        <f>N78*K84</f>
        <v>128.85937667186707</v>
      </c>
      <c r="M84" s="852"/>
      <c r="N84" s="57"/>
    </row>
    <row r="85" spans="1:14" ht="15.75" thickBot="1">
      <c r="B85" s="97" t="s">
        <v>1058</v>
      </c>
      <c r="C85" s="98"/>
      <c r="D85" s="98"/>
      <c r="E85" s="98"/>
      <c r="F85" s="98"/>
      <c r="G85" s="98"/>
      <c r="H85" s="98"/>
      <c r="I85" s="99"/>
      <c r="J85" s="100"/>
      <c r="K85" s="314">
        <v>0.05</v>
      </c>
      <c r="L85" s="853">
        <f>N78*K85</f>
        <v>128.85937667186707</v>
      </c>
      <c r="M85" s="854"/>
      <c r="N85" s="57"/>
    </row>
    <row r="86" spans="1:14" ht="15.75" thickBot="1">
      <c r="B86" s="817" t="s">
        <v>1037</v>
      </c>
      <c r="C86" s="818"/>
      <c r="D86" s="818"/>
      <c r="E86" s="818"/>
      <c r="F86" s="818"/>
      <c r="G86" s="818"/>
      <c r="H86" s="818"/>
      <c r="I86" s="818"/>
      <c r="J86" s="818"/>
      <c r="K86" s="818"/>
      <c r="L86" s="818"/>
      <c r="M86" s="819"/>
      <c r="N86" s="58">
        <f>L83+L84+L85</f>
        <v>773.15626003120235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3350.3437934685435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38993.355336885143</v>
      </c>
      <c r="N48" s="281">
        <f>K48*M48</f>
        <v>487.41694171106428</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2250.9631136279895</v>
      </c>
      <c r="N49" s="281">
        <f>K49*M49</f>
        <v>3292.0335536809348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3779.4504953919991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723.92751115014732</v>
      </c>
      <c r="M58" s="822"/>
      <c r="N58" s="296">
        <f>K58*L58</f>
        <v>9.0490938893768416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9.0490938893768416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4218.3382179931805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843.66764359863612</v>
      </c>
      <c r="M83" s="852"/>
      <c r="N83" s="57"/>
    </row>
    <row r="84" spans="1:14">
      <c r="B84" s="95" t="s">
        <v>1057</v>
      </c>
      <c r="C84" s="96"/>
      <c r="D84" s="96"/>
      <c r="E84" s="96"/>
      <c r="F84" s="96"/>
      <c r="G84" s="96"/>
      <c r="H84" s="96"/>
      <c r="I84" s="93"/>
      <c r="J84" s="94"/>
      <c r="K84" s="313">
        <v>0.05</v>
      </c>
      <c r="L84" s="851">
        <f>N78*K84</f>
        <v>210.91691089965903</v>
      </c>
      <c r="M84" s="852"/>
      <c r="N84" s="57"/>
    </row>
    <row r="85" spans="1:14" ht="15.75" thickBot="1">
      <c r="B85" s="97" t="s">
        <v>1058</v>
      </c>
      <c r="C85" s="98"/>
      <c r="D85" s="98"/>
      <c r="E85" s="98"/>
      <c r="F85" s="98"/>
      <c r="G85" s="98"/>
      <c r="H85" s="98"/>
      <c r="I85" s="99"/>
      <c r="J85" s="100"/>
      <c r="K85" s="314">
        <v>0.05</v>
      </c>
      <c r="L85" s="853">
        <f>N78*K85</f>
        <v>210.91691089965903</v>
      </c>
      <c r="M85" s="854"/>
      <c r="N85" s="57"/>
    </row>
    <row r="86" spans="1:14" ht="15.75" thickBot="1">
      <c r="B86" s="817" t="s">
        <v>1037</v>
      </c>
      <c r="C86" s="818"/>
      <c r="D86" s="818"/>
      <c r="E86" s="818"/>
      <c r="F86" s="818"/>
      <c r="G86" s="818"/>
      <c r="H86" s="818"/>
      <c r="I86" s="818"/>
      <c r="J86" s="818"/>
      <c r="K86" s="818"/>
      <c r="L86" s="818"/>
      <c r="M86" s="819"/>
      <c r="N86" s="58">
        <f>L83+L84+L85</f>
        <v>1265.5014653979542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5483.8396833911347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37532.695534131817</v>
      </c>
      <c r="N48" s="281">
        <f>K48*M48</f>
        <v>356.56060757425223</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2250.9631136279895</v>
      </c>
      <c r="N49" s="281">
        <f>K49*M49</f>
        <v>3175.5462125506861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3532.1068201249382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723.92751115014732</v>
      </c>
      <c r="M58" s="822"/>
      <c r="N58" s="296">
        <f>K58*L58</f>
        <v>6.8773113559263992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6.8773113559263992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3968.8227601926687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793.76455203853379</v>
      </c>
      <c r="M83" s="852"/>
      <c r="N83" s="57"/>
    </row>
    <row r="84" spans="1:14">
      <c r="B84" s="95" t="s">
        <v>1057</v>
      </c>
      <c r="C84" s="96"/>
      <c r="D84" s="96"/>
      <c r="E84" s="96"/>
      <c r="F84" s="96"/>
      <c r="G84" s="96"/>
      <c r="H84" s="96"/>
      <c r="I84" s="93"/>
      <c r="J84" s="94"/>
      <c r="K84" s="313">
        <v>0.05</v>
      </c>
      <c r="L84" s="851">
        <f>N78*K84</f>
        <v>198.44113800963345</v>
      </c>
      <c r="M84" s="852"/>
      <c r="N84" s="57"/>
    </row>
    <row r="85" spans="1:14" ht="15.75" thickBot="1">
      <c r="B85" s="97" t="s">
        <v>1058</v>
      </c>
      <c r="C85" s="98"/>
      <c r="D85" s="98"/>
      <c r="E85" s="98"/>
      <c r="F85" s="98"/>
      <c r="G85" s="98"/>
      <c r="H85" s="98"/>
      <c r="I85" s="99"/>
      <c r="J85" s="100"/>
      <c r="K85" s="314">
        <v>0.05</v>
      </c>
      <c r="L85" s="853">
        <f>N78*K85</f>
        <v>198.44113800963345</v>
      </c>
      <c r="M85" s="854"/>
      <c r="N85" s="57"/>
    </row>
    <row r="86" spans="1:14" ht="15.75" thickBot="1">
      <c r="B86" s="817" t="s">
        <v>1037</v>
      </c>
      <c r="C86" s="818"/>
      <c r="D86" s="818"/>
      <c r="E86" s="818"/>
      <c r="F86" s="818"/>
      <c r="G86" s="818"/>
      <c r="H86" s="818"/>
      <c r="I86" s="818"/>
      <c r="J86" s="818"/>
      <c r="K86" s="818"/>
      <c r="L86" s="818"/>
      <c r="M86" s="819"/>
      <c r="N86" s="58">
        <f>L83+L84+L85</f>
        <v>1190.6468280578008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5159.4695882504693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40322.848892694587</v>
      </c>
      <c r="N48" s="281">
        <f>K48*M48</f>
        <v>383.06706448059856</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2250.9631136279895</v>
      </c>
      <c r="N49" s="281">
        <f>K49*M49</f>
        <v>3849.1469243038619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4232.2139887844605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1">
        <f>VLOOKUP(A58,TRANSPORTE!A5:D117,4,FALSE)</f>
        <v>723.92751115014732</v>
      </c>
      <c r="M58" s="822"/>
      <c r="N58" s="296">
        <f>K58*L58</f>
        <v>6.8773113559263992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6.8773113559263992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4668.9299288521916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933.7859857704384</v>
      </c>
      <c r="M83" s="852"/>
      <c r="N83" s="57"/>
    </row>
    <row r="84" spans="1:14">
      <c r="B84" s="95" t="s">
        <v>1057</v>
      </c>
      <c r="C84" s="96"/>
      <c r="D84" s="96"/>
      <c r="E84" s="96"/>
      <c r="F84" s="96"/>
      <c r="G84" s="96"/>
      <c r="H84" s="96"/>
      <c r="I84" s="93"/>
      <c r="J84" s="94"/>
      <c r="K84" s="313">
        <v>0.05</v>
      </c>
      <c r="L84" s="851">
        <f>N78*K84</f>
        <v>233.4464964426096</v>
      </c>
      <c r="M84" s="852"/>
      <c r="N84" s="57"/>
    </row>
    <row r="85" spans="1:14" ht="15.75" thickBot="1">
      <c r="B85" s="97" t="s">
        <v>1058</v>
      </c>
      <c r="C85" s="98"/>
      <c r="D85" s="98"/>
      <c r="E85" s="98"/>
      <c r="F85" s="98"/>
      <c r="G85" s="98"/>
      <c r="H85" s="98"/>
      <c r="I85" s="99"/>
      <c r="J85" s="100"/>
      <c r="K85" s="314">
        <v>0.05</v>
      </c>
      <c r="L85" s="853">
        <f>N78*K85</f>
        <v>233.4464964426096</v>
      </c>
      <c r="M85" s="854"/>
      <c r="N85" s="57"/>
    </row>
    <row r="86" spans="1:14" ht="15.75" thickBot="1">
      <c r="B86" s="817" t="s">
        <v>1037</v>
      </c>
      <c r="C86" s="818"/>
      <c r="D86" s="818"/>
      <c r="E86" s="818"/>
      <c r="F86" s="818"/>
      <c r="G86" s="818"/>
      <c r="H86" s="818"/>
      <c r="I86" s="818"/>
      <c r="J86" s="818"/>
      <c r="K86" s="818"/>
      <c r="L86" s="818"/>
      <c r="M86" s="819"/>
      <c r="N86" s="58">
        <f>L83+L84+L85</f>
        <v>1400.6789786556578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6069.6089075078489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156443.24125429065</v>
      </c>
      <c r="L36" s="279"/>
      <c r="M36" s="280">
        <v>600</v>
      </c>
      <c r="N36" s="281">
        <f>K36/M36</f>
        <v>260.73873542381773</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600</v>
      </c>
      <c r="N37" s="281">
        <f>K37/M37</f>
        <v>104.62754671528519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366.00462220417916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39429.942373926548</v>
      </c>
      <c r="N48" s="281">
        <f>K48*M48</f>
        <v>187.2922262761511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2250.9631136279895</v>
      </c>
      <c r="N49" s="281">
        <f>K49*M49</f>
        <v>2405.7168276899133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2593.0090539660646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723.92751115014732</v>
      </c>
      <c r="M58" s="822"/>
      <c r="N58" s="296">
        <f>K58*L58</f>
        <v>3.4386556779631996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3.4386556779631996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3026.286338355832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605.25726767116646</v>
      </c>
      <c r="M83" s="852"/>
      <c r="N83" s="57"/>
    </row>
    <row r="84" spans="1:14">
      <c r="B84" s="95" t="s">
        <v>1057</v>
      </c>
      <c r="C84" s="96"/>
      <c r="D84" s="96"/>
      <c r="E84" s="96"/>
      <c r="F84" s="96"/>
      <c r="G84" s="96"/>
      <c r="H84" s="96"/>
      <c r="I84" s="93"/>
      <c r="J84" s="94"/>
      <c r="K84" s="313">
        <v>0.05</v>
      </c>
      <c r="L84" s="851">
        <f>N78*K84</f>
        <v>151.31431691779161</v>
      </c>
      <c r="M84" s="852"/>
      <c r="N84" s="57"/>
    </row>
    <row r="85" spans="1:14" ht="15.75" thickBot="1">
      <c r="B85" s="97" t="s">
        <v>1058</v>
      </c>
      <c r="C85" s="98"/>
      <c r="D85" s="98"/>
      <c r="E85" s="98"/>
      <c r="F85" s="98"/>
      <c r="G85" s="98"/>
      <c r="H85" s="98"/>
      <c r="I85" s="99"/>
      <c r="J85" s="100"/>
      <c r="K85" s="314">
        <v>0.05</v>
      </c>
      <c r="L85" s="853">
        <f>N78*K85</f>
        <v>151.31431691779161</v>
      </c>
      <c r="M85" s="854"/>
      <c r="N85" s="57"/>
    </row>
    <row r="86" spans="1:14" ht="15.75" thickBot="1">
      <c r="B86" s="817" t="s">
        <v>1037</v>
      </c>
      <c r="C86" s="818"/>
      <c r="D86" s="818"/>
      <c r="E86" s="818"/>
      <c r="F86" s="818"/>
      <c r="G86" s="818"/>
      <c r="H86" s="818"/>
      <c r="I86" s="818"/>
      <c r="J86" s="818"/>
      <c r="K86" s="818"/>
      <c r="L86" s="818"/>
      <c r="M86" s="819"/>
      <c r="N86" s="58">
        <f>L83+L84+L85</f>
        <v>907.88590150674975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3934.1722398625816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290</v>
      </c>
      <c r="B37" s="830" t="str">
        <f>VLOOKUP(A37,EQUIPOS!A7:D154,3,FALSE)</f>
        <v>Planta trituradora</v>
      </c>
      <c r="C37" s="831"/>
      <c r="D37" s="831"/>
      <c r="E37" s="831"/>
      <c r="F37" s="831"/>
      <c r="G37" s="831"/>
      <c r="H37" s="832"/>
      <c r="I37" s="276"/>
      <c r="J37" s="277"/>
      <c r="K37" s="278">
        <f>VLOOKUP(A37,EQUIPOS!A7:D164,4,FALSE)</f>
        <v>520091.28086402424</v>
      </c>
      <c r="L37" s="279"/>
      <c r="M37" s="280">
        <v>30</v>
      </c>
      <c r="N37" s="281">
        <f t="shared" ref="N37:N43" si="0">K37/M37</f>
        <v>17336.376028800809</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93681.806971265803</v>
      </c>
      <c r="L38" s="279"/>
      <c r="M38" s="280">
        <v>9</v>
      </c>
      <c r="N38" s="281">
        <f t="shared" si="0"/>
        <v>10409.089663473978</v>
      </c>
    </row>
    <row r="39" spans="1:14">
      <c r="A39" t="s">
        <v>173</v>
      </c>
      <c r="B39" s="830" t="str">
        <f>VLOOKUP(A39,EQUIPOS!A9:D154,3,FALSE)</f>
        <v>Compactador neumático de Potencia 70 HP, peso de 13 ton</v>
      </c>
      <c r="C39" s="831"/>
      <c r="D39" s="831"/>
      <c r="E39" s="831"/>
      <c r="F39" s="831"/>
      <c r="G39" s="831"/>
      <c r="H39" s="832"/>
      <c r="I39" s="276"/>
      <c r="J39" s="277"/>
      <c r="K39" s="278">
        <f>VLOOKUP(A39,EQUIPOS!A9:D166,4,FALSE)</f>
        <v>161806.17626880755</v>
      </c>
      <c r="L39" s="279"/>
      <c r="M39" s="280">
        <v>9</v>
      </c>
      <c r="N39" s="281">
        <f t="shared" si="0"/>
        <v>17978.464029867508</v>
      </c>
    </row>
    <row r="40" spans="1:14">
      <c r="A40" t="s">
        <v>286</v>
      </c>
      <c r="B40" s="830" t="str">
        <f>VLOOKUP(A40,EQUIPOS!A10:D154,3,FALSE)</f>
        <v>Planta de asfalto en frio</v>
      </c>
      <c r="C40" s="831"/>
      <c r="D40" s="831"/>
      <c r="E40" s="831"/>
      <c r="F40" s="831"/>
      <c r="G40" s="831"/>
      <c r="H40" s="832"/>
      <c r="I40" s="276"/>
      <c r="J40" s="277"/>
      <c r="K40" s="278">
        <f>VLOOKUP(A40,EQUIPOS!A10:D167,4,FALSE)</f>
        <v>235842.1812719375</v>
      </c>
      <c r="L40" s="279"/>
      <c r="M40" s="280">
        <v>9</v>
      </c>
      <c r="N40" s="281">
        <f t="shared" si="0"/>
        <v>26204.686807993057</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N77*M46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119243.08012213554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38.856511108157243</v>
      </c>
      <c r="N54" s="281">
        <f>K54*M54</f>
        <v>971.41277770393106</v>
      </c>
    </row>
    <row r="55" spans="1:14" ht="15.75" thickBot="1">
      <c r="B55" s="49"/>
      <c r="C55" s="290"/>
      <c r="D55" s="290"/>
      <c r="E55" s="290"/>
      <c r="F55" s="290"/>
      <c r="G55" s="290"/>
      <c r="H55" s="290"/>
      <c r="I55" s="277"/>
      <c r="J55" s="233"/>
      <c r="K55" s="291"/>
      <c r="L55" s="276"/>
      <c r="M55" s="292"/>
      <c r="N55" s="293"/>
    </row>
    <row r="56" spans="1:14" ht="15.75" thickBot="1">
      <c r="B56" s="817" t="s">
        <v>1037</v>
      </c>
      <c r="C56" s="818"/>
      <c r="D56" s="818"/>
      <c r="E56" s="818"/>
      <c r="F56" s="818"/>
      <c r="G56" s="818"/>
      <c r="H56" s="818"/>
      <c r="I56" s="818"/>
      <c r="J56" s="818"/>
      <c r="K56" s="818"/>
      <c r="L56" s="818"/>
      <c r="M56" s="819"/>
      <c r="N56" s="403">
        <f>SUM(N53:N55)</f>
        <v>26736.083224786726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1">
        <f>VLOOKUP(A61,TRANSPORTE!A5:D117,4,FALSE)</f>
        <v>723.92751115014732</v>
      </c>
      <c r="M61" s="822"/>
      <c r="N61" s="296">
        <f>K61*L61</f>
        <v>904.90938893768418</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1">
        <f>VLOOKUP(A62,TRANSPORTE!A6:D117,4,FALSE)</f>
        <v>723.92751115014732</v>
      </c>
      <c r="M62" s="822"/>
      <c r="N62" s="296">
        <f>K62*L62</f>
        <v>1013.4985156102061</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1918.4079045478902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157118.03885812711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31423.607771625422</v>
      </c>
      <c r="M84" s="852"/>
      <c r="N84" s="57"/>
    </row>
    <row r="85" spans="1:14">
      <c r="B85" s="95" t="s">
        <v>1057</v>
      </c>
      <c r="C85" s="96"/>
      <c r="D85" s="96"/>
      <c r="E85" s="96"/>
      <c r="F85" s="96"/>
      <c r="G85" s="96"/>
      <c r="H85" s="96"/>
      <c r="I85" s="93"/>
      <c r="J85" s="94"/>
      <c r="K85" s="313">
        <v>0.05</v>
      </c>
      <c r="L85" s="851">
        <f>N79*K85</f>
        <v>7855.9019429063555</v>
      </c>
      <c r="M85" s="852"/>
      <c r="N85" s="57"/>
    </row>
    <row r="86" spans="1:14" ht="15.75" thickBot="1">
      <c r="B86" s="97" t="s">
        <v>1058</v>
      </c>
      <c r="C86" s="98"/>
      <c r="D86" s="98"/>
      <c r="E86" s="98"/>
      <c r="F86" s="98"/>
      <c r="G86" s="98"/>
      <c r="H86" s="98"/>
      <c r="I86" s="99"/>
      <c r="J86" s="100"/>
      <c r="K86" s="314">
        <v>0.05</v>
      </c>
      <c r="L86" s="853">
        <f>N79*K86</f>
        <v>7855.9019429063555</v>
      </c>
      <c r="M86" s="854"/>
      <c r="N86" s="57"/>
    </row>
    <row r="87" spans="1:14" ht="15.75" thickBot="1">
      <c r="B87" s="817" t="s">
        <v>1037</v>
      </c>
      <c r="C87" s="818"/>
      <c r="D87" s="818"/>
      <c r="E87" s="818"/>
      <c r="F87" s="818"/>
      <c r="G87" s="818"/>
      <c r="H87" s="818"/>
      <c r="I87" s="818"/>
      <c r="J87" s="818"/>
      <c r="K87" s="818"/>
      <c r="L87" s="818"/>
      <c r="M87" s="819"/>
      <c r="N87" s="58">
        <f>L84+L85+L86</f>
        <v>47135.411657438133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204253.45051556523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93681.806971265803</v>
      </c>
      <c r="L37" s="279"/>
      <c r="M37" s="280">
        <v>9</v>
      </c>
      <c r="N37" s="281">
        <f t="shared" ref="N37:N43" si="0">K37/M37</f>
        <v>10409.089663473978</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161806.17626880755</v>
      </c>
      <c r="L38" s="279"/>
      <c r="M38" s="280">
        <v>9</v>
      </c>
      <c r="N38" s="281">
        <f t="shared" si="0"/>
        <v>17978.464029867508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119243.08012213554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157118.03885812711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31423.607771625422</v>
      </c>
      <c r="M88" s="852"/>
      <c r="N88" s="57"/>
    </row>
    <row r="89" spans="1:14">
      <c r="B89" s="95" t="s">
        <v>1057</v>
      </c>
      <c r="C89" s="96"/>
      <c r="D89" s="96"/>
      <c r="E89" s="96"/>
      <c r="F89" s="96"/>
      <c r="G89" s="96"/>
      <c r="H89" s="96"/>
      <c r="I89" s="93"/>
      <c r="J89" s="94"/>
      <c r="K89" s="313">
        <v>0.05</v>
      </c>
      <c r="L89" s="851">
        <f>N83*K89</f>
        <v>7855.9019429063555</v>
      </c>
      <c r="M89" s="852"/>
      <c r="N89" s="57"/>
    </row>
    <row r="90" spans="1:14" ht="15.75" thickBot="1">
      <c r="B90" s="97" t="s">
        <v>1058</v>
      </c>
      <c r="C90" s="98"/>
      <c r="D90" s="98"/>
      <c r="E90" s="98"/>
      <c r="F90" s="98"/>
      <c r="G90" s="98"/>
      <c r="H90" s="98"/>
      <c r="I90" s="99"/>
      <c r="J90" s="100"/>
      <c r="K90" s="314">
        <v>0.05</v>
      </c>
      <c r="L90" s="853">
        <f>N83*K90</f>
        <v>7855.9019429063555</v>
      </c>
      <c r="M90" s="854"/>
      <c r="N90" s="57"/>
    </row>
    <row r="91" spans="1:14" ht="15.75" thickBot="1">
      <c r="B91" s="817" t="s">
        <v>1037</v>
      </c>
      <c r="C91" s="818"/>
      <c r="D91" s="818"/>
      <c r="E91" s="818"/>
      <c r="F91" s="818"/>
      <c r="G91" s="818"/>
      <c r="H91" s="818"/>
      <c r="I91" s="818"/>
      <c r="J91" s="818"/>
      <c r="K91" s="818"/>
      <c r="L91" s="818"/>
      <c r="M91" s="819"/>
      <c r="N91" s="58">
        <f>L88+L89+L90</f>
        <v>47135.411657438133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204253.45051556523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93681.806971265803</v>
      </c>
      <c r="L37" s="279"/>
      <c r="M37" s="280">
        <v>9</v>
      </c>
      <c r="N37" s="281">
        <f t="shared" ref="N37:N43" si="0">K37/M37</f>
        <v>10409.089663473978</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161806.17626880755</v>
      </c>
      <c r="L38" s="279"/>
      <c r="M38" s="280">
        <v>9</v>
      </c>
      <c r="N38" s="281">
        <f t="shared" si="0"/>
        <v>17978.464029867508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119243.08012213554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20">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1">
        <f>VLOOKUP(A64,TRANSPORTE!A5:D117,4,FALSE)</f>
        <v>723.92751115014732</v>
      </c>
      <c r="M64" s="822"/>
      <c r="N64" s="296">
        <f>K64*L64</f>
        <v>1013.4985156102061</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157118.03885812711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31423.607771625422</v>
      </c>
      <c r="M88" s="852"/>
      <c r="N88" s="57"/>
    </row>
    <row r="89" spans="1:14">
      <c r="B89" s="95" t="s">
        <v>1057</v>
      </c>
      <c r="C89" s="96"/>
      <c r="D89" s="96"/>
      <c r="E89" s="96"/>
      <c r="F89" s="96"/>
      <c r="G89" s="96"/>
      <c r="H89" s="96"/>
      <c r="I89" s="93"/>
      <c r="J89" s="94"/>
      <c r="K89" s="313">
        <v>0.05</v>
      </c>
      <c r="L89" s="851">
        <f>N83*K89</f>
        <v>7855.9019429063555</v>
      </c>
      <c r="M89" s="852"/>
      <c r="N89" s="57"/>
    </row>
    <row r="90" spans="1:14" ht="15.75" thickBot="1">
      <c r="B90" s="97" t="s">
        <v>1058</v>
      </c>
      <c r="C90" s="98"/>
      <c r="D90" s="98"/>
      <c r="E90" s="98"/>
      <c r="F90" s="98"/>
      <c r="G90" s="98"/>
      <c r="H90" s="98"/>
      <c r="I90" s="99"/>
      <c r="J90" s="100"/>
      <c r="K90" s="314">
        <v>0.05</v>
      </c>
      <c r="L90" s="853">
        <f>N83*K90</f>
        <v>7855.9019429063555</v>
      </c>
      <c r="M90" s="854"/>
      <c r="N90" s="57"/>
    </row>
    <row r="91" spans="1:14" ht="15.75" thickBot="1">
      <c r="B91" s="817" t="s">
        <v>1037</v>
      </c>
      <c r="C91" s="818"/>
      <c r="D91" s="818"/>
      <c r="E91" s="818"/>
      <c r="F91" s="818"/>
      <c r="G91" s="818"/>
      <c r="H91" s="818"/>
      <c r="I91" s="818"/>
      <c r="J91" s="818"/>
      <c r="K91" s="818"/>
      <c r="L91" s="818"/>
      <c r="M91" s="819"/>
      <c r="N91" s="58">
        <f>L88+L89+L90</f>
        <v>47135.411657438133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204253.45051556523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93681.806971265803</v>
      </c>
      <c r="L37" s="279"/>
      <c r="M37" s="280">
        <v>7</v>
      </c>
      <c r="N37" s="281">
        <f t="shared" ref="N37:N43" si="0">K37/M37</f>
        <v>13383.1152816094</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161806.17626880755</v>
      </c>
      <c r="L38" s="279"/>
      <c r="M38" s="280">
        <v>7</v>
      </c>
      <c r="N38" s="281">
        <f t="shared" si="0"/>
        <v>23115.16803840108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7</v>
      </c>
      <c r="N42" s="281">
        <f t="shared" si="0"/>
        <v>37149.37720457316</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1053.7677264750794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135740.94787118575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723.92751115014732</v>
      </c>
      <c r="N65" s="421">
        <f>K65*M65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174933.11626527118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34986.62325305424</v>
      </c>
      <c r="M88" s="852"/>
      <c r="N88" s="57"/>
    </row>
    <row r="89" spans="1:14">
      <c r="B89" s="95" t="s">
        <v>1057</v>
      </c>
      <c r="C89" s="96"/>
      <c r="D89" s="96"/>
      <c r="E89" s="96"/>
      <c r="F89" s="96"/>
      <c r="G89" s="96"/>
      <c r="H89" s="96"/>
      <c r="I89" s="93"/>
      <c r="J89" s="94"/>
      <c r="K89" s="313">
        <v>0.05</v>
      </c>
      <c r="L89" s="851">
        <f>N83*K89</f>
        <v>8746.65581326356</v>
      </c>
      <c r="M89" s="852"/>
      <c r="N89" s="57"/>
    </row>
    <row r="90" spans="1:14" ht="15.75" thickBot="1">
      <c r="B90" s="97" t="s">
        <v>1058</v>
      </c>
      <c r="C90" s="98"/>
      <c r="D90" s="98"/>
      <c r="E90" s="98"/>
      <c r="F90" s="98"/>
      <c r="G90" s="98"/>
      <c r="H90" s="98"/>
      <c r="I90" s="99"/>
      <c r="J90" s="100"/>
      <c r="K90" s="314">
        <v>0.05</v>
      </c>
      <c r="L90" s="853">
        <f>N83*K90</f>
        <v>8746.65581326356</v>
      </c>
      <c r="M90" s="854"/>
      <c r="N90" s="57"/>
    </row>
    <row r="91" spans="1:14" ht="15.75" thickBot="1">
      <c r="B91" s="817" t="s">
        <v>1037</v>
      </c>
      <c r="C91" s="818"/>
      <c r="D91" s="818"/>
      <c r="E91" s="818"/>
      <c r="F91" s="818"/>
      <c r="G91" s="818"/>
      <c r="H91" s="818"/>
      <c r="I91" s="818"/>
      <c r="J91" s="818"/>
      <c r="K91" s="818"/>
      <c r="L91" s="818"/>
      <c r="M91" s="819"/>
      <c r="N91" s="58">
        <f>L88+L89+L90</f>
        <v>52479.934879581364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227413.05114485254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9</v>
      </c>
      <c r="N37" s="281">
        <f t="shared" ref="N37:N43" si="0">K37/M37</f>
        <v>17978.464029867508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93681.806971265803</v>
      </c>
      <c r="L38" s="279"/>
      <c r="M38" s="280">
        <v>9</v>
      </c>
      <c r="N38" s="281">
        <f t="shared" si="0"/>
        <v>10409.089663473978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119243.08012213554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157118.03885812711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31423.607771625422</v>
      </c>
      <c r="M88" s="852"/>
      <c r="N88" s="57"/>
    </row>
    <row r="89" spans="1:14">
      <c r="B89" s="95" t="s">
        <v>1057</v>
      </c>
      <c r="C89" s="96"/>
      <c r="D89" s="96"/>
      <c r="E89" s="96"/>
      <c r="F89" s="96"/>
      <c r="G89" s="96"/>
      <c r="H89" s="96"/>
      <c r="I89" s="93"/>
      <c r="J89" s="94"/>
      <c r="K89" s="313">
        <v>0.05</v>
      </c>
      <c r="L89" s="851">
        <f>N83*K89</f>
        <v>7855.9019429063555</v>
      </c>
      <c r="M89" s="852"/>
      <c r="N89" s="57"/>
    </row>
    <row r="90" spans="1:14" ht="15.75" thickBot="1">
      <c r="B90" s="97" t="s">
        <v>1058</v>
      </c>
      <c r="C90" s="98"/>
      <c r="D90" s="98"/>
      <c r="E90" s="98"/>
      <c r="F90" s="98"/>
      <c r="G90" s="98"/>
      <c r="H90" s="98"/>
      <c r="I90" s="99"/>
      <c r="J90" s="100"/>
      <c r="K90" s="314">
        <v>0.05</v>
      </c>
      <c r="L90" s="853">
        <f>N83*K90</f>
        <v>7855.9019429063555</v>
      </c>
      <c r="M90" s="854"/>
      <c r="N90" s="57"/>
    </row>
    <row r="91" spans="1:14" ht="15.75" thickBot="1">
      <c r="B91" s="817" t="s">
        <v>1037</v>
      </c>
      <c r="C91" s="818"/>
      <c r="D91" s="818"/>
      <c r="E91" s="818"/>
      <c r="F91" s="818"/>
      <c r="G91" s="818"/>
      <c r="H91" s="818"/>
      <c r="I91" s="818"/>
      <c r="J91" s="818"/>
      <c r="K91" s="818"/>
      <c r="L91" s="818"/>
      <c r="M91" s="819"/>
      <c r="N91" s="58">
        <f>L88+L89+L90</f>
        <v>47135.411657438133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204253.45051556523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9</v>
      </c>
      <c r="N37" s="281">
        <f t="shared" ref="N37:N43" si="0">K37/M37</f>
        <v>17978.464029867508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93681.806971265803</v>
      </c>
      <c r="L38" s="279"/>
      <c r="M38" s="280">
        <v>9</v>
      </c>
      <c r="N38" s="281">
        <f t="shared" si="0"/>
        <v>10409.089663473978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119243.08012213554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157118.03885812711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31423.607771625422</v>
      </c>
      <c r="M87" s="852"/>
      <c r="N87" s="57"/>
    </row>
    <row r="88" spans="1:14">
      <c r="B88" s="95" t="s">
        <v>1057</v>
      </c>
      <c r="C88" s="96"/>
      <c r="D88" s="96"/>
      <c r="E88" s="96"/>
      <c r="F88" s="96"/>
      <c r="G88" s="96"/>
      <c r="H88" s="96"/>
      <c r="I88" s="93"/>
      <c r="J88" s="94"/>
      <c r="K88" s="313">
        <v>0.05</v>
      </c>
      <c r="L88" s="851">
        <f>N82*K88</f>
        <v>7855.9019429063555</v>
      </c>
      <c r="M88" s="852"/>
      <c r="N88" s="57"/>
    </row>
    <row r="89" spans="1:14" ht="15.75" thickBot="1">
      <c r="B89" s="97" t="s">
        <v>1058</v>
      </c>
      <c r="C89" s="98"/>
      <c r="D89" s="98"/>
      <c r="E89" s="98"/>
      <c r="F89" s="98"/>
      <c r="G89" s="98"/>
      <c r="H89" s="98"/>
      <c r="I89" s="99"/>
      <c r="J89" s="100"/>
      <c r="K89" s="314">
        <v>0.05</v>
      </c>
      <c r="L89" s="853">
        <f>N82*K89</f>
        <v>7855.9019429063555</v>
      </c>
      <c r="M89" s="854"/>
      <c r="N89" s="57"/>
    </row>
    <row r="90" spans="1:14" ht="15.75" thickBot="1">
      <c r="B90" s="817" t="s">
        <v>1037</v>
      </c>
      <c r="C90" s="818"/>
      <c r="D90" s="818"/>
      <c r="E90" s="818"/>
      <c r="F90" s="818"/>
      <c r="G90" s="818"/>
      <c r="H90" s="818"/>
      <c r="I90" s="818"/>
      <c r="J90" s="818"/>
      <c r="K90" s="818"/>
      <c r="L90" s="818"/>
      <c r="M90" s="819"/>
      <c r="N90" s="58">
        <f>L87+L88+L89</f>
        <v>47135.411657438133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204253.45051556523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9</v>
      </c>
      <c r="N37" s="281">
        <f t="shared" ref="N37:N43" si="0">K37/M37</f>
        <v>17978.464029867508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93681.806971265803</v>
      </c>
      <c r="L38" s="279"/>
      <c r="M38" s="280">
        <v>9</v>
      </c>
      <c r="N38" s="281">
        <f t="shared" si="0"/>
        <v>10409.089663473978</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9</v>
      </c>
      <c r="N42" s="281">
        <f t="shared" si="0"/>
        <v>28893.960048001347</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119243.08012213554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157118.03885812711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31423.607771625422</v>
      </c>
      <c r="M88" s="852"/>
      <c r="N88" s="57"/>
    </row>
    <row r="89" spans="1:14">
      <c r="B89" s="95" t="s">
        <v>1057</v>
      </c>
      <c r="C89" s="96"/>
      <c r="D89" s="96"/>
      <c r="E89" s="96"/>
      <c r="F89" s="96"/>
      <c r="G89" s="96"/>
      <c r="H89" s="96"/>
      <c r="I89" s="93"/>
      <c r="J89" s="94"/>
      <c r="K89" s="313">
        <v>0.05</v>
      </c>
      <c r="L89" s="851">
        <f>N83*K89</f>
        <v>7855.9019429063555</v>
      </c>
      <c r="M89" s="852"/>
      <c r="N89" s="57"/>
    </row>
    <row r="90" spans="1:14" ht="15.75" thickBot="1">
      <c r="B90" s="97" t="s">
        <v>1058</v>
      </c>
      <c r="C90" s="98"/>
      <c r="D90" s="98"/>
      <c r="E90" s="98"/>
      <c r="F90" s="98"/>
      <c r="G90" s="98"/>
      <c r="H90" s="98"/>
      <c r="I90" s="99"/>
      <c r="J90" s="100"/>
      <c r="K90" s="314">
        <v>0.05</v>
      </c>
      <c r="L90" s="853">
        <f>N83*K90</f>
        <v>7855.9019429063555</v>
      </c>
      <c r="M90" s="854"/>
      <c r="N90" s="57"/>
    </row>
    <row r="91" spans="1:14" ht="15.75" thickBot="1">
      <c r="B91" s="817" t="s">
        <v>1037</v>
      </c>
      <c r="C91" s="818"/>
      <c r="D91" s="818"/>
      <c r="E91" s="818"/>
      <c r="F91" s="818"/>
      <c r="G91" s="818"/>
      <c r="H91" s="818"/>
      <c r="I91" s="818"/>
      <c r="J91" s="818"/>
      <c r="K91" s="818"/>
      <c r="L91" s="818"/>
      <c r="M91" s="819"/>
      <c r="N91" s="58">
        <f>L88+L89+L90</f>
        <v>47135.411657438133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204253.45051556523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1151</v>
      </c>
      <c r="C31" s="955" t="s">
        <v>1664</v>
      </c>
      <c r="D31" s="955"/>
      <c r="E31" s="955"/>
      <c r="F31" s="956"/>
      <c r="G31" s="956"/>
      <c r="H31" s="956"/>
      <c r="I31" s="956"/>
      <c r="J31" s="956"/>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7</v>
      </c>
      <c r="N37" s="281">
        <f t="shared" ref="N37:N43" si="0">K37/M37</f>
        <v>23115.16803840108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93681.806971265803</v>
      </c>
      <c r="L38" s="279"/>
      <c r="M38" s="280">
        <v>7</v>
      </c>
      <c r="N38" s="281">
        <f t="shared" si="0"/>
        <v>13383.1152816094</v>
      </c>
    </row>
    <row r="39" spans="1:14">
      <c r="A39" t="s">
        <v>286</v>
      </c>
      <c r="B39" s="830" t="str">
        <f>VLOOKUP(A39,EQUIPOS!A9:D154,3,FALSE)</f>
        <v>Planta de asfalto en frio</v>
      </c>
      <c r="C39" s="831"/>
      <c r="D39" s="831"/>
      <c r="E39" s="831"/>
      <c r="F39" s="831"/>
      <c r="G39" s="831"/>
      <c r="H39" s="832"/>
      <c r="I39" s="276"/>
      <c r="J39" s="277"/>
      <c r="K39" s="278">
        <f>VLOOKUP(A39,EQUIPOS!A9:D166,4,FALSE)</f>
        <v>235842.1812719375</v>
      </c>
      <c r="L39" s="279"/>
      <c r="M39" s="280">
        <v>9</v>
      </c>
      <c r="N39" s="281">
        <f t="shared" si="0"/>
        <v>26204.686807993057</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7</v>
      </c>
      <c r="N42" s="281">
        <f t="shared" si="0"/>
        <v>37149.37720457316</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9</v>
      </c>
      <c r="N43" s="281">
        <f t="shared" si="0"/>
        <v>5362.9935631725884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1053.7677264750794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135740.94787118575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174933.11626527118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34986.62325305424</v>
      </c>
      <c r="M87" s="852"/>
      <c r="N87" s="57"/>
    </row>
    <row r="88" spans="1:14">
      <c r="B88" s="95" t="s">
        <v>1057</v>
      </c>
      <c r="C88" s="96"/>
      <c r="D88" s="96"/>
      <c r="E88" s="96"/>
      <c r="F88" s="96"/>
      <c r="G88" s="96"/>
      <c r="H88" s="96"/>
      <c r="I88" s="93"/>
      <c r="J88" s="94"/>
      <c r="K88" s="313">
        <v>0.05</v>
      </c>
      <c r="L88" s="851">
        <f>N82*K88</f>
        <v>8746.65581326356</v>
      </c>
      <c r="M88" s="852"/>
      <c r="N88" s="57"/>
    </row>
    <row r="89" spans="1:14" ht="15.75" thickBot="1">
      <c r="B89" s="97" t="s">
        <v>1058</v>
      </c>
      <c r="C89" s="98"/>
      <c r="D89" s="98"/>
      <c r="E89" s="98"/>
      <c r="F89" s="98"/>
      <c r="G89" s="98"/>
      <c r="H89" s="98"/>
      <c r="I89" s="99"/>
      <c r="J89" s="100"/>
      <c r="K89" s="314">
        <v>0.05</v>
      </c>
      <c r="L89" s="853">
        <f>N82*K89</f>
        <v>8746.65581326356</v>
      </c>
      <c r="M89" s="854"/>
      <c r="N89" s="57"/>
    </row>
    <row r="90" spans="1:14" ht="15.75" thickBot="1">
      <c r="B90" s="817" t="s">
        <v>1037</v>
      </c>
      <c r="C90" s="818"/>
      <c r="D90" s="818"/>
      <c r="E90" s="818"/>
      <c r="F90" s="818"/>
      <c r="G90" s="818"/>
      <c r="H90" s="818"/>
      <c r="I90" s="818"/>
      <c r="J90" s="818"/>
      <c r="K90" s="818"/>
      <c r="L90" s="818"/>
      <c r="M90" s="819"/>
      <c r="N90" s="58">
        <f>L87+L88+L89</f>
        <v>52479.934879581364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227413.05114485254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0"/>
      <c r="C47" s="831"/>
      <c r="D47" s="831"/>
      <c r="E47" s="831"/>
      <c r="F47" s="831"/>
      <c r="G47" s="831"/>
      <c r="H47" s="832"/>
      <c r="I47" s="833"/>
      <c r="J47" s="814"/>
      <c r="K47" s="278"/>
      <c r="L47" s="834"/>
      <c r="M47" s="835"/>
      <c r="N47" s="281"/>
    </row>
    <row r="48" spans="1:14">
      <c r="B48" s="830"/>
      <c r="C48" s="831"/>
      <c r="D48" s="831"/>
      <c r="E48" s="836"/>
      <c r="F48" s="831"/>
      <c r="G48" s="831"/>
      <c r="H48" s="832"/>
      <c r="I48" s="42"/>
      <c r="J48" s="43"/>
      <c r="K48" s="283"/>
      <c r="L48" s="285"/>
      <c r="M48" s="286"/>
      <c r="N48" s="287"/>
    </row>
    <row r="49" spans="1:14">
      <c r="B49" s="837" t="s">
        <v>1036</v>
      </c>
      <c r="C49" s="838"/>
      <c r="D49" s="838"/>
      <c r="E49" s="44"/>
      <c r="F49" s="45"/>
      <c r="G49" s="45"/>
      <c r="H49" s="46"/>
      <c r="I49" s="42"/>
      <c r="J49" s="43"/>
      <c r="K49" s="288"/>
      <c r="L49" s="285"/>
      <c r="M49" s="410">
        <v>0.1</v>
      </c>
      <c r="N49" s="353">
        <f>N83*M49</f>
        <v>829.84208459912497</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3">
        <f>SUM(N36:N50)</f>
        <v>148546.106043796</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4" t="s">
        <v>1029</v>
      </c>
      <c r="K55" s="91" t="s">
        <v>1030</v>
      </c>
      <c r="L55" s="811" t="s">
        <v>1039</v>
      </c>
      <c r="M55" s="810"/>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18403.336033630567</v>
      </c>
      <c r="N56" s="281">
        <f>K56*M56</f>
        <v>25764.670447082794</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38.856511108157243</v>
      </c>
      <c r="N57" s="281">
        <f>K57*M57</f>
        <v>971.41277770393106</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3">
        <f>SUM(N56:N60)</f>
        <v>26736.083224786726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1">
        <f>VLOOKUP(A66,TRANSPORTE!A5:D117,4,FALSE)</f>
        <v>723.92751115014732</v>
      </c>
      <c r="M66" s="822"/>
      <c r="N66" s="296">
        <f>K66*L66</f>
        <v>1013.4985156102061</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1">
        <f>VLOOKUP(A67,TRANSPORTE!A6:D117,4,FALSE)</f>
        <v>723.92751115014732</v>
      </c>
      <c r="M67" s="822"/>
      <c r="N67" s="296">
        <f>K67*L67</f>
        <v>904.90938893768418</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1918.4079045478902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185499.0180191219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37099.803603824381</v>
      </c>
      <c r="M90" s="852"/>
      <c r="N90" s="57"/>
    </row>
    <row r="91" spans="1:14">
      <c r="B91" s="95" t="s">
        <v>1057</v>
      </c>
      <c r="C91" s="96"/>
      <c r="D91" s="96"/>
      <c r="E91" s="96"/>
      <c r="F91" s="96"/>
      <c r="G91" s="96"/>
      <c r="H91" s="96"/>
      <c r="I91" s="93"/>
      <c r="J91" s="94"/>
      <c r="K91" s="313">
        <v>0.05</v>
      </c>
      <c r="L91" s="851">
        <f>N85*K91</f>
        <v>9274.9509009560952</v>
      </c>
      <c r="M91" s="852"/>
      <c r="N91" s="57"/>
    </row>
    <row r="92" spans="1:14" ht="15.75" thickBot="1">
      <c r="B92" s="97" t="s">
        <v>1058</v>
      </c>
      <c r="C92" s="98"/>
      <c r="D92" s="98"/>
      <c r="E92" s="98"/>
      <c r="F92" s="98"/>
      <c r="G92" s="98"/>
      <c r="H92" s="98"/>
      <c r="I92" s="99"/>
      <c r="J92" s="100"/>
      <c r="K92" s="314">
        <v>0.05</v>
      </c>
      <c r="L92" s="853">
        <f>N85*K92</f>
        <v>9274.9509009560952</v>
      </c>
      <c r="M92" s="854"/>
      <c r="N92" s="57"/>
    </row>
    <row r="93" spans="1:14" ht="15.75" thickBot="1">
      <c r="B93" s="817" t="s">
        <v>1037</v>
      </c>
      <c r="C93" s="818"/>
      <c r="D93" s="818"/>
      <c r="E93" s="818"/>
      <c r="F93" s="818"/>
      <c r="G93" s="818"/>
      <c r="H93" s="818"/>
      <c r="I93" s="818"/>
      <c r="J93" s="818"/>
      <c r="K93" s="818"/>
      <c r="L93" s="818"/>
      <c r="M93" s="819"/>
      <c r="N93" s="58">
        <f>L90+L91+L92</f>
        <v>55649.705405736568</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241148.72342485847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70" t="s">
        <v>2327</v>
      </c>
      <c r="C126" s="402"/>
      <c r="D126" s="402"/>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821"/>
      <c r="M66" s="822"/>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ht="15" customHeight="1">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148546.106043796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185499.0180191219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37099.803603824381</v>
      </c>
      <c r="M87" s="852"/>
      <c r="N87" s="57"/>
    </row>
    <row r="88" spans="1:14">
      <c r="B88" s="95" t="s">
        <v>1057</v>
      </c>
      <c r="C88" s="96"/>
      <c r="D88" s="96"/>
      <c r="E88" s="96"/>
      <c r="F88" s="96"/>
      <c r="G88" s="96"/>
      <c r="H88" s="96"/>
      <c r="I88" s="93"/>
      <c r="J88" s="94"/>
      <c r="K88" s="313">
        <v>0.05</v>
      </c>
      <c r="L88" s="851">
        <f>N82*K88</f>
        <v>9274.9509009560952</v>
      </c>
      <c r="M88" s="852"/>
      <c r="N88" s="57"/>
    </row>
    <row r="89" spans="1:14" ht="15.75" thickBot="1">
      <c r="B89" s="97" t="s">
        <v>1058</v>
      </c>
      <c r="C89" s="98"/>
      <c r="D89" s="98"/>
      <c r="E89" s="98"/>
      <c r="F89" s="98"/>
      <c r="G89" s="98"/>
      <c r="H89" s="98"/>
      <c r="I89" s="99"/>
      <c r="J89" s="100"/>
      <c r="K89" s="314">
        <v>0.05</v>
      </c>
      <c r="L89" s="853">
        <f>N82*K89</f>
        <v>9274.9509009560952</v>
      </c>
      <c r="M89" s="854"/>
      <c r="N89" s="57"/>
    </row>
    <row r="90" spans="1:14" ht="15.75" thickBot="1">
      <c r="B90" s="817" t="s">
        <v>1037</v>
      </c>
      <c r="C90" s="818"/>
      <c r="D90" s="818"/>
      <c r="E90" s="818"/>
      <c r="F90" s="818"/>
      <c r="G90" s="818"/>
      <c r="H90" s="818"/>
      <c r="I90" s="818"/>
      <c r="J90" s="818"/>
      <c r="K90" s="818"/>
      <c r="L90" s="818"/>
      <c r="M90" s="819"/>
      <c r="N90" s="58">
        <f>L87+L88+L89</f>
        <v>55649.705405736568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241148.72342485847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148546.106043796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185499.0180191219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37099.803603824381</v>
      </c>
      <c r="M87" s="852"/>
      <c r="N87" s="57"/>
    </row>
    <row r="88" spans="1:14">
      <c r="B88" s="95" t="s">
        <v>1057</v>
      </c>
      <c r="C88" s="96"/>
      <c r="D88" s="96"/>
      <c r="E88" s="96"/>
      <c r="F88" s="96"/>
      <c r="G88" s="96"/>
      <c r="H88" s="96"/>
      <c r="I88" s="93"/>
      <c r="J88" s="94"/>
      <c r="K88" s="313">
        <v>0.05</v>
      </c>
      <c r="L88" s="851">
        <f>N82*K88</f>
        <v>9274.9509009560952</v>
      </c>
      <c r="M88" s="852"/>
      <c r="N88" s="57"/>
    </row>
    <row r="89" spans="1:14" ht="15.75" thickBot="1">
      <c r="B89" s="97" t="s">
        <v>1058</v>
      </c>
      <c r="C89" s="98"/>
      <c r="D89" s="98"/>
      <c r="E89" s="98"/>
      <c r="F89" s="98"/>
      <c r="G89" s="98"/>
      <c r="H89" s="98"/>
      <c r="I89" s="99"/>
      <c r="J89" s="100"/>
      <c r="K89" s="314">
        <v>0.05</v>
      </c>
      <c r="L89" s="853">
        <f>N82*K89</f>
        <v>9274.9509009560952</v>
      </c>
      <c r="M89" s="854"/>
      <c r="N89" s="57"/>
    </row>
    <row r="90" spans="1:14" ht="15.75" thickBot="1">
      <c r="B90" s="817" t="s">
        <v>1037</v>
      </c>
      <c r="C90" s="818"/>
      <c r="D90" s="818"/>
      <c r="E90" s="818"/>
      <c r="F90" s="818"/>
      <c r="G90" s="818"/>
      <c r="H90" s="818"/>
      <c r="I90" s="818"/>
      <c r="J90" s="818"/>
      <c r="K90" s="818"/>
      <c r="L90" s="818"/>
      <c r="M90" s="819"/>
      <c r="N90" s="58">
        <f>L87+L88+L89</f>
        <v>55649.705405736568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241148.72342485847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1377</v>
      </c>
      <c r="B65" s="52" t="str">
        <f>VLOOKUP(A65,TRANSPORTE!A6:D117,3,FALSE)</f>
        <v>Transporte de mezcla</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8</v>
      </c>
      <c r="N37" s="281">
        <f t="shared" ref="N37:N43" si="0">K37/M37</f>
        <v>20225.772033600944</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8</v>
      </c>
      <c r="N38" s="281">
        <f t="shared" si="0"/>
        <v>13194.040915619216</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8</v>
      </c>
      <c r="N39" s="281">
        <f t="shared" si="0"/>
        <v>75846.645126003539</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8</v>
      </c>
      <c r="N42" s="281">
        <f t="shared" si="0"/>
        <v>32505.705054001515</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8</v>
      </c>
      <c r="N43" s="281">
        <f t="shared" si="0"/>
        <v>6033.3677585691621</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178199.41689742144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216074.37563341303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43214.875126682608</v>
      </c>
      <c r="M87" s="852"/>
      <c r="N87" s="57"/>
    </row>
    <row r="88" spans="1:14">
      <c r="B88" s="95" t="s">
        <v>1057</v>
      </c>
      <c r="C88" s="96"/>
      <c r="D88" s="96"/>
      <c r="E88" s="96"/>
      <c r="F88" s="96"/>
      <c r="G88" s="96"/>
      <c r="H88" s="96"/>
      <c r="I88" s="93"/>
      <c r="J88" s="94"/>
      <c r="K88" s="313">
        <v>0.05</v>
      </c>
      <c r="L88" s="851">
        <f>N82*K88</f>
        <v>10803.718781670652</v>
      </c>
      <c r="M88" s="852"/>
      <c r="N88" s="57"/>
    </row>
    <row r="89" spans="1:14" ht="15.75" thickBot="1">
      <c r="B89" s="97" t="s">
        <v>1058</v>
      </c>
      <c r="C89" s="98"/>
      <c r="D89" s="98"/>
      <c r="E89" s="98"/>
      <c r="F89" s="98"/>
      <c r="G89" s="98"/>
      <c r="H89" s="98"/>
      <c r="I89" s="99"/>
      <c r="J89" s="100"/>
      <c r="K89" s="314">
        <v>0.05</v>
      </c>
      <c r="L89" s="853">
        <f>N82*K89</f>
        <v>10803.718781670652</v>
      </c>
      <c r="M89" s="854"/>
      <c r="N89" s="57"/>
    </row>
    <row r="90" spans="1:14" ht="15.75" thickBot="1">
      <c r="B90" s="817" t="s">
        <v>1037</v>
      </c>
      <c r="C90" s="818"/>
      <c r="D90" s="818"/>
      <c r="E90" s="818"/>
      <c r="F90" s="818"/>
      <c r="G90" s="818"/>
      <c r="H90" s="818"/>
      <c r="I90" s="818"/>
      <c r="J90" s="818"/>
      <c r="K90" s="818"/>
      <c r="L90" s="818"/>
      <c r="M90" s="819"/>
      <c r="N90" s="58">
        <f>L87+L88+L89</f>
        <v>64822.312690023908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280896.68832343695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8</v>
      </c>
      <c r="N37" s="281">
        <f t="shared" ref="N37:N43" si="0">K37/M37</f>
        <v>20225.772033600944</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8</v>
      </c>
      <c r="N38" s="281">
        <f t="shared" si="0"/>
        <v>13194.040915619216</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8</v>
      </c>
      <c r="N39" s="281">
        <f t="shared" si="0"/>
        <v>75846.645126003539</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8</v>
      </c>
      <c r="N42" s="281">
        <f t="shared" si="0"/>
        <v>32505.705054001515</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8</v>
      </c>
      <c r="N43" s="281">
        <f t="shared" si="0"/>
        <v>6033.3677585691621</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178199.41689742144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216074.37563341303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43214.875126682608</v>
      </c>
      <c r="M87" s="852"/>
      <c r="N87" s="57"/>
    </row>
    <row r="88" spans="1:14">
      <c r="B88" s="95" t="s">
        <v>1057</v>
      </c>
      <c r="C88" s="96"/>
      <c r="D88" s="96"/>
      <c r="E88" s="96"/>
      <c r="F88" s="96"/>
      <c r="G88" s="96"/>
      <c r="H88" s="96"/>
      <c r="I88" s="93"/>
      <c r="J88" s="94"/>
      <c r="K88" s="313">
        <v>0.05</v>
      </c>
      <c r="L88" s="851">
        <f>N82*K88</f>
        <v>10803.718781670652</v>
      </c>
      <c r="M88" s="852"/>
      <c r="N88" s="57"/>
    </row>
    <row r="89" spans="1:14" ht="15.75" thickBot="1">
      <c r="B89" s="97" t="s">
        <v>1058</v>
      </c>
      <c r="C89" s="98"/>
      <c r="D89" s="98"/>
      <c r="E89" s="98"/>
      <c r="F89" s="98"/>
      <c r="G89" s="98"/>
      <c r="H89" s="98"/>
      <c r="I89" s="99"/>
      <c r="J89" s="100"/>
      <c r="K89" s="314">
        <v>0.05</v>
      </c>
      <c r="L89" s="853">
        <f>N82*K89</f>
        <v>10803.718781670652</v>
      </c>
      <c r="M89" s="854"/>
      <c r="N89" s="57"/>
    </row>
    <row r="90" spans="1:14" ht="15.75" thickBot="1">
      <c r="B90" s="817" t="s">
        <v>1037</v>
      </c>
      <c r="C90" s="818"/>
      <c r="D90" s="818"/>
      <c r="E90" s="818"/>
      <c r="F90" s="818"/>
      <c r="G90" s="818"/>
      <c r="H90" s="818"/>
      <c r="I90" s="818"/>
      <c r="J90" s="818"/>
      <c r="K90" s="818"/>
      <c r="L90" s="818"/>
      <c r="M90" s="819"/>
      <c r="N90" s="58">
        <f>L87+L88+L89</f>
        <v>64822.312690023908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280896.68832343695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8</v>
      </c>
      <c r="N37" s="281">
        <f t="shared" ref="N37:N43" si="0">K37/M37</f>
        <v>20225.772033600944</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8</v>
      </c>
      <c r="N38" s="281">
        <f t="shared" si="0"/>
        <v>13194.040915619216</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8</v>
      </c>
      <c r="N39" s="281">
        <f t="shared" si="0"/>
        <v>75846.645126003539</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8</v>
      </c>
      <c r="N42" s="281">
        <f t="shared" si="0"/>
        <v>32505.705054001515</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8</v>
      </c>
      <c r="N43" s="281">
        <f t="shared" si="0"/>
        <v>6033.3677585691621</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178199.41689742144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216074.37563341303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43214.875126682608</v>
      </c>
      <c r="M87" s="852"/>
      <c r="N87" s="57"/>
    </row>
    <row r="88" spans="1:14">
      <c r="B88" s="95" t="s">
        <v>1057</v>
      </c>
      <c r="C88" s="96"/>
      <c r="D88" s="96"/>
      <c r="E88" s="96"/>
      <c r="F88" s="96"/>
      <c r="G88" s="96"/>
      <c r="H88" s="96"/>
      <c r="I88" s="93"/>
      <c r="J88" s="94"/>
      <c r="K88" s="313">
        <v>0.05</v>
      </c>
      <c r="L88" s="851">
        <f>N82*K88</f>
        <v>10803.718781670652</v>
      </c>
      <c r="M88" s="852"/>
      <c r="N88" s="57"/>
    </row>
    <row r="89" spans="1:14" ht="15.75" thickBot="1">
      <c r="B89" s="97" t="s">
        <v>1058</v>
      </c>
      <c r="C89" s="98"/>
      <c r="D89" s="98"/>
      <c r="E89" s="98"/>
      <c r="F89" s="98"/>
      <c r="G89" s="98"/>
      <c r="H89" s="98"/>
      <c r="I89" s="99"/>
      <c r="J89" s="100"/>
      <c r="K89" s="314">
        <v>0.05</v>
      </c>
      <c r="L89" s="853">
        <f>N82*K89</f>
        <v>10803.718781670652</v>
      </c>
      <c r="M89" s="854"/>
      <c r="N89" s="57"/>
    </row>
    <row r="90" spans="1:14" ht="15.75" thickBot="1">
      <c r="B90" s="817" t="s">
        <v>1037</v>
      </c>
      <c r="C90" s="818"/>
      <c r="D90" s="818"/>
      <c r="E90" s="818"/>
      <c r="F90" s="818"/>
      <c r="G90" s="818"/>
      <c r="H90" s="818"/>
      <c r="I90" s="818"/>
      <c r="J90" s="818"/>
      <c r="K90" s="818"/>
      <c r="L90" s="818"/>
      <c r="M90" s="819"/>
      <c r="N90" s="58">
        <f>L87+L88+L89</f>
        <v>64822.312690023908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280896.68832343695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148546.106043796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185499.0180191219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37099.803603824381</v>
      </c>
      <c r="M87" s="852"/>
      <c r="N87" s="57"/>
    </row>
    <row r="88" spans="1:14">
      <c r="B88" s="95" t="s">
        <v>1057</v>
      </c>
      <c r="C88" s="96"/>
      <c r="D88" s="96"/>
      <c r="E88" s="96"/>
      <c r="F88" s="96"/>
      <c r="G88" s="96"/>
      <c r="H88" s="96"/>
      <c r="I88" s="93"/>
      <c r="J88" s="94"/>
      <c r="K88" s="313">
        <v>0.05</v>
      </c>
      <c r="L88" s="851">
        <f>N82*K88</f>
        <v>9274.9509009560952</v>
      </c>
      <c r="M88" s="852"/>
      <c r="N88" s="57"/>
    </row>
    <row r="89" spans="1:14" ht="15.75" thickBot="1">
      <c r="B89" s="97" t="s">
        <v>1058</v>
      </c>
      <c r="C89" s="98"/>
      <c r="D89" s="98"/>
      <c r="E89" s="98"/>
      <c r="F89" s="98"/>
      <c r="G89" s="98"/>
      <c r="H89" s="98"/>
      <c r="I89" s="99"/>
      <c r="J89" s="100"/>
      <c r="K89" s="314">
        <v>0.05</v>
      </c>
      <c r="L89" s="853">
        <f>N82*K89</f>
        <v>9274.9509009560952</v>
      </c>
      <c r="M89" s="854"/>
      <c r="N89" s="57"/>
    </row>
    <row r="90" spans="1:14" ht="15.75" thickBot="1">
      <c r="B90" s="817" t="s">
        <v>1037</v>
      </c>
      <c r="C90" s="818"/>
      <c r="D90" s="818"/>
      <c r="E90" s="818"/>
      <c r="F90" s="818"/>
      <c r="G90" s="818"/>
      <c r="H90" s="818"/>
      <c r="I90" s="818"/>
      <c r="J90" s="818"/>
      <c r="K90" s="818"/>
      <c r="L90" s="818"/>
      <c r="M90" s="819"/>
      <c r="N90" s="58">
        <f>L87+L88+L89</f>
        <v>55649.705405736568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241148.72342485847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148546.106043796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185499.0180191219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37099.803603824381</v>
      </c>
      <c r="M87" s="852"/>
      <c r="N87" s="57"/>
    </row>
    <row r="88" spans="1:14">
      <c r="B88" s="95" t="s">
        <v>1057</v>
      </c>
      <c r="C88" s="96"/>
      <c r="D88" s="96"/>
      <c r="E88" s="96"/>
      <c r="F88" s="96"/>
      <c r="G88" s="96"/>
      <c r="H88" s="96"/>
      <c r="I88" s="93"/>
      <c r="J88" s="94"/>
      <c r="K88" s="313">
        <v>0.05</v>
      </c>
      <c r="L88" s="851">
        <f>N82*K88</f>
        <v>9274.9509009560952</v>
      </c>
      <c r="M88" s="852"/>
      <c r="N88" s="57"/>
    </row>
    <row r="89" spans="1:14" ht="15.75" thickBot="1">
      <c r="B89" s="97" t="s">
        <v>1058</v>
      </c>
      <c r="C89" s="98"/>
      <c r="D89" s="98"/>
      <c r="E89" s="98"/>
      <c r="F89" s="98"/>
      <c r="G89" s="98"/>
      <c r="H89" s="98"/>
      <c r="I89" s="99"/>
      <c r="J89" s="100"/>
      <c r="K89" s="314">
        <v>0.05</v>
      </c>
      <c r="L89" s="853">
        <f>N82*K89</f>
        <v>9274.9509009560952</v>
      </c>
      <c r="M89" s="854"/>
      <c r="N89" s="57"/>
    </row>
    <row r="90" spans="1:14" ht="15.75" thickBot="1">
      <c r="B90" s="817" t="s">
        <v>1037</v>
      </c>
      <c r="C90" s="818"/>
      <c r="D90" s="818"/>
      <c r="E90" s="818"/>
      <c r="F90" s="818"/>
      <c r="G90" s="818"/>
      <c r="H90" s="818"/>
      <c r="I90" s="818"/>
      <c r="J90" s="818"/>
      <c r="K90" s="818"/>
      <c r="L90" s="818"/>
      <c r="M90" s="819"/>
      <c r="N90" s="58">
        <f>L87+L88+L89</f>
        <v>55649.705405736568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241148.72342485847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8</v>
      </c>
      <c r="N37" s="281">
        <f t="shared" ref="N37:N43" si="0">K37/M37</f>
        <v>20225.772033600944</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8</v>
      </c>
      <c r="N38" s="281">
        <f t="shared" si="0"/>
        <v>13194.040915619216</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8</v>
      </c>
      <c r="N39" s="281">
        <f t="shared" si="0"/>
        <v>75846.645126003539</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8</v>
      </c>
      <c r="N42" s="281">
        <f t="shared" si="0"/>
        <v>32505.705054001515</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8</v>
      </c>
      <c r="N43" s="281">
        <f t="shared" si="0"/>
        <v>6033.3677585691621</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178199.41689742144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216074.37563341303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43214.875126682608</v>
      </c>
      <c r="M87" s="852"/>
      <c r="N87" s="57"/>
    </row>
    <row r="88" spans="1:14">
      <c r="B88" s="95" t="s">
        <v>1057</v>
      </c>
      <c r="C88" s="96"/>
      <c r="D88" s="96"/>
      <c r="E88" s="96"/>
      <c r="F88" s="96"/>
      <c r="G88" s="96"/>
      <c r="H88" s="96"/>
      <c r="I88" s="93"/>
      <c r="J88" s="94"/>
      <c r="K88" s="313">
        <v>0.05</v>
      </c>
      <c r="L88" s="851">
        <f>N82*K88</f>
        <v>10803.718781670652</v>
      </c>
      <c r="M88" s="852"/>
      <c r="N88" s="57"/>
    </row>
    <row r="89" spans="1:14" ht="15.75" thickBot="1">
      <c r="B89" s="97" t="s">
        <v>1058</v>
      </c>
      <c r="C89" s="98"/>
      <c r="D89" s="98"/>
      <c r="E89" s="98"/>
      <c r="F89" s="98"/>
      <c r="G89" s="98"/>
      <c r="H89" s="98"/>
      <c r="I89" s="99"/>
      <c r="J89" s="100"/>
      <c r="K89" s="314">
        <v>0.05</v>
      </c>
      <c r="L89" s="853">
        <f>N82*K89</f>
        <v>10803.718781670652</v>
      </c>
      <c r="M89" s="854"/>
      <c r="N89" s="57"/>
    </row>
    <row r="90" spans="1:14" ht="15.75" thickBot="1">
      <c r="B90" s="817" t="s">
        <v>1037</v>
      </c>
      <c r="C90" s="818"/>
      <c r="D90" s="818"/>
      <c r="E90" s="818"/>
      <c r="F90" s="818"/>
      <c r="G90" s="818"/>
      <c r="H90" s="818"/>
      <c r="I90" s="818"/>
      <c r="J90" s="818"/>
      <c r="K90" s="818"/>
      <c r="L90" s="818"/>
      <c r="M90" s="819"/>
      <c r="N90" s="58">
        <f>L87+L88+L89</f>
        <v>64822.312690023908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280896.68832343695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148546.106043796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38.856511108157243</v>
      </c>
      <c r="N54" s="281">
        <f>K54*M54</f>
        <v>971.41277770393106</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26736.083224786726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185499.0180191219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37099.803603824381</v>
      </c>
      <c r="M87" s="852"/>
      <c r="N87" s="57"/>
    </row>
    <row r="88" spans="1:14">
      <c r="B88" s="95" t="s">
        <v>1057</v>
      </c>
      <c r="C88" s="96"/>
      <c r="D88" s="96"/>
      <c r="E88" s="96"/>
      <c r="F88" s="96"/>
      <c r="G88" s="96"/>
      <c r="H88" s="96"/>
      <c r="I88" s="93"/>
      <c r="J88" s="94"/>
      <c r="K88" s="313">
        <v>0.05</v>
      </c>
      <c r="L88" s="851">
        <f>N82*K88</f>
        <v>9274.9509009560952</v>
      </c>
      <c r="M88" s="852"/>
      <c r="N88" s="57"/>
    </row>
    <row r="89" spans="1:14" ht="15.75" thickBot="1">
      <c r="B89" s="97" t="s">
        <v>1058</v>
      </c>
      <c r="C89" s="98"/>
      <c r="D89" s="98"/>
      <c r="E89" s="98"/>
      <c r="F89" s="98"/>
      <c r="G89" s="98"/>
      <c r="H89" s="98"/>
      <c r="I89" s="99"/>
      <c r="J89" s="100"/>
      <c r="K89" s="314">
        <v>0.05</v>
      </c>
      <c r="L89" s="853">
        <f>N82*K89</f>
        <v>9274.9509009560952</v>
      </c>
      <c r="M89" s="854"/>
      <c r="N89" s="57"/>
    </row>
    <row r="90" spans="1:14" ht="15.75" thickBot="1">
      <c r="B90" s="817" t="s">
        <v>1037</v>
      </c>
      <c r="C90" s="818"/>
      <c r="D90" s="818"/>
      <c r="E90" s="818"/>
      <c r="F90" s="818"/>
      <c r="G90" s="818"/>
      <c r="H90" s="818"/>
      <c r="I90" s="818"/>
      <c r="J90" s="818"/>
      <c r="K90" s="818"/>
      <c r="L90" s="818"/>
      <c r="M90" s="819"/>
      <c r="N90" s="58">
        <f>L87+L88+L89</f>
        <v>55649.705405736568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241148.72342485847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161806.17626880755</v>
      </c>
      <c r="L36" s="279"/>
      <c r="M36" s="280">
        <v>30</v>
      </c>
      <c r="N36" s="281">
        <f>K36/M36</f>
        <v>5393.5392089602519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105552.32732495373</v>
      </c>
      <c r="L38" s="279"/>
      <c r="M38" s="280">
        <v>10</v>
      </c>
      <c r="N38" s="281">
        <f t="shared" si="0"/>
        <v>10555.232732495373</v>
      </c>
    </row>
    <row r="39" spans="1:14">
      <c r="A39" t="s">
        <v>284</v>
      </c>
      <c r="B39" s="830" t="str">
        <f>VLOOKUP(A39,EQUIPOS!A9:D154,3,FALSE)</f>
        <v>Planta de asfalto en caliente</v>
      </c>
      <c r="C39" s="831"/>
      <c r="D39" s="831"/>
      <c r="E39" s="831"/>
      <c r="F39" s="831"/>
      <c r="G39" s="831"/>
      <c r="H39" s="832"/>
      <c r="I39" s="276"/>
      <c r="J39" s="277"/>
      <c r="K39" s="278">
        <f>VLOOKUP(A39,EQUIPOS!A9:D166,4,FALSE)</f>
        <v>606773.16100802831</v>
      </c>
      <c r="L39" s="279"/>
      <c r="M39" s="280">
        <v>10</v>
      </c>
      <c r="N39" s="281">
        <f t="shared" si="0"/>
        <v>60677.316100802833</v>
      </c>
    </row>
    <row r="40" spans="1:14">
      <c r="A40" t="s">
        <v>290</v>
      </c>
      <c r="B40" s="830" t="str">
        <f>VLOOKUP(A40,EQUIPOS!A10:D154,3,FALSE)</f>
        <v>Planta trituradora</v>
      </c>
      <c r="C40" s="831"/>
      <c r="D40" s="831"/>
      <c r="E40" s="831"/>
      <c r="F40" s="831"/>
      <c r="G40" s="831"/>
      <c r="H40" s="832"/>
      <c r="I40" s="276"/>
      <c r="J40" s="277"/>
      <c r="K40" s="278">
        <f>VLOOKUP(A40,EQUIPOS!A10:D167,4,FALSE)</f>
        <v>520091.28086402424</v>
      </c>
      <c r="L40" s="279"/>
      <c r="M40" s="280">
        <v>30</v>
      </c>
      <c r="N40" s="281">
        <f t="shared" si="0"/>
        <v>17336.376028800809</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202257.72033600946</v>
      </c>
      <c r="L41" s="279"/>
      <c r="M41" s="280">
        <v>30</v>
      </c>
      <c r="N41" s="281">
        <f t="shared" si="0"/>
        <v>6741.9240112003154</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260045.64043201212</v>
      </c>
      <c r="L42" s="279"/>
      <c r="M42" s="280">
        <v>10</v>
      </c>
      <c r="N42" s="281">
        <f t="shared" si="0"/>
        <v>26004.564043201211</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148546.106043796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18403.336033630567</v>
      </c>
      <c r="N54" s="281">
        <f>K54*M54</f>
        <v>25764.670447082794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38.856511108157243</v>
      </c>
      <c r="N55" s="281">
        <f>K55*M55</f>
        <v>971.41277770393106</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26736.083224786726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723.92751115014732</v>
      </c>
      <c r="M64" s="822"/>
      <c r="N64" s="296">
        <f>K64*L64</f>
        <v>1013.4985156102061</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1">
        <f>VLOOKUP(A65,TRANSPORTE!A6:D117,4,FALSE)</f>
        <v>723.92751115014732</v>
      </c>
      <c r="M65" s="822"/>
      <c r="N65" s="296">
        <f>K65*L65</f>
        <v>904.90938893768418</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1918.4079045478902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185499.0180191219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37099.803603824381</v>
      </c>
      <c r="M88" s="852"/>
      <c r="N88" s="57"/>
    </row>
    <row r="89" spans="1:14">
      <c r="B89" s="95" t="s">
        <v>1057</v>
      </c>
      <c r="C89" s="96"/>
      <c r="D89" s="96"/>
      <c r="E89" s="96"/>
      <c r="F89" s="96"/>
      <c r="G89" s="96"/>
      <c r="H89" s="96"/>
      <c r="I89" s="93"/>
      <c r="J89" s="94"/>
      <c r="K89" s="313">
        <v>0.05</v>
      </c>
      <c r="L89" s="851">
        <f>N83*K89</f>
        <v>9274.9509009560952</v>
      </c>
      <c r="M89" s="852"/>
      <c r="N89" s="57"/>
    </row>
    <row r="90" spans="1:14" ht="15.75" thickBot="1">
      <c r="B90" s="97" t="s">
        <v>1058</v>
      </c>
      <c r="C90" s="98"/>
      <c r="D90" s="98"/>
      <c r="E90" s="98"/>
      <c r="F90" s="98"/>
      <c r="G90" s="98"/>
      <c r="H90" s="98"/>
      <c r="I90" s="99"/>
      <c r="J90" s="100"/>
      <c r="K90" s="314">
        <v>0.05</v>
      </c>
      <c r="L90" s="853">
        <f>N83*K90</f>
        <v>9274.9509009560952</v>
      </c>
      <c r="M90" s="854"/>
      <c r="N90" s="57"/>
    </row>
    <row r="91" spans="1:14" ht="15.75" thickBot="1">
      <c r="B91" s="817" t="s">
        <v>1037</v>
      </c>
      <c r="C91" s="818"/>
      <c r="D91" s="818"/>
      <c r="E91" s="818"/>
      <c r="F91" s="818"/>
      <c r="G91" s="818"/>
      <c r="H91" s="818"/>
      <c r="I91" s="818"/>
      <c r="J91" s="818"/>
      <c r="K91" s="818"/>
      <c r="L91" s="818"/>
      <c r="M91" s="819"/>
      <c r="N91" s="58">
        <f>L88+L89+L90</f>
        <v>55649.705405736568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241148.72342485847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156027.38425920732</v>
      </c>
      <c r="L36" s="279"/>
      <c r="M36" s="280">
        <v>30</v>
      </c>
      <c r="N36" s="281">
        <f>K36/M36</f>
        <v>5200.9128086402443</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161806.17626880755</v>
      </c>
      <c r="L37" s="279"/>
      <c r="M37" s="280">
        <v>10</v>
      </c>
      <c r="N37" s="281">
        <f t="shared" ref="N37:N43" si="0">K37/M37</f>
        <v>16180.617626880756</v>
      </c>
    </row>
    <row r="38" spans="1:14">
      <c r="A38" t="s">
        <v>284</v>
      </c>
      <c r="B38" s="830" t="str">
        <f>VLOOKUP(A38,EQUIPOS!A8:D154,3,FALSE)</f>
        <v>Planta de asfalto en caliente</v>
      </c>
      <c r="C38" s="831"/>
      <c r="D38" s="831"/>
      <c r="E38" s="831"/>
      <c r="F38" s="831"/>
      <c r="G38" s="831"/>
      <c r="H38" s="832"/>
      <c r="I38" s="276"/>
      <c r="J38" s="277"/>
      <c r="K38" s="278">
        <f>VLOOKUP(A38,EQUIPOS!A8:D165,4,FALSE)</f>
        <v>606773.16100802831</v>
      </c>
      <c r="L38" s="279"/>
      <c r="M38" s="280">
        <v>10</v>
      </c>
      <c r="N38" s="281">
        <f t="shared" si="0"/>
        <v>60677.316100802833</v>
      </c>
    </row>
    <row r="39" spans="1:14">
      <c r="A39" t="s">
        <v>290</v>
      </c>
      <c r="B39" s="830" t="str">
        <f>VLOOKUP(A39,EQUIPOS!A9:D154,3,FALSE)</f>
        <v>Planta trituradora</v>
      </c>
      <c r="C39" s="831"/>
      <c r="D39" s="831"/>
      <c r="E39" s="831"/>
      <c r="F39" s="831"/>
      <c r="G39" s="831"/>
      <c r="H39" s="832"/>
      <c r="I39" s="276"/>
      <c r="J39" s="277"/>
      <c r="K39" s="278">
        <f>VLOOKUP(A39,EQUIPOS!A9:D166,4,FALSE)</f>
        <v>520091.28086402424</v>
      </c>
      <c r="L39" s="279"/>
      <c r="M39" s="280">
        <v>30</v>
      </c>
      <c r="N39" s="281">
        <f t="shared" si="0"/>
        <v>17336.376028800809</v>
      </c>
    </row>
    <row r="40" spans="1:14">
      <c r="A40" t="s">
        <v>316</v>
      </c>
      <c r="B40" s="830" t="str">
        <f>VLOOKUP(A40,EQUIPOS!A10:D154,3,FALSE)</f>
        <v>Retroexcavadora Tipo E-200 o  Equivalente</v>
      </c>
      <c r="C40" s="831"/>
      <c r="D40" s="831"/>
      <c r="E40" s="831"/>
      <c r="F40" s="831"/>
      <c r="G40" s="831"/>
      <c r="H40" s="832"/>
      <c r="I40" s="276"/>
      <c r="J40" s="277"/>
      <c r="K40" s="278">
        <f>VLOOKUP(A40,EQUIPOS!A10:D167,4,FALSE)</f>
        <v>202257.72033600946</v>
      </c>
      <c r="L40" s="279"/>
      <c r="M40" s="280">
        <v>30</v>
      </c>
      <c r="N40" s="281">
        <f t="shared" si="0"/>
        <v>6741.9240112003154</v>
      </c>
    </row>
    <row r="41" spans="1:14">
      <c r="A41" t="s">
        <v>358</v>
      </c>
      <c r="B41" s="830" t="str">
        <f>VLOOKUP(A41,EQUIPOS!A11:D155,3,FALSE)</f>
        <v xml:space="preserve">Terminadora de asfalto (Finisher), potencia en el volante 174 HP, R=20M3/H, velocidad de desplazamiento 114 m/min
</v>
      </c>
      <c r="C41" s="831"/>
      <c r="D41" s="831"/>
      <c r="E41" s="831"/>
      <c r="F41" s="831"/>
      <c r="G41" s="831"/>
      <c r="H41" s="832"/>
      <c r="I41" s="276"/>
      <c r="J41" s="277"/>
      <c r="K41" s="278">
        <f>VLOOKUP(A41,EQUIPOS!A11:D168,4,FALSE)</f>
        <v>260045.64043201212</v>
      </c>
      <c r="L41" s="279"/>
      <c r="M41" s="280">
        <v>10</v>
      </c>
      <c r="N41" s="281">
        <f t="shared" si="0"/>
        <v>26004.564043201211</v>
      </c>
    </row>
    <row r="42" spans="1:14">
      <c r="A42" t="s">
        <v>166</v>
      </c>
      <c r="B42" s="830" t="str">
        <f>VLOOKUP(A42,EQUIPOS!A12:D156,3,FALSE)</f>
        <v>Compactador de Rodillo POTENCIA: 99HP, PESO: 8 ton</v>
      </c>
      <c r="C42" s="831"/>
      <c r="D42" s="831"/>
      <c r="E42" s="831"/>
      <c r="F42" s="831"/>
      <c r="G42" s="831"/>
      <c r="H42" s="832"/>
      <c r="I42" s="276"/>
      <c r="J42" s="277"/>
      <c r="K42" s="278">
        <f>VLOOKUP(A42,EQUIPOS!A12:D169,4,FALSE)</f>
        <v>105552.32732495373</v>
      </c>
      <c r="L42" s="279"/>
      <c r="M42" s="280">
        <v>10</v>
      </c>
      <c r="N42" s="281">
        <f t="shared" si="0"/>
        <v>10555.232732495373</v>
      </c>
    </row>
    <row r="43" spans="1:14">
      <c r="A43" t="s">
        <v>373</v>
      </c>
      <c r="B43" s="830" t="str">
        <f>VLOOKUP(A43,EQUIPOS!A13:D157,3,FALSE)</f>
        <v>Volqueta 6 m3</v>
      </c>
      <c r="C43" s="831"/>
      <c r="D43" s="831"/>
      <c r="E43" s="831"/>
      <c r="F43" s="831"/>
      <c r="G43" s="831"/>
      <c r="H43" s="832"/>
      <c r="I43" s="276"/>
      <c r="J43" s="277"/>
      <c r="K43" s="278">
        <f>VLOOKUP(A43,EQUIPOS!A13:D170,4,FALSE)</f>
        <v>48266.942068553297</v>
      </c>
      <c r="L43" s="279"/>
      <c r="M43" s="280">
        <v>10</v>
      </c>
      <c r="N43" s="281">
        <f t="shared" si="0"/>
        <v>4826.6942068553299</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1085.1781106296251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148608.81566950647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18403.336033630567</v>
      </c>
      <c r="N53" s="281">
        <f>K53*M53</f>
        <v>25764.670447082794</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25764.670447082794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723.92751115014732</v>
      </c>
      <c r="M63" s="822"/>
      <c r="N63" s="296">
        <f>K63*L63</f>
        <v>1013.4985156102061</v>
      </c>
    </row>
    <row r="64" spans="1:14">
      <c r="A64" t="s">
        <v>1377</v>
      </c>
      <c r="B64" s="52" t="str">
        <f>VLOOKUP(A64,TRANSPORTE!A6:D117,3,FALSE)</f>
        <v>Transporte de mezcla</v>
      </c>
      <c r="C64" s="53"/>
      <c r="D64" s="53"/>
      <c r="E64" s="53"/>
      <c r="F64" s="53"/>
      <c r="G64" s="53"/>
      <c r="H64" s="320" t="s">
        <v>1552</v>
      </c>
      <c r="I64" s="288">
        <v>1.25</v>
      </c>
      <c r="J64" s="295">
        <v>1</v>
      </c>
      <c r="K64" s="288">
        <f>I64*J64</f>
        <v>1.25</v>
      </c>
      <c r="L64" s="821">
        <f>VLOOKUP(A64,TRANSPORTE!A6:D117,4,FALSE)</f>
        <v>723.92751115014732</v>
      </c>
      <c r="M64" s="822"/>
      <c r="N64" s="296">
        <f>K64*L64</f>
        <v>904.90938893768418</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1918.4079045478902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187143.67512743341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37428.735025486683</v>
      </c>
      <c r="M87" s="852"/>
      <c r="N87" s="57"/>
    </row>
    <row r="88" spans="1:14">
      <c r="B88" s="95" t="s">
        <v>1057</v>
      </c>
      <c r="C88" s="96"/>
      <c r="D88" s="96"/>
      <c r="E88" s="96"/>
      <c r="F88" s="96"/>
      <c r="G88" s="96"/>
      <c r="H88" s="96"/>
      <c r="I88" s="93"/>
      <c r="J88" s="94"/>
      <c r="K88" s="313">
        <v>0.05</v>
      </c>
      <c r="L88" s="851">
        <f>N82*K88</f>
        <v>9357.1837563716708</v>
      </c>
      <c r="M88" s="852"/>
      <c r="N88" s="57"/>
    </row>
    <row r="89" spans="1:14" ht="15.75" thickBot="1">
      <c r="B89" s="97" t="s">
        <v>1058</v>
      </c>
      <c r="C89" s="98"/>
      <c r="D89" s="98"/>
      <c r="E89" s="98"/>
      <c r="F89" s="98"/>
      <c r="G89" s="98"/>
      <c r="H89" s="98"/>
      <c r="I89" s="99"/>
      <c r="J89" s="100"/>
      <c r="K89" s="314">
        <v>0.05</v>
      </c>
      <c r="L89" s="853">
        <f>N82*K89</f>
        <v>9357.1837563716708</v>
      </c>
      <c r="M89" s="854"/>
      <c r="N89" s="57"/>
    </row>
    <row r="90" spans="1:14" ht="15.75" thickBot="1">
      <c r="B90" s="817" t="s">
        <v>1037</v>
      </c>
      <c r="C90" s="818"/>
      <c r="D90" s="818"/>
      <c r="E90" s="818"/>
      <c r="F90" s="818"/>
      <c r="G90" s="818"/>
      <c r="H90" s="818"/>
      <c r="I90" s="818"/>
      <c r="J90" s="818"/>
      <c r="K90" s="818"/>
      <c r="L90" s="818"/>
      <c r="M90" s="819"/>
      <c r="N90" s="58">
        <f>L87+L88+L89</f>
        <v>56143.102538230021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243286.77766566342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75124.296124803514</v>
      </c>
      <c r="L36" s="279"/>
      <c r="M36" s="280">
        <v>150</v>
      </c>
      <c r="N36" s="281">
        <f>K36/M36</f>
        <v>500.82864083202344</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156027.38425920732</v>
      </c>
      <c r="L37" s="279"/>
      <c r="M37" s="280">
        <v>150</v>
      </c>
      <c r="N37" s="281">
        <f>K37/M37</f>
        <v>1040.1825617280488</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369842.68861441722</v>
      </c>
      <c r="L38" s="279"/>
      <c r="M38" s="280">
        <v>150</v>
      </c>
      <c r="N38" s="281">
        <f>K38/M38</f>
        <v>2465.6179240961146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1.7022401735366666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4008.3313668297233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1">
        <f>VLOOKUP(A58,TRANSPORTE!A5:D117,4,FALSE)</f>
        <v>723.92751115014732</v>
      </c>
      <c r="M58" s="822"/>
      <c r="N58" s="296">
        <f>K58*L58</f>
        <v>94.110576449519158</v>
      </c>
    </row>
    <row r="59" spans="1:14">
      <c r="B59" s="52"/>
      <c r="C59" s="53"/>
      <c r="D59" s="53"/>
      <c r="E59" s="53"/>
      <c r="F59" s="53"/>
      <c r="G59" s="53"/>
      <c r="H59" s="320"/>
      <c r="I59" s="288"/>
      <c r="J59" s="295"/>
      <c r="K59" s="288"/>
      <c r="L59" s="821"/>
      <c r="M59" s="822"/>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94.110576449519158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4272.6659606329085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854.53319212658175</v>
      </c>
      <c r="M82" s="852"/>
      <c r="N82" s="57"/>
    </row>
    <row r="83" spans="1:14">
      <c r="B83" s="95" t="s">
        <v>1057</v>
      </c>
      <c r="C83" s="96"/>
      <c r="D83" s="96"/>
      <c r="E83" s="96"/>
      <c r="F83" s="96"/>
      <c r="G83" s="96"/>
      <c r="H83" s="96"/>
      <c r="I83" s="93"/>
      <c r="J83" s="94"/>
      <c r="K83" s="313">
        <v>0.05</v>
      </c>
      <c r="L83" s="851">
        <f>N77*K83</f>
        <v>213.63329803164544</v>
      </c>
      <c r="M83" s="852"/>
      <c r="N83" s="57"/>
    </row>
    <row r="84" spans="1:14" ht="15.75" thickBot="1">
      <c r="B84" s="97" t="s">
        <v>1058</v>
      </c>
      <c r="C84" s="98"/>
      <c r="D84" s="98"/>
      <c r="E84" s="98"/>
      <c r="F84" s="98"/>
      <c r="G84" s="98"/>
      <c r="H84" s="98"/>
      <c r="I84" s="99"/>
      <c r="J84" s="100"/>
      <c r="K84" s="314">
        <v>0.05</v>
      </c>
      <c r="L84" s="853">
        <f>N77*K84</f>
        <v>213.63329803164544</v>
      </c>
      <c r="M84" s="854"/>
      <c r="N84" s="57"/>
    </row>
    <row r="85" spans="1:14" ht="15.75" thickBot="1">
      <c r="B85" s="817" t="s">
        <v>1037</v>
      </c>
      <c r="C85" s="818"/>
      <c r="D85" s="818"/>
      <c r="E85" s="818"/>
      <c r="F85" s="818"/>
      <c r="G85" s="818"/>
      <c r="H85" s="818"/>
      <c r="I85" s="818"/>
      <c r="J85" s="818"/>
      <c r="K85" s="818"/>
      <c r="L85" s="818"/>
      <c r="M85" s="819"/>
      <c r="N85" s="58">
        <f>L82+L83+L84</f>
        <v>1281.7997881898725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5554.4657488227813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75124.296124803514</v>
      </c>
      <c r="L36" s="279"/>
      <c r="M36" s="280">
        <v>300</v>
      </c>
      <c r="N36" s="281">
        <f>K36/M36</f>
        <v>250.41432041601172</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156027.38425920732</v>
      </c>
      <c r="L37" s="279"/>
      <c r="M37" s="280">
        <v>300</v>
      </c>
      <c r="N37" s="281">
        <f>K37/M37</f>
        <v>520.09128086402438</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369842.68861441722</v>
      </c>
      <c r="L38" s="279"/>
      <c r="M38" s="280">
        <v>300</v>
      </c>
      <c r="N38" s="281">
        <f>K38/M38</f>
        <v>1232.8089620480573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0.85112008676833328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2004.1656834148616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1">
        <f>VLOOKUP(A58,TRANSPORTE!A5:D117,4,FALSE)</f>
        <v>723.92751115014732</v>
      </c>
      <c r="M58" s="822"/>
      <c r="N58" s="296">
        <f>K58*L58</f>
        <v>47.055288224759579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47.055288224759579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2136.3329803164543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427.26659606329088</v>
      </c>
      <c r="M82" s="852"/>
      <c r="N82" s="57"/>
    </row>
    <row r="83" spans="1:14">
      <c r="B83" s="95" t="s">
        <v>1057</v>
      </c>
      <c r="C83" s="96"/>
      <c r="D83" s="96"/>
      <c r="E83" s="96"/>
      <c r="F83" s="96"/>
      <c r="G83" s="96"/>
      <c r="H83" s="96"/>
      <c r="I83" s="93"/>
      <c r="J83" s="94"/>
      <c r="K83" s="313">
        <v>0.05</v>
      </c>
      <c r="L83" s="851">
        <f>N77*K83</f>
        <v>106.81664901582272</v>
      </c>
      <c r="M83" s="852"/>
      <c r="N83" s="57"/>
    </row>
    <row r="84" spans="1:14" ht="15.75" thickBot="1">
      <c r="B84" s="97" t="s">
        <v>1058</v>
      </c>
      <c r="C84" s="98"/>
      <c r="D84" s="98"/>
      <c r="E84" s="98"/>
      <c r="F84" s="98"/>
      <c r="G84" s="98"/>
      <c r="H84" s="98"/>
      <c r="I84" s="99"/>
      <c r="J84" s="100"/>
      <c r="K84" s="314">
        <v>0.05</v>
      </c>
      <c r="L84" s="853">
        <f>N77*K84</f>
        <v>106.81664901582272</v>
      </c>
      <c r="M84" s="854"/>
      <c r="N84" s="57"/>
    </row>
    <row r="85" spans="1:14" ht="15.75" thickBot="1">
      <c r="B85" s="817" t="s">
        <v>1037</v>
      </c>
      <c r="C85" s="818"/>
      <c r="D85" s="818"/>
      <c r="E85" s="818"/>
      <c r="F85" s="818"/>
      <c r="G85" s="818"/>
      <c r="H85" s="818"/>
      <c r="I85" s="818"/>
      <c r="J85" s="818"/>
      <c r="K85" s="818"/>
      <c r="L85" s="818"/>
      <c r="M85" s="819"/>
      <c r="N85" s="58">
        <f>L82+L83+L84</f>
        <v>640.89989409493626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2777.2328744113906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18</v>
      </c>
      <c r="N36" s="281">
        <f>K36/M36</f>
        <v>3892.5426503016224</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109797.04818240512</v>
      </c>
      <c r="L37" s="279"/>
      <c r="M37" s="280">
        <v>18</v>
      </c>
      <c r="N37" s="281">
        <f>K37/M37</f>
        <v>6099.8360101336184</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18</v>
      </c>
      <c r="N38" s="281">
        <f>K38/M38</f>
        <v>11878.628019733886</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520091.28086402424</v>
      </c>
      <c r="L39" s="834">
        <v>18</v>
      </c>
      <c r="M39" s="835"/>
      <c r="N39" s="281">
        <f>K39/L39</f>
        <v>28893.960048001347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122298.50442597808</v>
      </c>
      <c r="L40" s="285"/>
      <c r="M40" s="286">
        <v>18</v>
      </c>
      <c r="N40" s="281">
        <f>K40/M40</f>
        <v>6794.3613569987829</v>
      </c>
    </row>
    <row r="41" spans="1:14">
      <c r="B41" s="837" t="s">
        <v>1036</v>
      </c>
      <c r="C41" s="838"/>
      <c r="D41" s="838"/>
      <c r="E41" s="44"/>
      <c r="F41" s="45"/>
      <c r="G41" s="45"/>
      <c r="H41" s="46"/>
      <c r="I41" s="42"/>
      <c r="J41" s="43"/>
      <c r="K41" s="288"/>
      <c r="L41" s="285"/>
      <c r="M41" s="410">
        <v>0.01</v>
      </c>
      <c r="N41" s="353">
        <f>N75*M41</f>
        <v>28.370669558944442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57587.698754728197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43887.060982019146</v>
      </c>
      <c r="N48" s="281">
        <f>K48*M48</f>
        <v>1536.0471343706702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47390.251106351046</v>
      </c>
      <c r="N49" s="281">
        <f>K49*M49</f>
        <v>11847.562776587762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13383.609910958432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1">
        <f>VLOOKUP(A58,TRANSPORTE!A5:D117,4,FALSE)</f>
        <v>723.92751115014732</v>
      </c>
      <c r="M58" s="822"/>
      <c r="N58" s="296">
        <f>K58*L58</f>
        <v>206.31934067779201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206.31934067779201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74014.694962258873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14802.938992451775</v>
      </c>
      <c r="M82" s="852"/>
      <c r="N82" s="57"/>
    </row>
    <row r="83" spans="1:14">
      <c r="B83" s="95" t="s">
        <v>1057</v>
      </c>
      <c r="C83" s="96"/>
      <c r="D83" s="96"/>
      <c r="E83" s="96"/>
      <c r="F83" s="96"/>
      <c r="G83" s="96"/>
      <c r="H83" s="96"/>
      <c r="I83" s="93"/>
      <c r="J83" s="94"/>
      <c r="K83" s="313">
        <v>0.05</v>
      </c>
      <c r="L83" s="851">
        <f>N77*K83</f>
        <v>3700.7347481129436</v>
      </c>
      <c r="M83" s="852"/>
      <c r="N83" s="57"/>
    </row>
    <row r="84" spans="1:14" ht="15.75" thickBot="1">
      <c r="B84" s="97" t="s">
        <v>1058</v>
      </c>
      <c r="C84" s="98"/>
      <c r="D84" s="98"/>
      <c r="E84" s="98"/>
      <c r="F84" s="98"/>
      <c r="G84" s="98"/>
      <c r="H84" s="98"/>
      <c r="I84" s="99"/>
      <c r="J84" s="100"/>
      <c r="K84" s="314">
        <v>0.05</v>
      </c>
      <c r="L84" s="853">
        <f>N77*K84</f>
        <v>3700.7347481129436</v>
      </c>
      <c r="M84" s="854"/>
      <c r="N84" s="57"/>
    </row>
    <row r="85" spans="1:14" ht="15.75" thickBot="1">
      <c r="B85" s="817" t="s">
        <v>1037</v>
      </c>
      <c r="C85" s="818"/>
      <c r="D85" s="818"/>
      <c r="E85" s="818"/>
      <c r="F85" s="818"/>
      <c r="G85" s="818"/>
      <c r="H85" s="818"/>
      <c r="I85" s="818"/>
      <c r="J85" s="818"/>
      <c r="K85" s="818"/>
      <c r="L85" s="818"/>
      <c r="M85" s="819"/>
      <c r="N85" s="58">
        <f>L82+L83+L84</f>
        <v>22204.408488677662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96219.103450936527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12</v>
      </c>
      <c r="N36" s="281">
        <f>K36/M36</f>
        <v>5838.8139754524336</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109797.04818240512</v>
      </c>
      <c r="L37" s="279"/>
      <c r="M37" s="280">
        <v>12</v>
      </c>
      <c r="N37" s="281">
        <f>K37/M37</f>
        <v>9149.7540152004276</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213815.30435520996</v>
      </c>
      <c r="L38" s="279"/>
      <c r="M38" s="280">
        <v>12</v>
      </c>
      <c r="N38" s="281">
        <f>K38/M38</f>
        <v>17817.942029600828</v>
      </c>
    </row>
    <row r="39" spans="1:14">
      <c r="A39" s="119" t="s">
        <v>299</v>
      </c>
      <c r="B39" s="830" t="str">
        <f>VLOOKUP(A39,EQUIPOS!A7:D154,3,FALSE)</f>
        <v xml:space="preserve">Recicladora, potencia 430HP </v>
      </c>
      <c r="C39" s="831"/>
      <c r="D39" s="831"/>
      <c r="E39" s="831"/>
      <c r="F39" s="831"/>
      <c r="G39" s="831"/>
      <c r="H39" s="832"/>
      <c r="I39" s="276"/>
      <c r="J39" s="277"/>
      <c r="K39" s="278">
        <f>VLOOKUP(A39,EQUIPOS!A7:D164,4,FALSE)</f>
        <v>520091.28086402424</v>
      </c>
      <c r="L39" s="279"/>
      <c r="M39" s="280">
        <v>12</v>
      </c>
      <c r="N39" s="281">
        <f>K39/M39</f>
        <v>43340.94007200202</v>
      </c>
    </row>
    <row r="40" spans="1:14">
      <c r="A40" t="s">
        <v>365</v>
      </c>
      <c r="B40" s="830" t="str">
        <f>VLOOKUP(A40,EQUIPOS!A8:D154,3,FALSE)</f>
        <v xml:space="preserve">Vibrocompatador, potencia 153 HP, peso 10 Ton. </v>
      </c>
      <c r="C40" s="831"/>
      <c r="D40" s="831"/>
      <c r="E40" s="831"/>
      <c r="F40" s="831"/>
      <c r="G40" s="831"/>
      <c r="H40" s="832"/>
      <c r="I40" s="276"/>
      <c r="J40" s="277"/>
      <c r="K40" s="278">
        <f>VLOOKUP(A40,EQUIPOS!A8:D165,4,FALSE)</f>
        <v>122298.50442597808</v>
      </c>
      <c r="L40" s="279"/>
      <c r="M40" s="280">
        <v>12</v>
      </c>
      <c r="N40" s="281">
        <f>K40/M40</f>
        <v>10191.542035498174</v>
      </c>
    </row>
    <row r="41" spans="1:14">
      <c r="B41" s="830"/>
      <c r="C41" s="831"/>
      <c r="D41" s="831"/>
      <c r="E41" s="831"/>
      <c r="F41" s="831"/>
      <c r="G41" s="831"/>
      <c r="H41" s="832"/>
      <c r="I41" s="833"/>
      <c r="J41" s="814"/>
      <c r="K41" s="278"/>
      <c r="L41" s="834"/>
      <c r="M41" s="835"/>
      <c r="N41" s="281"/>
    </row>
    <row r="42" spans="1:14">
      <c r="B42" s="830"/>
      <c r="C42" s="831"/>
      <c r="D42" s="831"/>
      <c r="E42" s="836"/>
      <c r="F42" s="831"/>
      <c r="G42" s="831"/>
      <c r="H42" s="832"/>
      <c r="I42" s="42"/>
      <c r="J42" s="43"/>
      <c r="K42" s="283"/>
      <c r="L42" s="285"/>
      <c r="M42" s="286"/>
      <c r="N42" s="287"/>
    </row>
    <row r="43" spans="1:14">
      <c r="B43" s="837" t="s">
        <v>1036</v>
      </c>
      <c r="C43" s="950"/>
      <c r="D43" s="950"/>
      <c r="E43" s="44"/>
      <c r="F43" s="45"/>
      <c r="G43" s="45"/>
      <c r="H43" s="46"/>
      <c r="I43" s="42"/>
      <c r="J43" s="43"/>
      <c r="K43" s="288"/>
      <c r="L43" s="285"/>
      <c r="M43" s="410">
        <v>0.1</v>
      </c>
      <c r="N43" s="353">
        <f>N77*M43</f>
        <v>425.56004338416665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86764.552171138042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38.856511108157243</v>
      </c>
      <c r="N50" s="281">
        <f>K50*M50</f>
        <v>2914.2383331117931</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1074.3797039746039</v>
      </c>
      <c r="N51" s="281">
        <f>K51*M51</f>
        <v>1396.6936151669852</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SUM(N50:N54)</f>
        <v>4310.9319482787778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95331.084553258494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19066.216910651699</v>
      </c>
      <c r="M84" s="852"/>
      <c r="N84" s="57"/>
    </row>
    <row r="85" spans="1:14">
      <c r="B85" s="95" t="s">
        <v>1057</v>
      </c>
      <c r="C85" s="96"/>
      <c r="D85" s="96"/>
      <c r="E85" s="96"/>
      <c r="F85" s="96"/>
      <c r="G85" s="96"/>
      <c r="H85" s="96"/>
      <c r="I85" s="93"/>
      <c r="J85" s="94"/>
      <c r="K85" s="313">
        <v>0.05</v>
      </c>
      <c r="L85" s="851">
        <f>N79*K85</f>
        <v>4766.5542276629249</v>
      </c>
      <c r="M85" s="852"/>
      <c r="N85" s="57"/>
    </row>
    <row r="86" spans="1:14" ht="15.75" thickBot="1">
      <c r="B86" s="97" t="s">
        <v>1058</v>
      </c>
      <c r="C86" s="98"/>
      <c r="D86" s="98"/>
      <c r="E86" s="98"/>
      <c r="F86" s="98"/>
      <c r="G86" s="98"/>
      <c r="H86" s="98"/>
      <c r="I86" s="99"/>
      <c r="J86" s="100"/>
      <c r="K86" s="314">
        <v>0.05</v>
      </c>
      <c r="L86" s="853">
        <f>N79*K86</f>
        <v>4766.5542276629249</v>
      </c>
      <c r="M86" s="854"/>
      <c r="N86" s="57"/>
    </row>
    <row r="87" spans="1:14" ht="15.75" thickBot="1">
      <c r="B87" s="817" t="s">
        <v>1037</v>
      </c>
      <c r="C87" s="818"/>
      <c r="D87" s="818"/>
      <c r="E87" s="818"/>
      <c r="F87" s="818"/>
      <c r="G87" s="818"/>
      <c r="H87" s="818"/>
      <c r="I87" s="818"/>
      <c r="J87" s="818"/>
      <c r="K87" s="818"/>
      <c r="L87" s="818"/>
      <c r="M87" s="819"/>
      <c r="N87" s="58">
        <f>L84+L85+L86</f>
        <v>28599.325365977547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123930.40991923604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18</v>
      </c>
      <c r="N36" s="281">
        <f>K36/M36</f>
        <v>3892.5426503016224</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109797.04818240512</v>
      </c>
      <c r="L37" s="279"/>
      <c r="M37" s="280">
        <v>18</v>
      </c>
      <c r="N37" s="281">
        <f>K37/M37</f>
        <v>6099.8360101336184</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18</v>
      </c>
      <c r="N38" s="281">
        <f>K38/M38</f>
        <v>11878.628019733886</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520091.28086402424</v>
      </c>
      <c r="L39" s="834">
        <v>18</v>
      </c>
      <c r="M39" s="835"/>
      <c r="N39" s="281">
        <f>K39/L39</f>
        <v>28893.960048001347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122298.50442597808</v>
      </c>
      <c r="L40" s="285"/>
      <c r="M40" s="286">
        <v>18</v>
      </c>
      <c r="N40" s="281">
        <f>K40/M40</f>
        <v>6794.3613569987829</v>
      </c>
    </row>
    <row r="41" spans="1:14">
      <c r="B41" s="329"/>
      <c r="C41" s="330"/>
      <c r="D41" s="330"/>
      <c r="E41" s="330"/>
      <c r="F41" s="332"/>
      <c r="G41" s="332"/>
      <c r="H41" s="131"/>
      <c r="I41" s="42"/>
      <c r="J41" s="43"/>
      <c r="K41" s="283"/>
      <c r="L41" s="285"/>
      <c r="M41" s="286"/>
      <c r="N41" s="281"/>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57587.698754728197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291493.86763121944</v>
      </c>
      <c r="N49" s="281">
        <f>K49*M49</f>
        <v>44598.561747576576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44598.561747576576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723.92751115014732</v>
      </c>
      <c r="M59" s="822"/>
      <c r="N59" s="296">
        <f>K59*L59</f>
        <v>110.76090920597254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110.76090920597254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105134.08836740519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21026.81767348104</v>
      </c>
      <c r="M83" s="852"/>
      <c r="N83" s="57"/>
    </row>
    <row r="84" spans="1:14">
      <c r="B84" s="95" t="s">
        <v>1057</v>
      </c>
      <c r="C84" s="96"/>
      <c r="D84" s="96"/>
      <c r="E84" s="96"/>
      <c r="F84" s="96"/>
      <c r="G84" s="96"/>
      <c r="H84" s="96"/>
      <c r="I84" s="93"/>
      <c r="J84" s="94"/>
      <c r="K84" s="313">
        <v>0.05</v>
      </c>
      <c r="L84" s="851">
        <f>N78*K84</f>
        <v>5256.7044183702601</v>
      </c>
      <c r="M84" s="852"/>
      <c r="N84" s="57"/>
    </row>
    <row r="85" spans="1:14" ht="15.75" thickBot="1">
      <c r="B85" s="97" t="s">
        <v>1058</v>
      </c>
      <c r="C85" s="98"/>
      <c r="D85" s="98"/>
      <c r="E85" s="98"/>
      <c r="F85" s="98"/>
      <c r="G85" s="98"/>
      <c r="H85" s="98"/>
      <c r="I85" s="99"/>
      <c r="J85" s="100"/>
      <c r="K85" s="314">
        <v>0.05</v>
      </c>
      <c r="L85" s="853">
        <f>N78*K85</f>
        <v>5256.7044183702601</v>
      </c>
      <c r="M85" s="854"/>
      <c r="N85" s="57"/>
    </row>
    <row r="86" spans="1:14" ht="15.75" thickBot="1">
      <c r="B86" s="817" t="s">
        <v>1037</v>
      </c>
      <c r="C86" s="818"/>
      <c r="D86" s="818"/>
      <c r="E86" s="818"/>
      <c r="F86" s="818"/>
      <c r="G86" s="818"/>
      <c r="H86" s="818"/>
      <c r="I86" s="818"/>
      <c r="J86" s="818"/>
      <c r="K86" s="818"/>
      <c r="L86" s="818"/>
      <c r="M86" s="819"/>
      <c r="N86" s="58">
        <f>L83+L84+L85</f>
        <v>31540.226510221561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136674.31487762675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18</v>
      </c>
      <c r="N36" s="281">
        <f>K36/M36</f>
        <v>3892.5426503016224</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109797.04818240512</v>
      </c>
      <c r="L37" s="279"/>
      <c r="M37" s="280">
        <v>18</v>
      </c>
      <c r="N37" s="281">
        <f>K37/M37</f>
        <v>6099.8360101336184</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18</v>
      </c>
      <c r="N38" s="281">
        <f>K38/M38</f>
        <v>11878.628019733886</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520091.28086402424</v>
      </c>
      <c r="L39" s="834">
        <v>18</v>
      </c>
      <c r="M39" s="835"/>
      <c r="N39" s="281">
        <f>K39/L39</f>
        <v>28893.960048001347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122298.50442597808</v>
      </c>
      <c r="L40" s="285"/>
      <c r="M40" s="286">
        <v>18</v>
      </c>
      <c r="N40" s="281">
        <f>K40/M40</f>
        <v>6794.3613569987829</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57587.698754728197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295348.14983154921</v>
      </c>
      <c r="N49" s="281">
        <f>K49*M49</f>
        <v>45188.266924227028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45188.266924227028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723.92751115014732</v>
      </c>
      <c r="M59" s="822"/>
      <c r="N59" s="296">
        <f>K59*L59</f>
        <v>110.76090920597254</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110.76090920597254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105723.79354405565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21144.758708811132</v>
      </c>
      <c r="M83" s="852"/>
      <c r="N83" s="57"/>
    </row>
    <row r="84" spans="1:14">
      <c r="B84" s="95" t="s">
        <v>1057</v>
      </c>
      <c r="C84" s="96"/>
      <c r="D84" s="96"/>
      <c r="E84" s="96"/>
      <c r="F84" s="96"/>
      <c r="G84" s="96"/>
      <c r="H84" s="96"/>
      <c r="I84" s="93"/>
      <c r="J84" s="94"/>
      <c r="K84" s="313">
        <v>0.05</v>
      </c>
      <c r="L84" s="851">
        <f>N78*K84</f>
        <v>5286.1896772027831</v>
      </c>
      <c r="M84" s="852"/>
      <c r="N84" s="57"/>
    </row>
    <row r="85" spans="1:14" ht="15.75" thickBot="1">
      <c r="B85" s="97" t="s">
        <v>1058</v>
      </c>
      <c r="C85" s="98"/>
      <c r="D85" s="98"/>
      <c r="E85" s="98"/>
      <c r="F85" s="98"/>
      <c r="G85" s="98"/>
      <c r="H85" s="98"/>
      <c r="I85" s="99"/>
      <c r="J85" s="100"/>
      <c r="K85" s="314">
        <v>0.05</v>
      </c>
      <c r="L85" s="853">
        <f>N78*K85</f>
        <v>5286.1896772027831</v>
      </c>
      <c r="M85" s="854"/>
      <c r="N85" s="57"/>
    </row>
    <row r="86" spans="1:14" ht="15.75" thickBot="1">
      <c r="B86" s="817" t="s">
        <v>1037</v>
      </c>
      <c r="C86" s="818"/>
      <c r="D86" s="818"/>
      <c r="E86" s="818"/>
      <c r="F86" s="818"/>
      <c r="G86" s="818"/>
      <c r="H86" s="818"/>
      <c r="I86" s="818"/>
      <c r="J86" s="818"/>
      <c r="K86" s="818"/>
      <c r="L86" s="818"/>
      <c r="M86" s="819"/>
      <c r="N86" s="58">
        <f>L83+L84+L85</f>
        <v>31717.138063216698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137440.93160727236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15</v>
      </c>
      <c r="N36" s="281">
        <f>K36/M36</f>
        <v>4671.0511803619465</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109797.04818240512</v>
      </c>
      <c r="L37" s="279"/>
      <c r="M37" s="280">
        <v>15</v>
      </c>
      <c r="N37" s="281">
        <f>K37/M37</f>
        <v>7319.8032121603419</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15</v>
      </c>
      <c r="N38" s="281">
        <f>K38/M38</f>
        <v>14254.353623680663</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520091.28086402424</v>
      </c>
      <c r="L39" s="834">
        <v>15</v>
      </c>
      <c r="M39" s="835"/>
      <c r="N39" s="281">
        <f>K39/L39</f>
        <v>34672.752057601618</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122298.50442597808</v>
      </c>
      <c r="L40" s="285"/>
      <c r="M40" s="286">
        <v>15</v>
      </c>
      <c r="N40" s="281">
        <f>K40/M40</f>
        <v>8153.2336283985387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69105.238505673842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291493.86763121944</v>
      </c>
      <c r="N49" s="281">
        <f>K49*M49</f>
        <v>44598.561747576576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44598.561747576576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723.92751115014732</v>
      </c>
      <c r="M59" s="822"/>
      <c r="N59" s="296">
        <f>K59*L59</f>
        <v>110.76090920597254</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110.76090920597254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117219.04150952972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23443.808301905945</v>
      </c>
      <c r="M83" s="852"/>
      <c r="N83" s="57"/>
    </row>
    <row r="84" spans="1:14">
      <c r="B84" s="95" t="s">
        <v>1057</v>
      </c>
      <c r="C84" s="96"/>
      <c r="D84" s="96"/>
      <c r="E84" s="96"/>
      <c r="F84" s="96"/>
      <c r="G84" s="96"/>
      <c r="H84" s="96"/>
      <c r="I84" s="93"/>
      <c r="J84" s="94"/>
      <c r="K84" s="313">
        <v>0.05</v>
      </c>
      <c r="L84" s="851">
        <f>N78*K84</f>
        <v>5860.9520754764862</v>
      </c>
      <c r="M84" s="852"/>
      <c r="N84" s="57"/>
    </row>
    <row r="85" spans="1:14" ht="15.75" thickBot="1">
      <c r="B85" s="97" t="s">
        <v>1058</v>
      </c>
      <c r="C85" s="98"/>
      <c r="D85" s="98"/>
      <c r="E85" s="98"/>
      <c r="F85" s="98"/>
      <c r="G85" s="98"/>
      <c r="H85" s="98"/>
      <c r="I85" s="99"/>
      <c r="J85" s="100"/>
      <c r="K85" s="314">
        <v>0.05</v>
      </c>
      <c r="L85" s="853">
        <f>N78*K85</f>
        <v>5860.9520754764862</v>
      </c>
      <c r="M85" s="854"/>
      <c r="N85" s="57"/>
    </row>
    <row r="86" spans="1:14" ht="15.75" thickBot="1">
      <c r="B86" s="817" t="s">
        <v>1037</v>
      </c>
      <c r="C86" s="818"/>
      <c r="D86" s="818"/>
      <c r="E86" s="818"/>
      <c r="F86" s="818"/>
      <c r="G86" s="818"/>
      <c r="H86" s="818"/>
      <c r="I86" s="818"/>
      <c r="J86" s="818"/>
      <c r="K86" s="818"/>
      <c r="L86" s="818"/>
      <c r="M86" s="819"/>
      <c r="N86" s="58">
        <f>L83+L84+L85</f>
        <v>35165.712452858919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152384.75396238864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280">
        <v>15</v>
      </c>
      <c r="N36" s="281">
        <f>K36/M36</f>
        <v>4671.0511803619465</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109797.04818240512</v>
      </c>
      <c r="L37" s="279"/>
      <c r="M37" s="280">
        <v>15</v>
      </c>
      <c r="N37" s="281">
        <f>K37/M37</f>
        <v>7319.8032121603419</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213815.30435520996</v>
      </c>
      <c r="L38" s="279"/>
      <c r="M38" s="280">
        <v>15</v>
      </c>
      <c r="N38" s="281">
        <f>K38/M38</f>
        <v>14254.353623680663</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520091.28086402424</v>
      </c>
      <c r="L39" s="834">
        <v>15</v>
      </c>
      <c r="M39" s="835"/>
      <c r="N39" s="281">
        <f>K39/L39</f>
        <v>34672.752057601618</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122298.50442597808</v>
      </c>
      <c r="L40" s="285"/>
      <c r="M40" s="286">
        <v>15</v>
      </c>
      <c r="N40" s="281">
        <f>K40/M40</f>
        <v>8153.2336283985387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69105.238505673842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295348.14983154921</v>
      </c>
      <c r="N49" s="281">
        <f>K49*M49</f>
        <v>45188.266924227028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45188.266924227028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723.92751115014732</v>
      </c>
      <c r="M59" s="822"/>
      <c r="N59" s="296">
        <f>K59*L59</f>
        <v>110.76090920597254</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110.76090920597254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117808.74668618017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23561.749337236033</v>
      </c>
      <c r="M83" s="852"/>
      <c r="N83" s="57"/>
    </row>
    <row r="84" spans="1:14">
      <c r="B84" s="95" t="s">
        <v>1057</v>
      </c>
      <c r="C84" s="96"/>
      <c r="D84" s="96"/>
      <c r="E84" s="96"/>
      <c r="F84" s="96"/>
      <c r="G84" s="96"/>
      <c r="H84" s="96"/>
      <c r="I84" s="93"/>
      <c r="J84" s="94"/>
      <c r="K84" s="313">
        <v>0.05</v>
      </c>
      <c r="L84" s="851">
        <f>N78*K84</f>
        <v>5890.4373343090083</v>
      </c>
      <c r="M84" s="852"/>
      <c r="N84" s="57"/>
    </row>
    <row r="85" spans="1:14" ht="15.75" thickBot="1">
      <c r="B85" s="97" t="s">
        <v>1058</v>
      </c>
      <c r="C85" s="98"/>
      <c r="D85" s="98"/>
      <c r="E85" s="98"/>
      <c r="F85" s="98"/>
      <c r="G85" s="98"/>
      <c r="H85" s="98"/>
      <c r="I85" s="99"/>
      <c r="J85" s="100"/>
      <c r="K85" s="314">
        <v>0.05</v>
      </c>
      <c r="L85" s="853">
        <f>N78*K85</f>
        <v>5890.4373343090083</v>
      </c>
      <c r="M85" s="854"/>
      <c r="N85" s="57"/>
    </row>
    <row r="86" spans="1:14" ht="15.75" thickBot="1">
      <c r="B86" s="817" t="s">
        <v>1037</v>
      </c>
      <c r="C86" s="818"/>
      <c r="D86" s="818"/>
      <c r="E86" s="818"/>
      <c r="F86" s="818"/>
      <c r="G86" s="818"/>
      <c r="H86" s="818"/>
      <c r="I86" s="818"/>
      <c r="J86" s="818"/>
      <c r="K86" s="818"/>
      <c r="L86" s="818"/>
      <c r="M86" s="819"/>
      <c r="N86" s="58">
        <f>L83+L84+L85</f>
        <v>35342.62400585405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153151.37069203422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4.0853764164879998</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6121.647145191042</v>
      </c>
      <c r="N49" s="281">
        <f>K49*M49</f>
        <v>6458.3377381765486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6458.3377381765486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6870.960756241836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1374.1921512483673</v>
      </c>
      <c r="M83" s="852"/>
      <c r="N83" s="57"/>
    </row>
    <row r="84" spans="1:14">
      <c r="B84" s="95" t="s">
        <v>1057</v>
      </c>
      <c r="C84" s="96"/>
      <c r="D84" s="96"/>
      <c r="E84" s="96"/>
      <c r="F84" s="96"/>
      <c r="G84" s="96"/>
      <c r="H84" s="96"/>
      <c r="I84" s="93"/>
      <c r="J84" s="94"/>
      <c r="K84" s="313">
        <v>0.05</v>
      </c>
      <c r="L84" s="851">
        <f>N78*K84</f>
        <v>343.54803781209182</v>
      </c>
      <c r="M84" s="852"/>
      <c r="N84" s="57"/>
    </row>
    <row r="85" spans="1:14" ht="15.75" thickBot="1">
      <c r="B85" s="97" t="s">
        <v>1058</v>
      </c>
      <c r="C85" s="98"/>
      <c r="D85" s="98"/>
      <c r="E85" s="98"/>
      <c r="F85" s="98"/>
      <c r="G85" s="98"/>
      <c r="H85" s="98"/>
      <c r="I85" s="99"/>
      <c r="J85" s="100"/>
      <c r="K85" s="314">
        <v>0.05</v>
      </c>
      <c r="L85" s="853">
        <f>N78*K85</f>
        <v>343.54803781209182</v>
      </c>
      <c r="M85" s="854"/>
      <c r="N85" s="57"/>
    </row>
    <row r="86" spans="1:14" ht="15.75" thickBot="1">
      <c r="B86" s="817" t="s">
        <v>1037</v>
      </c>
      <c r="C86" s="818"/>
      <c r="D86" s="818"/>
      <c r="E86" s="818"/>
      <c r="F86" s="818"/>
      <c r="G86" s="818"/>
      <c r="H86" s="818"/>
      <c r="I86" s="818"/>
      <c r="J86" s="818"/>
      <c r="K86" s="818"/>
      <c r="L86" s="818"/>
      <c r="M86" s="819"/>
      <c r="N86" s="58">
        <f>L83+L84+L85</f>
        <v>2061.2882268725511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8932.2489831143866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6"/>
      <c r="J36" s="277"/>
      <c r="K36" s="278">
        <f>VLOOKUP(A36,EQUIPOS!A6:D163,4,FALSE)</f>
        <v>22693.758849450569</v>
      </c>
      <c r="L36" s="279"/>
      <c r="M36" s="280">
        <v>2</v>
      </c>
      <c r="N36" s="281">
        <f>K36/M36</f>
        <v>11346.879424725284</v>
      </c>
    </row>
    <row r="37" spans="1:14">
      <c r="A37" s="119" t="s">
        <v>180</v>
      </c>
      <c r="B37" s="830" t="str">
        <f>VLOOKUP(A37,EQUIPOS!A7:D154,3,FALSE)</f>
        <v>Compresor 120 HP, con martillo.</v>
      </c>
      <c r="C37" s="831"/>
      <c r="D37" s="831"/>
      <c r="E37" s="831"/>
      <c r="F37" s="831"/>
      <c r="G37" s="831"/>
      <c r="H37" s="832"/>
      <c r="I37" s="276"/>
      <c r="J37" s="277"/>
      <c r="K37" s="278">
        <f>VLOOKUP(A37,EQUIPOS!A7:D164,4,FALSE)</f>
        <v>86036.003183842797</v>
      </c>
      <c r="L37" s="279"/>
      <c r="M37" s="280">
        <v>4</v>
      </c>
      <c r="N37" s="281">
        <f>K37/M37</f>
        <v>21509.000795960699</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20739.227080928897</v>
      </c>
      <c r="L38" s="279"/>
      <c r="M38" s="280">
        <v>10</v>
      </c>
      <c r="N38" s="281">
        <f>K38/M38</f>
        <v>2073.9227080928895</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6"/>
      <c r="J39" s="277"/>
      <c r="K39" s="278">
        <f>VLOOKUP(A39,EQUIPOS!A9:D166,4,FALSE)</f>
        <v>115324.04271502474</v>
      </c>
      <c r="L39" s="279"/>
      <c r="M39" s="280">
        <v>10</v>
      </c>
      <c r="N39" s="281">
        <f>K39/M39</f>
        <v>11532.404271502473</v>
      </c>
    </row>
    <row r="40" spans="1:14">
      <c r="A40" t="s">
        <v>129</v>
      </c>
      <c r="B40" s="830" t="str">
        <f>VLOOKUP(A40,EQUIPOS!A10:D154,3,FALSE)</f>
        <v xml:space="preserve">Buldozer, Potencia al volante de 140 HP, motor de 2200 RPM, longitud de hoja 4,80m. </v>
      </c>
      <c r="C40" s="831"/>
      <c r="D40" s="831"/>
      <c r="E40" s="831"/>
      <c r="F40" s="831"/>
      <c r="G40" s="831"/>
      <c r="H40" s="832"/>
      <c r="I40" s="276"/>
      <c r="J40" s="277"/>
      <c r="K40" s="278">
        <f>VLOOKUP(A40,EQUIPOS!A10:D167,4,FALSE)</f>
        <v>213815.30435520996</v>
      </c>
      <c r="L40" s="279"/>
      <c r="M40" s="280">
        <v>100</v>
      </c>
      <c r="N40" s="281">
        <f>K40/M40</f>
        <v>2138.1530435520995</v>
      </c>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1276.6801301525002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49877.040373985947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3034.8138218342733</v>
      </c>
      <c r="N53" s="281">
        <f>K53*M53</f>
        <v>3034.8138218342733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3034.8138218342733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1">
        <f>VLOOKUP(A63,TRANSPORTE!A5:D117,4,FALSE)</f>
        <v>723.92751115014732</v>
      </c>
      <c r="M63" s="822"/>
      <c r="N63" s="296">
        <f>K63*L63</f>
        <v>941.10576449519158</v>
      </c>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941.10576449519158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66619.761261840409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13323.952252368083</v>
      </c>
      <c r="M87" s="852"/>
      <c r="N87" s="57"/>
    </row>
    <row r="88" spans="1:14">
      <c r="B88" s="95" t="s">
        <v>1057</v>
      </c>
      <c r="C88" s="96"/>
      <c r="D88" s="96"/>
      <c r="E88" s="96"/>
      <c r="F88" s="96"/>
      <c r="G88" s="96"/>
      <c r="H88" s="96"/>
      <c r="I88" s="93"/>
      <c r="J88" s="94"/>
      <c r="K88" s="313">
        <v>0.05</v>
      </c>
      <c r="L88" s="851">
        <f>N82*K88</f>
        <v>3330.9880630920206</v>
      </c>
      <c r="M88" s="852"/>
      <c r="N88" s="57"/>
    </row>
    <row r="89" spans="1:14" ht="15.75" thickBot="1">
      <c r="B89" s="97" t="s">
        <v>1058</v>
      </c>
      <c r="C89" s="98"/>
      <c r="D89" s="98"/>
      <c r="E89" s="98"/>
      <c r="F89" s="98"/>
      <c r="G89" s="98"/>
      <c r="H89" s="98"/>
      <c r="I89" s="99"/>
      <c r="J89" s="100"/>
      <c r="K89" s="314">
        <v>0.05</v>
      </c>
      <c r="L89" s="853">
        <f>N82*K89</f>
        <v>3330.9880630920206</v>
      </c>
      <c r="M89" s="854"/>
      <c r="N89" s="57"/>
    </row>
    <row r="90" spans="1:14" ht="15.75" thickBot="1">
      <c r="B90" s="817" t="s">
        <v>1037</v>
      </c>
      <c r="C90" s="818"/>
      <c r="D90" s="818"/>
      <c r="E90" s="818"/>
      <c r="F90" s="818"/>
      <c r="G90" s="818"/>
      <c r="H90" s="818"/>
      <c r="I90" s="818"/>
      <c r="J90" s="818"/>
      <c r="K90" s="818"/>
      <c r="L90" s="818"/>
      <c r="M90" s="819"/>
      <c r="N90" s="58">
        <f>L87+L88+L89</f>
        <v>19985.928378552122</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86605.689640392535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280">
        <v>2</v>
      </c>
      <c r="N36" s="281">
        <f>K36/M36</f>
        <v>3830.1894426316176</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6"/>
      <c r="J37" s="277"/>
      <c r="K37" s="278">
        <f>VLOOKUP(A37,EQUIPOS!A7:D164,4,FALSE)</f>
        <v>115324.04271502474</v>
      </c>
      <c r="L37" s="279"/>
      <c r="M37" s="280">
        <v>10</v>
      </c>
      <c r="N37" s="281">
        <f>K37/M37</f>
        <v>11532.404271502473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255.33602603049999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15617.929740164591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20724.65026077459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4144.9300521549185</v>
      </c>
      <c r="M87" s="852"/>
      <c r="N87" s="57"/>
    </row>
    <row r="88" spans="1:14">
      <c r="B88" s="95" t="s">
        <v>1057</v>
      </c>
      <c r="C88" s="96"/>
      <c r="D88" s="96"/>
      <c r="E88" s="96"/>
      <c r="F88" s="96"/>
      <c r="G88" s="96"/>
      <c r="H88" s="96"/>
      <c r="I88" s="93"/>
      <c r="J88" s="94"/>
      <c r="K88" s="313">
        <v>0.05</v>
      </c>
      <c r="L88" s="851">
        <f>N82*K88</f>
        <v>1036.2325130387296</v>
      </c>
      <c r="M88" s="852"/>
      <c r="N88" s="57"/>
    </row>
    <row r="89" spans="1:14" ht="15.75" thickBot="1">
      <c r="B89" s="97" t="s">
        <v>1058</v>
      </c>
      <c r="C89" s="98"/>
      <c r="D89" s="98"/>
      <c r="E89" s="98"/>
      <c r="F89" s="98"/>
      <c r="G89" s="98"/>
      <c r="H89" s="98"/>
      <c r="I89" s="99"/>
      <c r="J89" s="100"/>
      <c r="K89" s="314">
        <v>0.05</v>
      </c>
      <c r="L89" s="853">
        <f>N82*K89</f>
        <v>1036.2325130387296</v>
      </c>
      <c r="M89" s="854"/>
      <c r="N89" s="57"/>
    </row>
    <row r="90" spans="1:14" ht="15.75" thickBot="1">
      <c r="B90" s="817" t="s">
        <v>1037</v>
      </c>
      <c r="C90" s="818"/>
      <c r="D90" s="818"/>
      <c r="E90" s="818"/>
      <c r="F90" s="818"/>
      <c r="G90" s="818"/>
      <c r="H90" s="818"/>
      <c r="I90" s="818"/>
      <c r="J90" s="818"/>
      <c r="K90" s="818"/>
      <c r="L90" s="818"/>
      <c r="M90" s="819"/>
      <c r="N90" s="58">
        <f>L87+L88+L89</f>
        <v>6217.3950782323782</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26942.045339006967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2017.0059518820624</v>
      </c>
      <c r="L36" s="279"/>
      <c r="M36" s="280">
        <v>60</v>
      </c>
      <c r="N36" s="281">
        <f>K36/M36</f>
        <v>33.616765864701037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60</v>
      </c>
      <c r="N37" s="281">
        <f>K37/M37</f>
        <v>1046.2754671528519</v>
      </c>
    </row>
    <row r="38" spans="1:14">
      <c r="A38" t="s">
        <v>138</v>
      </c>
      <c r="B38" s="830" t="str">
        <f>VLOOKUP(A38,EQUIPOS!A8:D154,3,FALSE)</f>
        <v>Camioneta D-300</v>
      </c>
      <c r="C38" s="831"/>
      <c r="D38" s="831"/>
      <c r="E38" s="831"/>
      <c r="F38" s="831"/>
      <c r="G38" s="831"/>
      <c r="H38" s="832"/>
      <c r="I38" s="276"/>
      <c r="J38" s="277"/>
      <c r="K38" s="278">
        <f>VLOOKUP(A38,EQUIPOS!A8:D165,4,FALSE)</f>
        <v>52009.128086402423</v>
      </c>
      <c r="L38" s="279"/>
      <c r="M38" s="280">
        <v>60</v>
      </c>
      <c r="N38" s="281">
        <f>K38/M38</f>
        <v>866.81880144004037</v>
      </c>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1967.9890366268014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1915.0860905482807</v>
      </c>
      <c r="N53" s="281">
        <f>K53*M53</f>
        <v>229.81033086579367</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229.81033086579367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2623.359410876762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524.67188217535238</v>
      </c>
      <c r="M87" s="852"/>
      <c r="N87" s="57"/>
    </row>
    <row r="88" spans="1:14">
      <c r="B88" s="95" t="s">
        <v>1057</v>
      </c>
      <c r="C88" s="96"/>
      <c r="D88" s="96"/>
      <c r="E88" s="96"/>
      <c r="F88" s="96"/>
      <c r="G88" s="96"/>
      <c r="H88" s="96"/>
      <c r="I88" s="93"/>
      <c r="J88" s="94"/>
      <c r="K88" s="313">
        <v>0.05</v>
      </c>
      <c r="L88" s="851">
        <f>N82*K88</f>
        <v>131.16797054383809</v>
      </c>
      <c r="M88" s="852"/>
      <c r="N88" s="57"/>
    </row>
    <row r="89" spans="1:14" ht="15.75" thickBot="1">
      <c r="B89" s="97" t="s">
        <v>1058</v>
      </c>
      <c r="C89" s="98"/>
      <c r="D89" s="98"/>
      <c r="E89" s="98"/>
      <c r="F89" s="98"/>
      <c r="G89" s="98"/>
      <c r="H89" s="98"/>
      <c r="I89" s="99"/>
      <c r="J89" s="100"/>
      <c r="K89" s="314">
        <v>0.05</v>
      </c>
      <c r="L89" s="853">
        <f>N82*K89</f>
        <v>131.16797054383809</v>
      </c>
      <c r="M89" s="854"/>
      <c r="N89" s="57"/>
    </row>
    <row r="90" spans="1:14" ht="15.75" thickBot="1">
      <c r="B90" s="817" t="s">
        <v>1037</v>
      </c>
      <c r="C90" s="818"/>
      <c r="D90" s="818"/>
      <c r="E90" s="818"/>
      <c r="F90" s="818"/>
      <c r="G90" s="818"/>
      <c r="H90" s="818"/>
      <c r="I90" s="818"/>
      <c r="J90" s="818"/>
      <c r="K90" s="818"/>
      <c r="L90" s="818"/>
      <c r="M90" s="819"/>
      <c r="N90" s="58">
        <f>L87+L88+L89</f>
        <v>787.00782326302863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3410.3672341397905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2017.0059518820624</v>
      </c>
      <c r="L36" s="279"/>
      <c r="M36" s="280">
        <v>60</v>
      </c>
      <c r="N36" s="281">
        <f t="shared" ref="N36:N39" si="0">K36/M36</f>
        <v>33.616765864701037</v>
      </c>
    </row>
    <row r="37" spans="1:14">
      <c r="A37" s="119" t="s">
        <v>324</v>
      </c>
      <c r="B37" s="830" t="str">
        <f>VLOOKUP(A37,EQUIPOS!A7:D154,3,FALSE)</f>
        <v xml:space="preserve">Ruteadora </v>
      </c>
      <c r="C37" s="831"/>
      <c r="D37" s="831"/>
      <c r="E37" s="831"/>
      <c r="F37" s="831"/>
      <c r="G37" s="831"/>
      <c r="H37" s="832"/>
      <c r="I37" s="276"/>
      <c r="J37" s="277"/>
      <c r="K37" s="278">
        <f>VLOOKUP(A37,EQUIPOS!A7:D164,4,FALSE)</f>
        <v>3413.7894818351965</v>
      </c>
      <c r="L37" s="279"/>
      <c r="M37" s="280">
        <v>60</v>
      </c>
      <c r="N37" s="281">
        <f t="shared" si="0"/>
        <v>56.896491363919942</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62776.528029171117</v>
      </c>
      <c r="L38" s="279"/>
      <c r="M38" s="280">
        <v>60</v>
      </c>
      <c r="N38" s="281">
        <f t="shared" si="0"/>
        <v>1046.2754671528519</v>
      </c>
    </row>
    <row r="39" spans="1:14">
      <c r="A39" t="s">
        <v>138</v>
      </c>
      <c r="B39" s="830" t="str">
        <f>VLOOKUP(A39,EQUIPOS!A9:D154,3,FALSE)</f>
        <v>Camioneta D-300</v>
      </c>
      <c r="C39" s="831"/>
      <c r="D39" s="831"/>
      <c r="E39" s="831"/>
      <c r="F39" s="831"/>
      <c r="G39" s="831"/>
      <c r="H39" s="832"/>
      <c r="I39" s="276"/>
      <c r="J39" s="277"/>
      <c r="K39" s="278">
        <f>VLOOKUP(A39,EQUIPOS!A9:D166,4,FALSE)</f>
        <v>52009.128086402423</v>
      </c>
      <c r="L39" s="279"/>
      <c r="M39" s="280">
        <v>60</v>
      </c>
      <c r="N39" s="281">
        <f t="shared" si="0"/>
        <v>866.81880144004037</v>
      </c>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N84*M46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2024.8855279907216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52405.876495280325</v>
      </c>
      <c r="N53" s="281">
        <f t="shared" ref="N53:N54" si="1">K53*M53</f>
        <v>366.84113546696227</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1915.0860905482807</v>
      </c>
      <c r="N54" s="281">
        <f t="shared" si="1"/>
        <v>229.81033086579367</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3">
        <f>SUM(N53:N61)</f>
        <v>596.65146633275594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0" t="s">
        <v>1045</v>
      </c>
      <c r="M66" s="793"/>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1">
        <f>VLOOKUP(A67,TRANSPORTE!A6:D120,4,FALSE)</f>
        <v>723.92751115014732</v>
      </c>
      <c r="M67" s="822"/>
      <c r="N67" s="296">
        <f>L67*K67</f>
        <v>5.0674925780510316</v>
      </c>
    </row>
    <row r="68" spans="1:15">
      <c r="B68" s="52"/>
      <c r="C68" s="53"/>
      <c r="D68" s="53"/>
      <c r="E68" s="53"/>
      <c r="F68" s="53"/>
      <c r="G68" s="53"/>
      <c r="H68" s="320"/>
      <c r="I68" s="288"/>
      <c r="J68" s="295"/>
      <c r="K68" s="288"/>
      <c r="L68" s="821"/>
      <c r="M68" s="822"/>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5.0674925780510316</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10">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3052.164530285695</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3"/>
      <c r="J90" s="343"/>
      <c r="K90" s="311" t="s">
        <v>1054</v>
      </c>
      <c r="L90" s="847" t="s">
        <v>1055</v>
      </c>
      <c r="M90" s="848"/>
      <c r="N90" s="312"/>
    </row>
    <row r="91" spans="1:14">
      <c r="B91" s="849" t="s">
        <v>1056</v>
      </c>
      <c r="C91" s="850"/>
      <c r="D91" s="850"/>
      <c r="E91" s="850"/>
      <c r="F91" s="850"/>
      <c r="G91" s="850"/>
      <c r="H91" s="850"/>
      <c r="I91" s="93"/>
      <c r="J91" s="94"/>
      <c r="K91" s="313">
        <v>0.2</v>
      </c>
      <c r="L91" s="851">
        <f>N86*K91</f>
        <v>610.43290605713901</v>
      </c>
      <c r="M91" s="852"/>
      <c r="N91" s="57"/>
    </row>
    <row r="92" spans="1:14">
      <c r="B92" s="95" t="s">
        <v>1057</v>
      </c>
      <c r="C92" s="96"/>
      <c r="D92" s="96"/>
      <c r="E92" s="96"/>
      <c r="F92" s="96"/>
      <c r="G92" s="96"/>
      <c r="H92" s="96"/>
      <c r="I92" s="93"/>
      <c r="J92" s="94"/>
      <c r="K92" s="313">
        <v>0.05</v>
      </c>
      <c r="L92" s="851">
        <f>N86*K92</f>
        <v>152.60822651428475</v>
      </c>
      <c r="M92" s="852"/>
      <c r="N92" s="57"/>
    </row>
    <row r="93" spans="1:14" ht="15.75" thickBot="1">
      <c r="B93" s="97" t="s">
        <v>1058</v>
      </c>
      <c r="C93" s="98"/>
      <c r="D93" s="98"/>
      <c r="E93" s="98"/>
      <c r="F93" s="98"/>
      <c r="G93" s="98"/>
      <c r="H93" s="98"/>
      <c r="I93" s="99"/>
      <c r="J93" s="100"/>
      <c r="K93" s="314">
        <v>0.05</v>
      </c>
      <c r="L93" s="853">
        <f>N86*K93</f>
        <v>152.60822651428475</v>
      </c>
      <c r="M93" s="854"/>
      <c r="N93" s="57"/>
    </row>
    <row r="94" spans="1:14" ht="15.75" thickBot="1">
      <c r="B94" s="817" t="s">
        <v>1037</v>
      </c>
      <c r="C94" s="818"/>
      <c r="D94" s="818"/>
      <c r="E94" s="818"/>
      <c r="F94" s="818"/>
      <c r="G94" s="818"/>
      <c r="H94" s="818"/>
      <c r="I94" s="818"/>
      <c r="J94" s="818"/>
      <c r="K94" s="818"/>
      <c r="L94" s="818"/>
      <c r="M94" s="819"/>
      <c r="N94" s="58">
        <f>L91+L92+L93</f>
        <v>915.64935908570851</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3967.8138893714035</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70" t="s">
        <v>2327</v>
      </c>
      <c r="C127" s="402"/>
      <c r="D127" s="402"/>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280">
        <v>6.25</v>
      </c>
      <c r="N36" s="281">
        <f t="shared" ref="N36:N41" si="0">K36/M36</f>
        <v>420.29721288266575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v>
      </c>
      <c r="N37" s="281">
        <f t="shared" si="0"/>
        <v>1255.5305605834224</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20739.227080928897</v>
      </c>
      <c r="L38" s="279"/>
      <c r="M38" s="280">
        <v>3.75</v>
      </c>
      <c r="N38" s="281">
        <f t="shared" si="0"/>
        <v>5530.4605549143726</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2692.7768265895893</v>
      </c>
      <c r="L39" s="279"/>
      <c r="M39" s="280">
        <v>6.25</v>
      </c>
      <c r="N39" s="281">
        <f t="shared" si="0"/>
        <v>430.84429225433428</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5224.5784888228145</v>
      </c>
      <c r="L40" s="279"/>
      <c r="M40" s="280">
        <v>6.25</v>
      </c>
      <c r="N40" s="281">
        <f t="shared" si="0"/>
        <v>835.9325582116503</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7245.3297359311418</v>
      </c>
      <c r="L41" s="279"/>
      <c r="M41" s="280">
        <v>6.25</v>
      </c>
      <c r="N41" s="281">
        <f t="shared" si="0"/>
        <v>1159.2527577489827</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10551.527630305227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3085.582766237244</v>
      </c>
      <c r="N53" s="281">
        <f>K53*M53</f>
        <v>18927.76465400161</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3409.4200446104201</v>
      </c>
      <c r="N54" s="281">
        <f>K54*M54</f>
        <v>1262.748164670526</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691.82820191046426</v>
      </c>
      <c r="N55" s="281">
        <f>K55*M55</f>
        <v>768.6980021227381</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3720.58610670383</v>
      </c>
      <c r="N56" s="281">
        <f>K56*M56</f>
        <v>4133.9845630042555</v>
      </c>
    </row>
    <row r="57" spans="1:14">
      <c r="A57" s="150" t="s">
        <v>849</v>
      </c>
      <c r="B57" s="812" t="str">
        <f>VLOOKUP(A57,MATERIALES!A7:D373,3,FALSE)</f>
        <v>Antisol blanco (presentación 20 kg)</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tr">
        <f>VLOOKUP(A57,MATERIALES!A11:D649,2,FALSE)</f>
        <v>kg</v>
      </c>
      <c r="K57" s="50">
        <v>1.1200000000000001</v>
      </c>
      <c r="L57" s="821">
        <f>VLOOKUP(A57,MATERIALES!A4:D373,4,FALSE)</f>
        <v>4463.5757864457655</v>
      </c>
      <c r="M57" s="822"/>
      <c r="N57" s="281">
        <f>K57*L57</f>
        <v>4999.2048808192576</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343431.66586038633</v>
      </c>
      <c r="N58" s="281">
        <f>K58*M58</f>
        <v>346865.98251899017</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376958.38278360857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723.92751115014732</v>
      </c>
      <c r="M66" s="822"/>
      <c r="N66" s="296">
        <f>K66*L66</f>
        <v>731.16678626164878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731.16678626164878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397433.17413727345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79486.634827454691</v>
      </c>
      <c r="M90" s="852"/>
      <c r="N90" s="57"/>
    </row>
    <row r="91" spans="1:14">
      <c r="B91" s="95" t="s">
        <v>1057</v>
      </c>
      <c r="C91" s="96"/>
      <c r="D91" s="96"/>
      <c r="E91" s="96"/>
      <c r="F91" s="96"/>
      <c r="G91" s="96"/>
      <c r="H91" s="96"/>
      <c r="I91" s="93"/>
      <c r="J91" s="94"/>
      <c r="K91" s="313">
        <v>0.05</v>
      </c>
      <c r="L91" s="851">
        <f>N85*K91</f>
        <v>19871.658706863673</v>
      </c>
      <c r="M91" s="852"/>
      <c r="N91" s="57"/>
    </row>
    <row r="92" spans="1:14" ht="15.75" thickBot="1">
      <c r="B92" s="97" t="s">
        <v>1058</v>
      </c>
      <c r="C92" s="98"/>
      <c r="D92" s="98"/>
      <c r="E92" s="98"/>
      <c r="F92" s="98"/>
      <c r="G92" s="98"/>
      <c r="H92" s="98"/>
      <c r="I92" s="99"/>
      <c r="J92" s="100"/>
      <c r="K92" s="314">
        <v>0.05</v>
      </c>
      <c r="L92" s="853">
        <f>N85*K92</f>
        <v>19871.658706863673</v>
      </c>
      <c r="M92" s="854"/>
      <c r="N92" s="57"/>
    </row>
    <row r="93" spans="1:14" ht="15.75" thickBot="1">
      <c r="B93" s="817" t="s">
        <v>1037</v>
      </c>
      <c r="C93" s="818"/>
      <c r="D93" s="818"/>
      <c r="E93" s="818"/>
      <c r="F93" s="818"/>
      <c r="G93" s="818"/>
      <c r="H93" s="818"/>
      <c r="I93" s="818"/>
      <c r="J93" s="818"/>
      <c r="K93" s="818"/>
      <c r="L93" s="818"/>
      <c r="M93" s="819"/>
      <c r="N93" s="58">
        <f>L90+L91+L92</f>
        <v>119229.95224118204</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516663.12637845549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280">
        <v>6.25</v>
      </c>
      <c r="N36" s="281">
        <f t="shared" ref="N36:N41" si="0">K36/M36</f>
        <v>420.29721288266575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62776.528029171117</v>
      </c>
      <c r="L37" s="279"/>
      <c r="M37" s="280">
        <v>50</v>
      </c>
      <c r="N37" s="281">
        <f t="shared" si="0"/>
        <v>1255.5305605834224</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20739.227080928897</v>
      </c>
      <c r="L38" s="279"/>
      <c r="M38" s="280">
        <v>3.75</v>
      </c>
      <c r="N38" s="281">
        <f t="shared" si="0"/>
        <v>5530.4605549143726</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2692.7768265895893</v>
      </c>
      <c r="L39" s="279"/>
      <c r="M39" s="280">
        <v>6.25</v>
      </c>
      <c r="N39" s="281">
        <f t="shared" si="0"/>
        <v>430.84429225433428</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5224.5784888228145</v>
      </c>
      <c r="L40" s="279"/>
      <c r="M40" s="280">
        <v>6.25</v>
      </c>
      <c r="N40" s="281">
        <f t="shared" si="0"/>
        <v>835.9325582116503</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7245.3297359311418</v>
      </c>
      <c r="L41" s="279"/>
      <c r="M41" s="280">
        <v>6.25</v>
      </c>
      <c r="N41" s="281">
        <f t="shared" si="0"/>
        <v>1159.2527577489827</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10551.527630305227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3085.582766237244</v>
      </c>
      <c r="N53" s="281">
        <f>K53*M53</f>
        <v>18927.76465400161</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8334.623469209193</v>
      </c>
      <c r="N54" s="281">
        <f>K54*M54</f>
        <v>9334.7782855142977</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3409.4200446104201</v>
      </c>
      <c r="N55" s="281">
        <f>K55*M55</f>
        <v>1262.748164670526</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691.82820191046426</v>
      </c>
      <c r="N56" s="281">
        <f>K56*M56</f>
        <v>768.6980021227381</v>
      </c>
    </row>
    <row r="57" spans="1:14">
      <c r="A57" s="150" t="s">
        <v>684</v>
      </c>
      <c r="B57" s="812" t="str">
        <f>VLOOKUP(A57,MATERIALES!A7:D373,3,FALSE)</f>
        <v>Sello de silicona o sellador autonivelante</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
        <v>144</v>
      </c>
      <c r="K57" s="50">
        <v>1.1111111111111112</v>
      </c>
      <c r="L57" s="821">
        <f>VLOOKUP(A57,MATERIALES!A4:D373,4,FALSE)</f>
        <v>3720.58610670383</v>
      </c>
      <c r="M57" s="822"/>
      <c r="N57" s="281">
        <f>K57*L57</f>
        <v>4133.9845630042555</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4463.5757864457655</v>
      </c>
      <c r="N58" s="281">
        <f>K58*M58</f>
        <v>4999.2048808192576</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343431.66586038633</v>
      </c>
      <c r="N59" s="281">
        <f>K59*M59</f>
        <v>346865.98251899017</v>
      </c>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386293.16106912284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723.92751115014732</v>
      </c>
      <c r="M66" s="822"/>
      <c r="N66" s="296">
        <f>K66*L66</f>
        <v>731.16678626164878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731.16678626164878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406767.95242278773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81353.590484557557</v>
      </c>
      <c r="M90" s="852"/>
      <c r="N90" s="57"/>
    </row>
    <row r="91" spans="1:14">
      <c r="B91" s="95" t="s">
        <v>1057</v>
      </c>
      <c r="C91" s="96"/>
      <c r="D91" s="96"/>
      <c r="E91" s="96"/>
      <c r="F91" s="96"/>
      <c r="G91" s="96"/>
      <c r="H91" s="96"/>
      <c r="I91" s="93"/>
      <c r="J91" s="94"/>
      <c r="K91" s="313">
        <v>0.05</v>
      </c>
      <c r="L91" s="851">
        <f>N85*K91</f>
        <v>20338.397621139389</v>
      </c>
      <c r="M91" s="852"/>
      <c r="N91" s="57"/>
    </row>
    <row r="92" spans="1:14" ht="15.75" thickBot="1">
      <c r="B92" s="97" t="s">
        <v>1058</v>
      </c>
      <c r="C92" s="98"/>
      <c r="D92" s="98"/>
      <c r="E92" s="98"/>
      <c r="F92" s="98"/>
      <c r="G92" s="98"/>
      <c r="H92" s="98"/>
      <c r="I92" s="99"/>
      <c r="J92" s="100"/>
      <c r="K92" s="314">
        <v>0.05</v>
      </c>
      <c r="L92" s="853">
        <f>N85*K92</f>
        <v>20338.397621139389</v>
      </c>
      <c r="M92" s="854"/>
      <c r="N92" s="57"/>
    </row>
    <row r="93" spans="1:14" ht="15.75" thickBot="1">
      <c r="B93" s="817" t="s">
        <v>1037</v>
      </c>
      <c r="C93" s="818"/>
      <c r="D93" s="818"/>
      <c r="E93" s="818"/>
      <c r="F93" s="818"/>
      <c r="G93" s="818"/>
      <c r="H93" s="818"/>
      <c r="I93" s="818"/>
      <c r="J93" s="818"/>
      <c r="K93" s="818"/>
      <c r="L93" s="818"/>
      <c r="M93" s="819"/>
      <c r="N93" s="58">
        <f>L90+L91+L92</f>
        <v>122030.38572683634</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528798.33814962406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s="163" t="s">
        <v>1929</v>
      </c>
      <c r="B31" s="86" t="s">
        <v>1177</v>
      </c>
      <c r="C31" s="957" t="s">
        <v>1709</v>
      </c>
      <c r="D31" s="958"/>
      <c r="E31" s="958"/>
      <c r="F31" s="958"/>
      <c r="G31" s="958"/>
      <c r="H31" s="958"/>
      <c r="I31" s="958"/>
      <c r="J31" s="958"/>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442.41187604614441</v>
      </c>
      <c r="N49" s="281">
        <f>K49*M49</f>
        <v>442.41187604614441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442.41187604614441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442.41187604614441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88.482375209228891</v>
      </c>
      <c r="M83" s="852"/>
      <c r="N83" s="57"/>
    </row>
    <row r="84" spans="1:14">
      <c r="B84" s="95" t="s">
        <v>1057</v>
      </c>
      <c r="C84" s="96"/>
      <c r="D84" s="96"/>
      <c r="E84" s="96"/>
      <c r="F84" s="96"/>
      <c r="G84" s="96"/>
      <c r="H84" s="96"/>
      <c r="I84" s="93"/>
      <c r="J84" s="94"/>
      <c r="K84" s="313">
        <v>0.05</v>
      </c>
      <c r="L84" s="851">
        <f>N78*K84</f>
        <v>22.120593802307223</v>
      </c>
      <c r="M84" s="852"/>
      <c r="N84" s="57"/>
    </row>
    <row r="85" spans="1:14" ht="15.75" thickBot="1">
      <c r="B85" s="97" t="s">
        <v>1058</v>
      </c>
      <c r="C85" s="98"/>
      <c r="D85" s="98"/>
      <c r="E85" s="98"/>
      <c r="F85" s="98"/>
      <c r="G85" s="98"/>
      <c r="H85" s="98"/>
      <c r="I85" s="99"/>
      <c r="J85" s="100"/>
      <c r="K85" s="314">
        <v>0.05</v>
      </c>
      <c r="L85" s="853">
        <f>N78*K85</f>
        <v>22.120593802307223</v>
      </c>
      <c r="M85" s="854"/>
      <c r="N85" s="57"/>
    </row>
    <row r="86" spans="1:14" ht="15.75" thickBot="1">
      <c r="B86" s="817" t="s">
        <v>1037</v>
      </c>
      <c r="C86" s="818"/>
      <c r="D86" s="818"/>
      <c r="E86" s="818"/>
      <c r="F86" s="818"/>
      <c r="G86" s="818"/>
      <c r="H86" s="818"/>
      <c r="I86" s="818"/>
      <c r="J86" s="818"/>
      <c r="K86" s="818"/>
      <c r="L86" s="818"/>
      <c r="M86" s="819"/>
      <c r="N86" s="58">
        <f>L83+L84+L85</f>
        <v>132.72356281384333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575.13543885998774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1710</v>
      </c>
      <c r="C31" s="957" t="s">
        <v>2146</v>
      </c>
      <c r="D31" s="958"/>
      <c r="E31" s="958"/>
      <c r="F31" s="958"/>
      <c r="G31" s="958"/>
      <c r="H31" s="958"/>
      <c r="I31" s="958"/>
      <c r="J31" s="958"/>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508.55071339469526</v>
      </c>
      <c r="N49" s="281">
        <f>K49*M49</f>
        <v>508.55071339469526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508.55071339469526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508.55071339469526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101.71014267893906</v>
      </c>
      <c r="M83" s="852"/>
      <c r="N83" s="57"/>
    </row>
    <row r="84" spans="1:14">
      <c r="B84" s="95" t="s">
        <v>1057</v>
      </c>
      <c r="C84" s="96"/>
      <c r="D84" s="96"/>
      <c r="E84" s="96"/>
      <c r="F84" s="96"/>
      <c r="G84" s="96"/>
      <c r="H84" s="96"/>
      <c r="I84" s="93"/>
      <c r="J84" s="94"/>
      <c r="K84" s="313">
        <v>0.05</v>
      </c>
      <c r="L84" s="851">
        <f>N78*K84</f>
        <v>25.427535669734766</v>
      </c>
      <c r="M84" s="852"/>
      <c r="N84" s="57"/>
    </row>
    <row r="85" spans="1:14" ht="15.75" thickBot="1">
      <c r="B85" s="97" t="s">
        <v>1058</v>
      </c>
      <c r="C85" s="98"/>
      <c r="D85" s="98"/>
      <c r="E85" s="98"/>
      <c r="F85" s="98"/>
      <c r="G85" s="98"/>
      <c r="H85" s="98"/>
      <c r="I85" s="99"/>
      <c r="J85" s="100"/>
      <c r="K85" s="314">
        <v>0.05</v>
      </c>
      <c r="L85" s="853">
        <f>N78*K85</f>
        <v>25.427535669734766</v>
      </c>
      <c r="M85" s="854"/>
      <c r="N85" s="57"/>
    </row>
    <row r="86" spans="1:14" ht="15.75" thickBot="1">
      <c r="B86" s="817" t="s">
        <v>1037</v>
      </c>
      <c r="C86" s="818"/>
      <c r="D86" s="818"/>
      <c r="E86" s="818"/>
      <c r="F86" s="818"/>
      <c r="G86" s="818"/>
      <c r="H86" s="818"/>
      <c r="I86" s="818"/>
      <c r="J86" s="818"/>
      <c r="K86" s="818"/>
      <c r="L86" s="818"/>
      <c r="M86" s="819"/>
      <c r="N86" s="58">
        <f>L83+L84+L85</f>
        <v>152.5652140184086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661.11592741310392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86" t="s">
        <v>1711</v>
      </c>
      <c r="C31" s="957" t="s">
        <v>2147</v>
      </c>
      <c r="D31" s="958"/>
      <c r="E31" s="958"/>
      <c r="F31" s="958"/>
      <c r="G31" s="958"/>
      <c r="H31" s="958"/>
      <c r="I31" s="958"/>
      <c r="J31" s="958"/>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526.49450521392214</v>
      </c>
      <c r="N49" s="281">
        <f>K49*M49</f>
        <v>526.49450521392214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526.49450521392214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526.49450521392214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105.29890104278444</v>
      </c>
      <c r="M83" s="852"/>
      <c r="N83" s="57"/>
    </row>
    <row r="84" spans="1:14">
      <c r="B84" s="95" t="s">
        <v>1057</v>
      </c>
      <c r="C84" s="96"/>
      <c r="D84" s="96"/>
      <c r="E84" s="96"/>
      <c r="F84" s="96"/>
      <c r="G84" s="96"/>
      <c r="H84" s="96"/>
      <c r="I84" s="93"/>
      <c r="J84" s="94"/>
      <c r="K84" s="313">
        <v>0.05</v>
      </c>
      <c r="L84" s="851">
        <f>N78*K84</f>
        <v>26.324725260696109</v>
      </c>
      <c r="M84" s="852"/>
      <c r="N84" s="57"/>
    </row>
    <row r="85" spans="1:14" ht="15.75" thickBot="1">
      <c r="B85" s="97" t="s">
        <v>1058</v>
      </c>
      <c r="C85" s="98"/>
      <c r="D85" s="98"/>
      <c r="E85" s="98"/>
      <c r="F85" s="98"/>
      <c r="G85" s="98"/>
      <c r="H85" s="98"/>
      <c r="I85" s="99"/>
      <c r="J85" s="100"/>
      <c r="K85" s="314">
        <v>0.05</v>
      </c>
      <c r="L85" s="853">
        <f>N78*K85</f>
        <v>26.324725260696109</v>
      </c>
      <c r="M85" s="854"/>
      <c r="N85" s="57"/>
    </row>
    <row r="86" spans="1:14" ht="15.75" thickBot="1">
      <c r="B86" s="817" t="s">
        <v>1037</v>
      </c>
      <c r="C86" s="818"/>
      <c r="D86" s="818"/>
      <c r="E86" s="818"/>
      <c r="F86" s="818"/>
      <c r="G86" s="818"/>
      <c r="H86" s="818"/>
      <c r="I86" s="818"/>
      <c r="J86" s="818"/>
      <c r="K86" s="818"/>
      <c r="L86" s="818"/>
      <c r="M86" s="819"/>
      <c r="N86" s="58">
        <f>L83+L84+L85</f>
        <v>157.94835156417665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684.44285677809876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280">
        <v>30</v>
      </c>
      <c r="N36" s="281">
        <f>K36/M36</f>
        <v>87.561919350555371</v>
      </c>
    </row>
    <row r="37" spans="1:14">
      <c r="A37" t="s">
        <v>363</v>
      </c>
      <c r="B37" s="830" t="str">
        <f>VLOOKUP(A37,EQUIPOS!A7:D154,3,FALSE)</f>
        <v>Vibrador de concreto, Motor de 3 hp a 18.000 rpm Mangueras de 4 mt</v>
      </c>
      <c r="C37" s="831"/>
      <c r="D37" s="831"/>
      <c r="E37" s="831"/>
      <c r="F37" s="831"/>
      <c r="G37" s="831"/>
      <c r="H37" s="832"/>
      <c r="I37" s="276"/>
      <c r="J37" s="277"/>
      <c r="K37" s="278">
        <f>VLOOKUP(A37,EQUIPOS!A7:D164,4,FALSE)</f>
        <v>7245.3297359311418</v>
      </c>
      <c r="L37" s="279"/>
      <c r="M37" s="280">
        <v>30</v>
      </c>
      <c r="N37" s="281">
        <f>K37/M37</f>
        <v>241.51099119770473</v>
      </c>
    </row>
    <row r="38" spans="1:14">
      <c r="A38" t="s">
        <v>228</v>
      </c>
      <c r="B38" s="830" t="str">
        <f>VLOOKUP(A38,EQUIPOS!A8:D154,3,FALSE)</f>
        <v xml:space="preserve">Formaleta metálica (concreto hidráulico)
</v>
      </c>
      <c r="C38" s="831"/>
      <c r="D38" s="831"/>
      <c r="E38" s="831"/>
      <c r="F38" s="831"/>
      <c r="G38" s="831"/>
      <c r="H38" s="832"/>
      <c r="I38" s="833"/>
      <c r="J38" s="814"/>
      <c r="K38" s="278">
        <f>VLOOKUP(A38,EQUIPOS!A8:D165,4,FALSE)</f>
        <v>2692.7768265895893</v>
      </c>
      <c r="L38" s="834">
        <v>0.33329999999999999</v>
      </c>
      <c r="M38" s="835"/>
      <c r="N38" s="281">
        <f>K38/L38</f>
        <v>8079.1383936081293</v>
      </c>
    </row>
    <row r="39" spans="1:14">
      <c r="B39" s="830"/>
      <c r="C39" s="831"/>
      <c r="D39" s="831"/>
      <c r="E39" s="831"/>
      <c r="F39" s="831"/>
      <c r="G39" s="831"/>
      <c r="H39" s="832"/>
      <c r="I39" s="42"/>
      <c r="J39" s="43"/>
      <c r="K39" s="278"/>
      <c r="L39" s="285"/>
      <c r="M39" s="286"/>
      <c r="N39" s="281"/>
    </row>
    <row r="40" spans="1:14">
      <c r="B40" s="329"/>
      <c r="C40" s="330"/>
      <c r="D40" s="330"/>
      <c r="E40" s="332"/>
      <c r="F40" s="332"/>
      <c r="G40" s="332"/>
      <c r="H40" s="131"/>
      <c r="I40" s="42"/>
      <c r="J40" s="43"/>
      <c r="K40" s="283"/>
      <c r="L40" s="285"/>
      <c r="M40" s="286"/>
      <c r="N40" s="287"/>
    </row>
    <row r="41" spans="1:14">
      <c r="B41" s="837" t="s">
        <v>1036</v>
      </c>
      <c r="C41" s="838"/>
      <c r="D41" s="838"/>
      <c r="E41" s="44"/>
      <c r="F41" s="45"/>
      <c r="G41" s="45"/>
      <c r="H41" s="46"/>
      <c r="I41" s="42"/>
      <c r="J41" s="43"/>
      <c r="K41" s="288"/>
      <c r="L41" s="285"/>
      <c r="M41" s="410">
        <v>0.1</v>
      </c>
      <c r="N41" s="353">
        <f>N72*M41</f>
        <v>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8620.9913258484739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343431.66586038633</v>
      </c>
      <c r="N48" s="281">
        <f>K48*M48</f>
        <v>346865.98251899017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3">
        <f>SUM(N48:N51)</f>
        <v>346865.98251899017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1">
        <f>VLOOKUP(A57,TRANSPORTE!A5:D117,4,FALSE)</f>
        <v>723.92751115014732</v>
      </c>
      <c r="M57" s="822"/>
      <c r="N57" s="296">
        <f>K57*L57</f>
        <v>731.16678626164878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731.16678626164878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358345.94084802119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71669.18816960424</v>
      </c>
      <c r="M79" s="852"/>
      <c r="N79" s="57"/>
    </row>
    <row r="80" spans="1:15">
      <c r="B80" s="95" t="s">
        <v>1057</v>
      </c>
      <c r="C80" s="96"/>
      <c r="D80" s="96"/>
      <c r="E80" s="96"/>
      <c r="F80" s="96"/>
      <c r="G80" s="96"/>
      <c r="H80" s="96"/>
      <c r="I80" s="93"/>
      <c r="J80" s="94"/>
      <c r="K80" s="313">
        <v>0.05</v>
      </c>
      <c r="L80" s="851">
        <f>N74*K80</f>
        <v>17917.29704240106</v>
      </c>
      <c r="M80" s="852"/>
      <c r="N80" s="57"/>
    </row>
    <row r="81" spans="1:14" ht="15.75" thickBot="1">
      <c r="B81" s="97" t="s">
        <v>1058</v>
      </c>
      <c r="C81" s="98"/>
      <c r="D81" s="98"/>
      <c r="E81" s="98"/>
      <c r="F81" s="98"/>
      <c r="G81" s="98"/>
      <c r="H81" s="98"/>
      <c r="I81" s="99"/>
      <c r="J81" s="100"/>
      <c r="K81" s="314">
        <v>0.05</v>
      </c>
      <c r="L81" s="853">
        <f>N74*K81</f>
        <v>17917.29704240106</v>
      </c>
      <c r="M81" s="854"/>
      <c r="N81" s="57"/>
    </row>
    <row r="82" spans="1:14" ht="15.75" thickBot="1">
      <c r="B82" s="817" t="s">
        <v>1037</v>
      </c>
      <c r="C82" s="818"/>
      <c r="D82" s="818"/>
      <c r="E82" s="818"/>
      <c r="F82" s="818"/>
      <c r="G82" s="818"/>
      <c r="H82" s="818"/>
      <c r="I82" s="818"/>
      <c r="J82" s="818"/>
      <c r="K82" s="818"/>
      <c r="L82" s="818"/>
      <c r="M82" s="819"/>
      <c r="N82" s="58">
        <f>L79+L80+L81</f>
        <v>107503.78225440635</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465849.72310242755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280">
        <v>37.5</v>
      </c>
      <c r="N36" s="281">
        <f>K36/M36</f>
        <v>204.27677027368628</v>
      </c>
    </row>
    <row r="37" spans="1:14">
      <c r="B37" s="830"/>
      <c r="C37" s="831"/>
      <c r="D37" s="831"/>
      <c r="E37" s="836"/>
      <c r="F37" s="831"/>
      <c r="G37" s="831"/>
      <c r="H37" s="832"/>
      <c r="I37" s="42"/>
      <c r="J37" s="43"/>
      <c r="K37" s="283"/>
      <c r="L37" s="285"/>
      <c r="M37" s="286"/>
      <c r="N37" s="287"/>
    </row>
    <row r="38" spans="1:14">
      <c r="B38" s="837" t="s">
        <v>1036</v>
      </c>
      <c r="C38" s="838"/>
      <c r="D38" s="838"/>
      <c r="E38" s="44"/>
      <c r="F38" s="45"/>
      <c r="G38" s="45"/>
      <c r="H38" s="46"/>
      <c r="I38" s="42"/>
      <c r="J38" s="43"/>
      <c r="K38" s="288"/>
      <c r="L38" s="285"/>
      <c r="M38" s="478">
        <v>0.1</v>
      </c>
      <c r="N38" s="353">
        <f>N72*M38</f>
        <v>1021.344104122</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3">
        <f>SUM(N36:N39)</f>
        <v>1225.6208743956863</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4" t="s">
        <v>1029</v>
      </c>
      <c r="K44" s="91" t="s">
        <v>1030</v>
      </c>
      <c r="L44" s="811" t="s">
        <v>1039</v>
      </c>
      <c r="M44" s="810"/>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33009.015460064904</v>
      </c>
      <c r="N45" s="281">
        <f>K45*M45</f>
        <v>33999.285923866853</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44919.159248367243</v>
      </c>
      <c r="N46" s="281">
        <f>K46*M46</f>
        <v>449.19159248367242</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40014.976133546908</v>
      </c>
      <c r="N47" s="281">
        <f>K47*M47</f>
        <v>2000.7488066773456</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423348.29915653274</v>
      </c>
      <c r="N48" s="281">
        <f>K48*M48</f>
        <v>4233.4829915653272</v>
      </c>
    </row>
    <row r="49" spans="1:14" ht="15.75" thickBot="1">
      <c r="B49" s="318"/>
      <c r="C49" s="319"/>
      <c r="D49" s="319"/>
      <c r="E49" s="319"/>
      <c r="F49" s="319"/>
      <c r="G49" s="319"/>
      <c r="H49" s="319"/>
      <c r="I49" s="319"/>
      <c r="J49" s="132"/>
      <c r="K49" s="132"/>
      <c r="L49" s="334"/>
      <c r="M49" s="333"/>
      <c r="N49" s="133"/>
    </row>
    <row r="50" spans="1:14" ht="15.75" thickBot="1">
      <c r="B50" s="817" t="s">
        <v>1037</v>
      </c>
      <c r="C50" s="818"/>
      <c r="D50" s="818"/>
      <c r="E50" s="818"/>
      <c r="F50" s="818"/>
      <c r="G50" s="818"/>
      <c r="H50" s="818"/>
      <c r="I50" s="818"/>
      <c r="J50" s="818"/>
      <c r="K50" s="818"/>
      <c r="L50" s="818"/>
      <c r="M50" s="819"/>
      <c r="N50" s="403">
        <f>SUM(N45:N49)</f>
        <v>40682.709314593194</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1">
        <f>VLOOKUP(A55,TRANSPORTE!A5:D117,4,FALSE)</f>
        <v>998.95354941662322</v>
      </c>
      <c r="M55" s="822"/>
      <c r="N55" s="296">
        <f>K55*L55</f>
        <v>919.03726546329335</v>
      </c>
    </row>
    <row r="56" spans="1:14">
      <c r="A56" t="s">
        <v>1311</v>
      </c>
      <c r="B56" s="52" t="str">
        <f>VLOOKUP(A56,TRANSPORTE!A6:D117,3,FALSE)</f>
        <v>Transporte de Arena</v>
      </c>
      <c r="C56" s="53"/>
      <c r="D56" s="53"/>
      <c r="E56" s="53"/>
      <c r="F56" s="53"/>
      <c r="G56" s="53"/>
      <c r="H56" s="320" t="s">
        <v>1552</v>
      </c>
      <c r="I56" s="288">
        <v>0.01</v>
      </c>
      <c r="J56" s="295">
        <v>1</v>
      </c>
      <c r="K56" s="288">
        <f>I56*J56</f>
        <v>0.01</v>
      </c>
      <c r="L56" s="821">
        <f>VLOOKUP(A56,TRANSPORTE!A6:D117,4,FALSE)</f>
        <v>723.92751115014732</v>
      </c>
      <c r="M56" s="822"/>
      <c r="N56" s="296">
        <f>K56*L56</f>
        <v>7.2392751115014731</v>
      </c>
    </row>
    <row r="57" spans="1:14">
      <c r="A57" t="s">
        <v>1311</v>
      </c>
      <c r="B57" s="52" t="str">
        <f>VLOOKUP(A57,TRANSPORTE!A6:D117,3,FALSE)</f>
        <v>Transporte de Arena</v>
      </c>
      <c r="C57" s="53"/>
      <c r="D57" s="53"/>
      <c r="E57" s="53"/>
      <c r="F57" s="53"/>
      <c r="G57" s="53"/>
      <c r="H57" s="320" t="s">
        <v>1552</v>
      </c>
      <c r="I57" s="288">
        <v>0.05</v>
      </c>
      <c r="J57" s="295">
        <v>1</v>
      </c>
      <c r="K57" s="288">
        <f>I57*J57</f>
        <v>0.05</v>
      </c>
      <c r="L57" s="821">
        <f>VLOOKUP(A57,TRANSPORTE!A6:D118,4,FALSE)</f>
        <v>723.92751115014732</v>
      </c>
      <c r="M57" s="822"/>
      <c r="N57" s="296">
        <f>K57*L57</f>
        <v>36.196375557507366</v>
      </c>
    </row>
    <row r="58" spans="1:14">
      <c r="B58" s="52"/>
      <c r="C58" s="53"/>
      <c r="D58" s="53"/>
      <c r="E58" s="53"/>
      <c r="F58" s="53"/>
      <c r="G58" s="53"/>
      <c r="H58" s="320"/>
      <c r="I58" s="288"/>
      <c r="J58" s="295"/>
      <c r="K58" s="288"/>
      <c r="L58" s="821"/>
      <c r="M58" s="822"/>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962.4729161323022</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53084.244146341189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10616.848829268238</v>
      </c>
      <c r="M79" s="852"/>
      <c r="N79" s="57"/>
    </row>
    <row r="80" spans="1:15">
      <c r="B80" s="95" t="s">
        <v>1057</v>
      </c>
      <c r="C80" s="96"/>
      <c r="D80" s="96"/>
      <c r="E80" s="96"/>
      <c r="F80" s="96"/>
      <c r="G80" s="96"/>
      <c r="H80" s="96"/>
      <c r="I80" s="93"/>
      <c r="J80" s="94"/>
      <c r="K80" s="313">
        <v>0.05</v>
      </c>
      <c r="L80" s="851">
        <f>N74*K80</f>
        <v>2654.2122073170594</v>
      </c>
      <c r="M80" s="852"/>
      <c r="N80" s="57"/>
    </row>
    <row r="81" spans="1:14" ht="15.75" thickBot="1">
      <c r="B81" s="97" t="s">
        <v>1058</v>
      </c>
      <c r="C81" s="98"/>
      <c r="D81" s="98"/>
      <c r="E81" s="98"/>
      <c r="F81" s="98"/>
      <c r="G81" s="98"/>
      <c r="H81" s="98"/>
      <c r="I81" s="99"/>
      <c r="J81" s="100"/>
      <c r="K81" s="314">
        <v>0.05</v>
      </c>
      <c r="L81" s="853">
        <f>N74*K81</f>
        <v>2654.2122073170594</v>
      </c>
      <c r="M81" s="854"/>
      <c r="N81" s="57"/>
    </row>
    <row r="82" spans="1:14" ht="15.75" thickBot="1">
      <c r="B82" s="817" t="s">
        <v>1037</v>
      </c>
      <c r="C82" s="818"/>
      <c r="D82" s="818"/>
      <c r="E82" s="818"/>
      <c r="F82" s="818"/>
      <c r="G82" s="818"/>
      <c r="H82" s="818"/>
      <c r="I82" s="818"/>
      <c r="J82" s="818"/>
      <c r="K82" s="818"/>
      <c r="L82" s="818"/>
      <c r="M82" s="819"/>
      <c r="N82" s="58">
        <f>L79+L80+L81</f>
        <v>15925.273243902357</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69009.517390243549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86036.003183842797</v>
      </c>
      <c r="L36" s="279"/>
      <c r="M36" s="280">
        <v>35</v>
      </c>
      <c r="N36" s="281">
        <f>K36/M36</f>
        <v>2458.1715195383658</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202257.72033600946</v>
      </c>
      <c r="L37" s="344"/>
      <c r="M37" s="345">
        <v>35</v>
      </c>
      <c r="N37" s="281">
        <f>K37/M37</f>
        <v>5778.7920096002699</v>
      </c>
    </row>
    <row r="38" spans="1:14">
      <c r="A38" s="119"/>
      <c r="B38" s="329"/>
      <c r="C38" s="330"/>
      <c r="D38" s="330"/>
      <c r="E38" s="332"/>
      <c r="F38" s="330"/>
      <c r="G38" s="330"/>
      <c r="H38" s="331"/>
      <c r="I38" s="337"/>
      <c r="J38" s="339"/>
      <c r="K38" s="278"/>
      <c r="L38" s="432"/>
      <c r="M38" s="433"/>
      <c r="N38" s="281"/>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N73*M40</f>
        <v>7.2953150294428575</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8244.25884416808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3034.8138218342733</v>
      </c>
      <c r="N47" s="281">
        <f>K47*M47</f>
        <v>3945.2579683845556</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7" t="s">
        <v>1037</v>
      </c>
      <c r="C51" s="818"/>
      <c r="D51" s="818"/>
      <c r="E51" s="818"/>
      <c r="F51" s="818"/>
      <c r="G51" s="818"/>
      <c r="H51" s="818"/>
      <c r="I51" s="818"/>
      <c r="J51" s="818"/>
      <c r="K51" s="818"/>
      <c r="L51" s="818"/>
      <c r="M51" s="819"/>
      <c r="N51" s="403">
        <f>SUM(N47:N50)</f>
        <v>3945.2579683845556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1">
        <f>VLOOKUP(A56,TRANSPORTE!A5:D117,4,FALSE)</f>
        <v>723.92751115014732</v>
      </c>
      <c r="M56" s="822"/>
      <c r="N56" s="296">
        <f>K56*L56</f>
        <v>941.10576449519158</v>
      </c>
    </row>
    <row r="57" spans="1:14">
      <c r="B57" s="52"/>
      <c r="C57" s="53"/>
      <c r="D57" s="53"/>
      <c r="E57" s="53"/>
      <c r="F57" s="53"/>
      <c r="G57" s="53"/>
      <c r="H57" s="320"/>
      <c r="I57" s="288"/>
      <c r="J57" s="295"/>
      <c r="K57" s="288"/>
      <c r="L57" s="821"/>
      <c r="M57" s="822"/>
      <c r="N57" s="296"/>
    </row>
    <row r="58" spans="1:14">
      <c r="B58" s="52"/>
      <c r="C58" s="53"/>
      <c r="D58" s="53"/>
      <c r="E58" s="53"/>
      <c r="F58" s="53"/>
      <c r="G58" s="53"/>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941.10576449519158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10">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13860.154079992113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3"/>
      <c r="J79" s="343"/>
      <c r="K79" s="311" t="s">
        <v>1054</v>
      </c>
      <c r="L79" s="847" t="s">
        <v>1055</v>
      </c>
      <c r="M79" s="848"/>
      <c r="N79" s="312"/>
    </row>
    <row r="80" spans="1:15">
      <c r="B80" s="849" t="s">
        <v>1056</v>
      </c>
      <c r="C80" s="850"/>
      <c r="D80" s="850"/>
      <c r="E80" s="850"/>
      <c r="F80" s="850"/>
      <c r="G80" s="850"/>
      <c r="H80" s="850"/>
      <c r="I80" s="93"/>
      <c r="J80" s="94"/>
      <c r="K80" s="313">
        <v>0.2</v>
      </c>
      <c r="L80" s="851">
        <f>N75*K80</f>
        <v>2772.0308159984229</v>
      </c>
      <c r="M80" s="852"/>
      <c r="N80" s="57"/>
    </row>
    <row r="81" spans="1:14">
      <c r="B81" s="95" t="s">
        <v>1057</v>
      </c>
      <c r="C81" s="96"/>
      <c r="D81" s="96"/>
      <c r="E81" s="96"/>
      <c r="F81" s="96"/>
      <c r="G81" s="96"/>
      <c r="H81" s="96"/>
      <c r="I81" s="93"/>
      <c r="J81" s="94"/>
      <c r="K81" s="313">
        <v>0.05</v>
      </c>
      <c r="L81" s="851">
        <f>N75*K81</f>
        <v>693.00770399960572</v>
      </c>
      <c r="M81" s="852"/>
      <c r="N81" s="57"/>
    </row>
    <row r="82" spans="1:14" ht="15.75" thickBot="1">
      <c r="B82" s="97" t="s">
        <v>1058</v>
      </c>
      <c r="C82" s="98"/>
      <c r="D82" s="98"/>
      <c r="E82" s="98"/>
      <c r="F82" s="98"/>
      <c r="G82" s="98"/>
      <c r="H82" s="98"/>
      <c r="I82" s="99"/>
      <c r="J82" s="100"/>
      <c r="K82" s="314">
        <v>0.05</v>
      </c>
      <c r="L82" s="853">
        <f>N75*K82</f>
        <v>693.00770399960572</v>
      </c>
      <c r="M82" s="854"/>
      <c r="N82" s="57"/>
    </row>
    <row r="83" spans="1:14" ht="15.75" thickBot="1">
      <c r="B83" s="817" t="s">
        <v>1037</v>
      </c>
      <c r="C83" s="818"/>
      <c r="D83" s="818"/>
      <c r="E83" s="818"/>
      <c r="F83" s="818"/>
      <c r="G83" s="818"/>
      <c r="H83" s="818"/>
      <c r="I83" s="818"/>
      <c r="J83" s="818"/>
      <c r="K83" s="818"/>
      <c r="L83" s="818"/>
      <c r="M83" s="819"/>
      <c r="N83" s="58">
        <f>L80+L81+L82</f>
        <v>4158.0462239976341</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18018.200303989746</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5"/>
      <c r="K115" s="965"/>
      <c r="L115" s="965"/>
      <c r="M115" s="965"/>
      <c r="N115" s="966"/>
    </row>
    <row r="116" spans="2:14" ht="15.75" thickBot="1">
      <c r="B116" s="428" t="s">
        <v>2327</v>
      </c>
      <c r="C116" s="429"/>
      <c r="D116" s="429"/>
      <c r="E116" s="268"/>
      <c r="F116" s="268"/>
      <c r="G116" s="268"/>
      <c r="H116" s="268"/>
      <c r="I116" s="268"/>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86036.003183842797</v>
      </c>
      <c r="L36" s="279"/>
      <c r="M36" s="280">
        <v>2.5</v>
      </c>
      <c r="N36" s="281">
        <f>K36/M36</f>
        <v>34414.401273537122</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213815.30435520996</v>
      </c>
      <c r="L37" s="344"/>
      <c r="M37" s="345">
        <v>100</v>
      </c>
      <c r="N37" s="281">
        <f>K37/M37</f>
        <v>2138.1530435520995</v>
      </c>
    </row>
    <row r="38" spans="1:14">
      <c r="A38" s="119" t="s">
        <v>312</v>
      </c>
      <c r="B38" s="830" t="str">
        <f>VLOOKUP(A38,EQUIPOS!A8:D154,3,FALSE)</f>
        <v>Retroexcavadora sobre oruga, potencia 138 HP, balde de 1,5 m3.</v>
      </c>
      <c r="C38" s="831"/>
      <c r="D38" s="831"/>
      <c r="E38" s="831"/>
      <c r="F38" s="831"/>
      <c r="G38" s="831"/>
      <c r="H38" s="832"/>
      <c r="I38" s="337"/>
      <c r="J38" s="339"/>
      <c r="K38" s="278">
        <f>VLOOKUP(A38,EQUIPOS!A8:D165,4,FALSE)</f>
        <v>202257.72033600946</v>
      </c>
      <c r="L38" s="432"/>
      <c r="M38" s="433">
        <v>16</v>
      </c>
      <c r="N38" s="281">
        <f>K38/M38</f>
        <v>12641.107521000591</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N76*M40</f>
        <v>23.937752440359372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49217.599590530175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3705.0637209055976</v>
      </c>
      <c r="N47" s="281">
        <f>K47*M47</f>
        <v>1111.5191162716792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1381.6556459322662</v>
      </c>
      <c r="N48" s="281">
        <f t="shared" ref="N48:N53" si="0">K48*M48</f>
        <v>4144.9669377967984</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6920.607801590183</v>
      </c>
      <c r="N49" s="281">
        <f t="shared" si="0"/>
        <v>1730.1519503975458</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1290.6949494907469</v>
      </c>
      <c r="N50" s="281">
        <f t="shared" si="0"/>
        <v>1290.6949494907469</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704.84748317691333</v>
      </c>
      <c r="N51" s="281">
        <f t="shared" si="0"/>
        <v>704.84748317691333</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5182.6708524702899</v>
      </c>
      <c r="N52" s="281">
        <f t="shared" si="0"/>
        <v>2373.663250431393</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3034.8138218342733</v>
      </c>
      <c r="N53" s="281">
        <f t="shared" si="0"/>
        <v>3945.2579683845556</v>
      </c>
    </row>
    <row r="54" spans="1:14" ht="15.75" thickBot="1">
      <c r="B54" s="817" t="s">
        <v>1037</v>
      </c>
      <c r="C54" s="818"/>
      <c r="D54" s="818"/>
      <c r="E54" s="818"/>
      <c r="F54" s="818"/>
      <c r="G54" s="818"/>
      <c r="H54" s="818"/>
      <c r="I54" s="818"/>
      <c r="J54" s="818"/>
      <c r="K54" s="818"/>
      <c r="L54" s="818"/>
      <c r="M54" s="819"/>
      <c r="N54" s="403">
        <f>SUM(N47:N53)</f>
        <v>15301.101655949633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723.92751115014732</v>
      </c>
      <c r="M59" s="822"/>
      <c r="N59" s="296">
        <f>K59*L59</f>
        <v>941.10576449519158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67853.582255010944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13570.71645100219</v>
      </c>
      <c r="M83" s="852"/>
      <c r="N83" s="57"/>
    </row>
    <row r="84" spans="1:14">
      <c r="B84" s="95" t="s">
        <v>1057</v>
      </c>
      <c r="C84" s="96"/>
      <c r="D84" s="96"/>
      <c r="E84" s="96"/>
      <c r="F84" s="96"/>
      <c r="G84" s="96"/>
      <c r="H84" s="96"/>
      <c r="I84" s="93"/>
      <c r="J84" s="94"/>
      <c r="K84" s="313">
        <v>0.05</v>
      </c>
      <c r="L84" s="851">
        <f>N78*K84</f>
        <v>3392.6791127505476</v>
      </c>
      <c r="M84" s="852"/>
      <c r="N84" s="57"/>
    </row>
    <row r="85" spans="1:14" ht="15.75" thickBot="1">
      <c r="B85" s="97" t="s">
        <v>1058</v>
      </c>
      <c r="C85" s="98"/>
      <c r="D85" s="98"/>
      <c r="E85" s="98"/>
      <c r="F85" s="98"/>
      <c r="G85" s="98"/>
      <c r="H85" s="98"/>
      <c r="I85" s="99"/>
      <c r="J85" s="100"/>
      <c r="K85" s="314">
        <v>0.05</v>
      </c>
      <c r="L85" s="853">
        <f>N78*K85</f>
        <v>3392.6791127505476</v>
      </c>
      <c r="M85" s="854"/>
      <c r="N85" s="57"/>
    </row>
    <row r="86" spans="1:14" ht="15.75" thickBot="1">
      <c r="B86" s="817" t="s">
        <v>1037</v>
      </c>
      <c r="C86" s="818"/>
      <c r="D86" s="818"/>
      <c r="E86" s="818"/>
      <c r="F86" s="818"/>
      <c r="G86" s="818"/>
      <c r="H86" s="818"/>
      <c r="I86" s="818"/>
      <c r="J86" s="818"/>
      <c r="K86" s="818"/>
      <c r="L86" s="818"/>
      <c r="M86" s="819"/>
      <c r="N86" s="58">
        <f>L83+L84+L85</f>
        <v>20356.074676503289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88209.656931514241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86036.003183842797</v>
      </c>
      <c r="L36" s="279"/>
      <c r="M36" s="345">
        <v>2.5</v>
      </c>
      <c r="N36" s="281">
        <f>K36/M36</f>
        <v>34414.401273537122</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213815.30435520996</v>
      </c>
      <c r="L37" s="344"/>
      <c r="M37" s="345">
        <v>100</v>
      </c>
      <c r="N37" s="281">
        <f>K37/M37</f>
        <v>2138.1530435520995</v>
      </c>
    </row>
    <row r="38" spans="1:14">
      <c r="A38" s="119" t="s">
        <v>261</v>
      </c>
      <c r="B38" s="830" t="str">
        <f>VLOOKUP(A38,EQUIPOS!A8:D154,3,FALSE)</f>
        <v xml:space="preserve">Motobomba 3 PULGADAS (incluye operario)
</v>
      </c>
      <c r="C38" s="831"/>
      <c r="D38" s="831"/>
      <c r="E38" s="831"/>
      <c r="F38" s="831"/>
      <c r="G38" s="831"/>
      <c r="H38" s="832"/>
      <c r="I38" s="337"/>
      <c r="J38" s="339"/>
      <c r="K38" s="278">
        <f>VLOOKUP(A38,EQUIPOS!A8:D165,4,FALSE)</f>
        <v>9276.7635950639524</v>
      </c>
      <c r="L38" s="432"/>
      <c r="M38" s="433">
        <v>8</v>
      </c>
      <c r="N38" s="281">
        <f>K38/M38</f>
        <v>1159.595449382994</v>
      </c>
    </row>
    <row r="39" spans="1:14">
      <c r="A39" t="s">
        <v>312</v>
      </c>
      <c r="B39" s="830" t="str">
        <f>VLOOKUP(A39,EQUIPOS!A9:D154,3,FALSE)</f>
        <v>Retroexcavadora sobre oruga, potencia 138 HP, balde de 1,5 m3.</v>
      </c>
      <c r="C39" s="831"/>
      <c r="D39" s="831"/>
      <c r="E39" s="831"/>
      <c r="F39" s="831"/>
      <c r="G39" s="831"/>
      <c r="H39" s="832"/>
      <c r="I39" s="42"/>
      <c r="J39" s="43"/>
      <c r="K39" s="278">
        <f>VLOOKUP(A39,EQUIPOS!A9:D166,4,FALSE)</f>
        <v>202257.72033600946</v>
      </c>
      <c r="L39" s="285"/>
      <c r="M39" s="345">
        <v>8</v>
      </c>
      <c r="N39" s="281">
        <f>K39/M39</f>
        <v>25282.215042001182</v>
      </c>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N78*M41</f>
        <v>204.2688208244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63198.633629297794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3705.0637209055976</v>
      </c>
      <c r="N48" s="281">
        <f>K48*M48</f>
        <v>1111.5191162716792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1381.6556459322662</v>
      </c>
      <c r="N49" s="281">
        <f t="shared" ref="N49:N54" si="0">K49*M49</f>
        <v>4144.9669377967984</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6920.607801590183</v>
      </c>
      <c r="N50" s="281">
        <f t="shared" si="0"/>
        <v>1730.1519503975458</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1290.6949494907469</v>
      </c>
      <c r="N51" s="281">
        <f t="shared" si="0"/>
        <v>1290.6949494907469</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704.84748317691333</v>
      </c>
      <c r="N52" s="281">
        <f t="shared" si="0"/>
        <v>704.84748317691333</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5182.6708524702899</v>
      </c>
      <c r="N53" s="281">
        <f>K53*M53</f>
        <v>2373.663250431393</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3034.8138218342733</v>
      </c>
      <c r="N54" s="281">
        <f t="shared" si="0"/>
        <v>3945.2579683845556</v>
      </c>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15301.101655949633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1">
        <f>VLOOKUP(A61,TRANSPORTE!A5:D117,4,FALSE)</f>
        <v>723.92751115014732</v>
      </c>
      <c r="M61" s="822"/>
      <c r="N61" s="296">
        <f>K61*L61</f>
        <v>941.10576449519158</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941.10576449519158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99867.723132182626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19973.544626436527</v>
      </c>
      <c r="M85" s="852"/>
      <c r="N85" s="57"/>
    </row>
    <row r="86" spans="1:14">
      <c r="B86" s="95" t="s">
        <v>1057</v>
      </c>
      <c r="C86" s="96"/>
      <c r="D86" s="96"/>
      <c r="E86" s="96"/>
      <c r="F86" s="96"/>
      <c r="G86" s="96"/>
      <c r="H86" s="96"/>
      <c r="I86" s="93"/>
      <c r="J86" s="94"/>
      <c r="K86" s="313">
        <v>0.05</v>
      </c>
      <c r="L86" s="851">
        <f>N80*K86</f>
        <v>4993.3861566091318</v>
      </c>
      <c r="M86" s="852"/>
      <c r="N86" s="57"/>
    </row>
    <row r="87" spans="1:14" ht="15.75" thickBot="1">
      <c r="B87" s="97" t="s">
        <v>1058</v>
      </c>
      <c r="C87" s="98"/>
      <c r="D87" s="98"/>
      <c r="E87" s="98"/>
      <c r="F87" s="98"/>
      <c r="G87" s="98"/>
      <c r="H87" s="98"/>
      <c r="I87" s="99"/>
      <c r="J87" s="100"/>
      <c r="K87" s="314">
        <v>0.05</v>
      </c>
      <c r="L87" s="853">
        <f>N80*K87</f>
        <v>4993.3861566091318</v>
      </c>
      <c r="M87" s="854"/>
      <c r="N87" s="57"/>
    </row>
    <row r="88" spans="1:14" ht="15.75" thickBot="1">
      <c r="B88" s="817" t="s">
        <v>1037</v>
      </c>
      <c r="C88" s="818"/>
      <c r="D88" s="818"/>
      <c r="E88" s="818"/>
      <c r="F88" s="818"/>
      <c r="G88" s="818"/>
      <c r="H88" s="818"/>
      <c r="I88" s="818"/>
      <c r="J88" s="818"/>
      <c r="K88" s="818"/>
      <c r="L88" s="818"/>
      <c r="M88" s="819"/>
      <c r="N88" s="58">
        <f>L85+L86+L87</f>
        <v>29960.316939654793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129828.04007183741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213815.30435520996</v>
      </c>
      <c r="L36" s="279"/>
      <c r="M36" s="345">
        <v>100</v>
      </c>
      <c r="N36" s="281">
        <f>K36/M36</f>
        <v>2138.1530435520995</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202257.72033600946</v>
      </c>
      <c r="L37" s="344"/>
      <c r="M37" s="345">
        <v>35</v>
      </c>
      <c r="N37" s="281">
        <f>K37/M37</f>
        <v>5778.7920096002699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7924.2403681818114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3034.8138218342733</v>
      </c>
      <c r="N48" s="281">
        <f>K48*M48</f>
        <v>3945.2579683845556</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7" t="s">
        <v>1037</v>
      </c>
      <c r="C55" s="818"/>
      <c r="D55" s="818"/>
      <c r="E55" s="818"/>
      <c r="F55" s="818"/>
      <c r="G55" s="818"/>
      <c r="H55" s="818"/>
      <c r="I55" s="818"/>
      <c r="J55" s="818"/>
      <c r="K55" s="818"/>
      <c r="L55" s="818"/>
      <c r="M55" s="819"/>
      <c r="N55" s="403">
        <f>SUM(N48:N54)</f>
        <v>3945.2579683845556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13540.135604005845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2708.0271208011691</v>
      </c>
      <c r="M84" s="852"/>
      <c r="N84" s="57"/>
    </row>
    <row r="85" spans="1:14">
      <c r="B85" s="95" t="s">
        <v>1057</v>
      </c>
      <c r="C85" s="96"/>
      <c r="D85" s="96"/>
      <c r="E85" s="96"/>
      <c r="F85" s="96"/>
      <c r="G85" s="96"/>
      <c r="H85" s="96"/>
      <c r="I85" s="93"/>
      <c r="J85" s="94"/>
      <c r="K85" s="313">
        <v>0.05</v>
      </c>
      <c r="L85" s="851">
        <f>N79*K85</f>
        <v>677.00678020029227</v>
      </c>
      <c r="M85" s="852"/>
      <c r="N85" s="57"/>
    </row>
    <row r="86" spans="1:14" ht="15.75" thickBot="1">
      <c r="B86" s="97" t="s">
        <v>1058</v>
      </c>
      <c r="C86" s="98"/>
      <c r="D86" s="98"/>
      <c r="E86" s="98"/>
      <c r="F86" s="98"/>
      <c r="G86" s="98"/>
      <c r="H86" s="98"/>
      <c r="I86" s="99"/>
      <c r="J86" s="100"/>
      <c r="K86" s="314">
        <v>0.05</v>
      </c>
      <c r="L86" s="853">
        <f>N79*K86</f>
        <v>677.00678020029227</v>
      </c>
      <c r="M86" s="854"/>
      <c r="N86" s="57"/>
    </row>
    <row r="87" spans="1:14" ht="15.75" thickBot="1">
      <c r="B87" s="817" t="s">
        <v>1037</v>
      </c>
      <c r="C87" s="818"/>
      <c r="D87" s="818"/>
      <c r="E87" s="818"/>
      <c r="F87" s="818"/>
      <c r="G87" s="818"/>
      <c r="H87" s="818"/>
      <c r="I87" s="818"/>
      <c r="J87" s="818"/>
      <c r="K87" s="818"/>
      <c r="L87" s="818"/>
      <c r="M87" s="819"/>
      <c r="N87" s="58">
        <f>L84+L85+L86</f>
        <v>4062.0406812017536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17602.176285207599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1" t="s">
        <v>2321</v>
      </c>
      <c r="L29" s="828" t="s">
        <v>1029</v>
      </c>
      <c r="M29" s="829"/>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6"/>
      <c r="J35" s="277"/>
      <c r="K35" s="278">
        <f>VLOOKUP(A35,EQUIPOS!A6:D163,4,FALSE)</f>
        <v>9496.2985284976439</v>
      </c>
      <c r="L35" s="279"/>
      <c r="M35" s="345">
        <v>21</v>
      </c>
      <c r="N35" s="281">
        <f>K35/M35</f>
        <v>452.20469183322115</v>
      </c>
    </row>
    <row r="36" spans="1:14">
      <c r="A36" s="119" t="s">
        <v>129</v>
      </c>
      <c r="B36" s="830" t="str">
        <f>VLOOKUP(A36,EQUIPOS!A7:D154,3,FALSE)</f>
        <v xml:space="preserve">Buldozer, Potencia al volante de 140 HP, motor de 2200 RPM, longitud de hoja 4,80m. </v>
      </c>
      <c r="C36" s="831"/>
      <c r="D36" s="831"/>
      <c r="E36" s="831"/>
      <c r="F36" s="831"/>
      <c r="G36" s="831"/>
      <c r="H36" s="832"/>
      <c r="I36" s="430"/>
      <c r="J36" s="431"/>
      <c r="K36" s="278">
        <f>VLOOKUP(A36,EQUIPOS!A7:D164,4,FALSE)</f>
        <v>213815.30435520996</v>
      </c>
      <c r="L36" s="344"/>
      <c r="M36" s="345">
        <v>100</v>
      </c>
      <c r="N36" s="281">
        <f>K36/M36</f>
        <v>2138.1530435520995</v>
      </c>
    </row>
    <row r="37" spans="1:14">
      <c r="A37" s="119" t="s">
        <v>312</v>
      </c>
      <c r="B37" s="830" t="str">
        <f>VLOOKUP(A37,EQUIPOS!A8:D154,3,FALSE)</f>
        <v>Retroexcavadora sobre oruga, potencia 138 HP, balde de 1,5 m3.</v>
      </c>
      <c r="C37" s="831"/>
      <c r="D37" s="831"/>
      <c r="E37" s="831"/>
      <c r="F37" s="831"/>
      <c r="G37" s="831"/>
      <c r="H37" s="832"/>
      <c r="I37" s="337"/>
      <c r="J37" s="339"/>
      <c r="K37" s="278">
        <f>VLOOKUP(A37,EQUIPOS!A8:D165,4,FALSE)</f>
        <v>202257.72033600946</v>
      </c>
      <c r="L37" s="432"/>
      <c r="M37" s="433">
        <v>21</v>
      </c>
      <c r="N37" s="281">
        <f>K37/M37</f>
        <v>9631.3200160004508</v>
      </c>
    </row>
    <row r="38" spans="1:14">
      <c r="B38" s="830"/>
      <c r="C38" s="831"/>
      <c r="D38" s="831"/>
      <c r="E38" s="831"/>
      <c r="F38" s="831"/>
      <c r="G38" s="831"/>
      <c r="H38" s="832"/>
      <c r="I38" s="42"/>
      <c r="J38" s="43"/>
      <c r="K38" s="278"/>
      <c r="L38" s="285"/>
      <c r="M38" s="345"/>
      <c r="N38" s="281"/>
    </row>
    <row r="39" spans="1:14">
      <c r="B39" s="329"/>
      <c r="C39" s="330"/>
      <c r="D39" s="330"/>
      <c r="E39" s="330"/>
      <c r="F39" s="332"/>
      <c r="G39" s="332"/>
      <c r="H39" s="131"/>
      <c r="I39" s="42"/>
      <c r="J39" s="43"/>
      <c r="K39" s="278"/>
      <c r="L39" s="285"/>
      <c r="M39" s="286"/>
      <c r="N39" s="282"/>
    </row>
    <row r="40" spans="1:14">
      <c r="B40" s="837" t="s">
        <v>1036</v>
      </c>
      <c r="C40" s="838"/>
      <c r="D40" s="838"/>
      <c r="E40" s="44"/>
      <c r="F40" s="45"/>
      <c r="G40" s="45"/>
      <c r="H40" s="46"/>
      <c r="I40" s="42"/>
      <c r="J40" s="43"/>
      <c r="K40" s="288"/>
      <c r="L40" s="285"/>
      <c r="M40" s="410">
        <v>0.01</v>
      </c>
      <c r="N40" s="353">
        <f>N76*M40</f>
        <v>12.158858382404762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SUM(N35:N41)</f>
        <v>12233.836609768176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3034.8138218342733</v>
      </c>
      <c r="N47" s="281">
        <f>K47*M47</f>
        <v>3945.2579683845556</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3945.2579683845556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723.92751115014732</v>
      </c>
      <c r="M59" s="822"/>
      <c r="N59" s="296">
        <f>K59*L59</f>
        <v>941.10576449519158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941.10576449519158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18336.0861808884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3667.2172361776802</v>
      </c>
      <c r="M83" s="852"/>
      <c r="N83" s="57"/>
    </row>
    <row r="84" spans="1:14">
      <c r="B84" s="95" t="s">
        <v>1057</v>
      </c>
      <c r="C84" s="96"/>
      <c r="D84" s="96"/>
      <c r="E84" s="96"/>
      <c r="F84" s="96"/>
      <c r="G84" s="96"/>
      <c r="H84" s="96"/>
      <c r="I84" s="93"/>
      <c r="J84" s="94"/>
      <c r="K84" s="313">
        <v>0.05</v>
      </c>
      <c r="L84" s="851">
        <f>N78*K84</f>
        <v>916.80430904442005</v>
      </c>
      <c r="M84" s="852"/>
      <c r="N84" s="57"/>
    </row>
    <row r="85" spans="1:14" ht="15.75" thickBot="1">
      <c r="B85" s="97" t="s">
        <v>1058</v>
      </c>
      <c r="C85" s="98"/>
      <c r="D85" s="98"/>
      <c r="E85" s="98"/>
      <c r="F85" s="98"/>
      <c r="G85" s="98"/>
      <c r="H85" s="98"/>
      <c r="I85" s="99"/>
      <c r="J85" s="100"/>
      <c r="K85" s="314">
        <v>0.05</v>
      </c>
      <c r="L85" s="853">
        <f>N78*K85</f>
        <v>916.80430904442005</v>
      </c>
      <c r="M85" s="854"/>
      <c r="N85" s="57"/>
    </row>
    <row r="86" spans="1:14" ht="15.75" thickBot="1">
      <c r="B86" s="817" t="s">
        <v>1037</v>
      </c>
      <c r="C86" s="818"/>
      <c r="D86" s="818"/>
      <c r="E86" s="818"/>
      <c r="F86" s="818"/>
      <c r="G86" s="818"/>
      <c r="H86" s="818"/>
      <c r="I86" s="818"/>
      <c r="J86" s="818"/>
      <c r="K86" s="818"/>
      <c r="L86" s="818"/>
      <c r="M86" s="819"/>
      <c r="N86" s="58">
        <f>L83+L84+L85</f>
        <v>5500.8258542665199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23836.912035154921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345">
        <v>2.5</v>
      </c>
      <c r="N36" s="281">
        <f>K36/M36</f>
        <v>3037.136816979787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3420.1408560255368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22650.094437206855</v>
      </c>
      <c r="N48" s="281">
        <f>K48*M48</f>
        <v>29445.122768368914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38.856511108157243</v>
      </c>
      <c r="N49" s="281">
        <f>K49*M49</f>
        <v>1165.6953332447172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30610.81810161363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42632.14550304936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8526.429100609872</v>
      </c>
      <c r="M84" s="852"/>
      <c r="N84" s="57"/>
    </row>
    <row r="85" spans="1:14">
      <c r="B85" s="95" t="s">
        <v>1057</v>
      </c>
      <c r="C85" s="96"/>
      <c r="D85" s="96"/>
      <c r="E85" s="96"/>
      <c r="F85" s="96"/>
      <c r="G85" s="96"/>
      <c r="H85" s="96"/>
      <c r="I85" s="93"/>
      <c r="J85" s="94"/>
      <c r="K85" s="313">
        <v>0.05</v>
      </c>
      <c r="L85" s="851">
        <f>N79*K85</f>
        <v>2131.607275152468</v>
      </c>
      <c r="M85" s="852"/>
      <c r="N85" s="57"/>
    </row>
    <row r="86" spans="1:14" ht="15.75" thickBot="1">
      <c r="B86" s="97" t="s">
        <v>1058</v>
      </c>
      <c r="C86" s="98"/>
      <c r="D86" s="98"/>
      <c r="E86" s="98"/>
      <c r="F86" s="98"/>
      <c r="G86" s="98"/>
      <c r="H86" s="98"/>
      <c r="I86" s="99"/>
      <c r="J86" s="100"/>
      <c r="K86" s="314">
        <v>0.05</v>
      </c>
      <c r="L86" s="853">
        <f>N79*K86</f>
        <v>2131.607275152468</v>
      </c>
      <c r="M86" s="854"/>
      <c r="N86" s="57"/>
    </row>
    <row r="87" spans="1:14" ht="15.75" thickBot="1">
      <c r="B87" s="817" t="s">
        <v>1037</v>
      </c>
      <c r="C87" s="818"/>
      <c r="D87" s="818"/>
      <c r="E87" s="818"/>
      <c r="F87" s="818"/>
      <c r="G87" s="818"/>
      <c r="H87" s="818"/>
      <c r="I87" s="818"/>
      <c r="J87" s="818"/>
      <c r="K87" s="818"/>
      <c r="L87" s="818"/>
      <c r="M87" s="819"/>
      <c r="N87" s="58">
        <f>L84+L85+L86</f>
        <v>12789.643650914808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55421.789153964171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345">
        <v>2.5</v>
      </c>
      <c r="N36" s="281">
        <f>K36/M36</f>
        <v>3037.136816979787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3420.1408560255368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15376.960729820446</v>
      </c>
      <c r="N48" s="281">
        <f>K48*M48</f>
        <v>19990.04894876658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38.856511108157243</v>
      </c>
      <c r="N49" s="281">
        <f>K49*M49</f>
        <v>1165.6953332447172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21155.744282011296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33177.071683447022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6635.414336689405</v>
      </c>
      <c r="M84" s="852"/>
      <c r="N84" s="57"/>
    </row>
    <row r="85" spans="1:14">
      <c r="B85" s="95" t="s">
        <v>1057</v>
      </c>
      <c r="C85" s="96"/>
      <c r="D85" s="96"/>
      <c r="E85" s="96"/>
      <c r="F85" s="96"/>
      <c r="G85" s="96"/>
      <c r="H85" s="96"/>
      <c r="I85" s="93"/>
      <c r="J85" s="94"/>
      <c r="K85" s="313">
        <v>0.05</v>
      </c>
      <c r="L85" s="851">
        <f>N79*K85</f>
        <v>1658.8535841723512</v>
      </c>
      <c r="M85" s="852"/>
      <c r="N85" s="57"/>
    </row>
    <row r="86" spans="1:14" ht="15.75" thickBot="1">
      <c r="B86" s="97" t="s">
        <v>1058</v>
      </c>
      <c r="C86" s="98"/>
      <c r="D86" s="98"/>
      <c r="E86" s="98"/>
      <c r="F86" s="98"/>
      <c r="G86" s="98"/>
      <c r="H86" s="98"/>
      <c r="I86" s="99"/>
      <c r="J86" s="100"/>
      <c r="K86" s="314">
        <v>0.05</v>
      </c>
      <c r="L86" s="853">
        <f>N79*K86</f>
        <v>1658.8535841723512</v>
      </c>
      <c r="M86" s="854"/>
      <c r="N86" s="57"/>
    </row>
    <row r="87" spans="1:14" ht="15.75" thickBot="1">
      <c r="B87" s="817" t="s">
        <v>1037</v>
      </c>
      <c r="C87" s="818"/>
      <c r="D87" s="818"/>
      <c r="E87" s="818"/>
      <c r="F87" s="818"/>
      <c r="G87" s="818"/>
      <c r="H87" s="818"/>
      <c r="I87" s="818"/>
      <c r="J87" s="818"/>
      <c r="K87" s="818"/>
      <c r="L87" s="818"/>
      <c r="M87" s="819"/>
      <c r="N87" s="58">
        <f>L84+L85+L86</f>
        <v>9953.121505034107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43130.193188481127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345">
        <v>2.5</v>
      </c>
      <c r="N36" s="281">
        <f>K36/M36</f>
        <v>3037.136816979787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3420.1408560255368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30896.754039191186</v>
      </c>
      <c r="N48" s="281">
        <f>K48*M48</f>
        <v>40165.780250948541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38.856511108157243</v>
      </c>
      <c r="N49" s="281">
        <f>K49*M49</f>
        <v>1165.6953332447172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41331.475584193257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53352.802985628987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10670.560597125797</v>
      </c>
      <c r="M84" s="852"/>
      <c r="N84" s="57"/>
    </row>
    <row r="85" spans="1:14">
      <c r="B85" s="95" t="s">
        <v>1057</v>
      </c>
      <c r="C85" s="96"/>
      <c r="D85" s="96"/>
      <c r="E85" s="96"/>
      <c r="F85" s="96"/>
      <c r="G85" s="96"/>
      <c r="H85" s="96"/>
      <c r="I85" s="93"/>
      <c r="J85" s="94"/>
      <c r="K85" s="313">
        <v>0.05</v>
      </c>
      <c r="L85" s="851">
        <f>N79*K85</f>
        <v>2667.6401492814493</v>
      </c>
      <c r="M85" s="852"/>
      <c r="N85" s="57"/>
    </row>
    <row r="86" spans="1:14" ht="15.75" thickBot="1">
      <c r="B86" s="97" t="s">
        <v>1058</v>
      </c>
      <c r="C86" s="98"/>
      <c r="D86" s="98"/>
      <c r="E86" s="98"/>
      <c r="F86" s="98"/>
      <c r="G86" s="98"/>
      <c r="H86" s="98"/>
      <c r="I86" s="99"/>
      <c r="J86" s="100"/>
      <c r="K86" s="314">
        <v>0.05</v>
      </c>
      <c r="L86" s="853">
        <f>N79*K86</f>
        <v>2667.6401492814493</v>
      </c>
      <c r="M86" s="854"/>
      <c r="N86" s="57"/>
    </row>
    <row r="87" spans="1:14" ht="15.75" thickBot="1">
      <c r="B87" s="817" t="s">
        <v>1037</v>
      </c>
      <c r="C87" s="818"/>
      <c r="D87" s="818"/>
      <c r="E87" s="818"/>
      <c r="F87" s="818"/>
      <c r="G87" s="818"/>
      <c r="H87" s="818"/>
      <c r="I87" s="818"/>
      <c r="J87" s="818"/>
      <c r="K87" s="818"/>
      <c r="L87" s="818"/>
      <c r="M87" s="819"/>
      <c r="N87" s="58">
        <f>L84+L85+L86</f>
        <v>16005.840895688696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69358.643881317679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7592.842042449468</v>
      </c>
      <c r="L36" s="279"/>
      <c r="M36" s="345">
        <v>2.5</v>
      </c>
      <c r="N36" s="281">
        <f>K36/M36</f>
        <v>3037.136816979787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3420.1408560255368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32717.928754977613</v>
      </c>
      <c r="N48" s="281">
        <f>K48*M48</f>
        <v>42533.307381470899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38.856511108157243</v>
      </c>
      <c r="N49" s="281">
        <f>K49*M49</f>
        <v>1165.6953332447172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43699.002714715614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55720.330116151345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11144.066023230269</v>
      </c>
      <c r="M84" s="852"/>
      <c r="N84" s="57"/>
    </row>
    <row r="85" spans="1:14">
      <c r="B85" s="95" t="s">
        <v>1057</v>
      </c>
      <c r="C85" s="96"/>
      <c r="D85" s="96"/>
      <c r="E85" s="96"/>
      <c r="F85" s="96"/>
      <c r="G85" s="96"/>
      <c r="H85" s="96"/>
      <c r="I85" s="93"/>
      <c r="J85" s="94"/>
      <c r="K85" s="313">
        <v>0.05</v>
      </c>
      <c r="L85" s="851">
        <f>N79*K85</f>
        <v>2786.0165058075672</v>
      </c>
      <c r="M85" s="852"/>
      <c r="N85" s="57"/>
    </row>
    <row r="86" spans="1:14" ht="15.75" thickBot="1">
      <c r="B86" s="97" t="s">
        <v>1058</v>
      </c>
      <c r="C86" s="98"/>
      <c r="D86" s="98"/>
      <c r="E86" s="98"/>
      <c r="F86" s="98"/>
      <c r="G86" s="98"/>
      <c r="H86" s="98"/>
      <c r="I86" s="99"/>
      <c r="J86" s="100"/>
      <c r="K86" s="314">
        <v>0.05</v>
      </c>
      <c r="L86" s="853">
        <f>N79*K86</f>
        <v>2786.0165058075672</v>
      </c>
      <c r="M86" s="854"/>
      <c r="N86" s="57"/>
    </row>
    <row r="87" spans="1:14" ht="15.75" thickBot="1">
      <c r="B87" s="817" t="s">
        <v>1037</v>
      </c>
      <c r="C87" s="818"/>
      <c r="D87" s="818"/>
      <c r="E87" s="818"/>
      <c r="F87" s="818"/>
      <c r="G87" s="818"/>
      <c r="H87" s="818"/>
      <c r="I87" s="818"/>
      <c r="J87" s="818"/>
      <c r="K87" s="818"/>
      <c r="L87" s="818"/>
      <c r="M87" s="819"/>
      <c r="N87" s="58">
        <f>L84+L85+L86</f>
        <v>16716.099034845403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72436.429150996744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33983.420104708923</v>
      </c>
      <c r="N48" s="281">
        <f>K48*M48</f>
        <v>44178.446136121602</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44178.446136121602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53162.636720577546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10632.52734411551</v>
      </c>
      <c r="M84" s="852"/>
      <c r="N84" s="57"/>
    </row>
    <row r="85" spans="1:14">
      <c r="B85" s="95" t="s">
        <v>1057</v>
      </c>
      <c r="C85" s="96"/>
      <c r="D85" s="96"/>
      <c r="E85" s="96"/>
      <c r="F85" s="96"/>
      <c r="G85" s="96"/>
      <c r="H85" s="96"/>
      <c r="I85" s="93"/>
      <c r="J85" s="94"/>
      <c r="K85" s="313">
        <v>0.05</v>
      </c>
      <c r="L85" s="851">
        <f>N79*K85</f>
        <v>2658.1318360288774</v>
      </c>
      <c r="M85" s="852"/>
      <c r="N85" s="57"/>
    </row>
    <row r="86" spans="1:14" ht="15.75" thickBot="1">
      <c r="B86" s="97" t="s">
        <v>1058</v>
      </c>
      <c r="C86" s="98"/>
      <c r="D86" s="98"/>
      <c r="E86" s="98"/>
      <c r="F86" s="98"/>
      <c r="G86" s="98"/>
      <c r="H86" s="98"/>
      <c r="I86" s="99"/>
      <c r="J86" s="100"/>
      <c r="K86" s="314">
        <v>0.05</v>
      </c>
      <c r="L86" s="853">
        <f>N79*K86</f>
        <v>2658.1318360288774</v>
      </c>
      <c r="M86" s="854"/>
      <c r="N86" s="57"/>
    </row>
    <row r="87" spans="1:14" ht="15.75" thickBot="1">
      <c r="B87" s="817" t="s">
        <v>1037</v>
      </c>
      <c r="C87" s="818"/>
      <c r="D87" s="818"/>
      <c r="E87" s="818"/>
      <c r="F87" s="818"/>
      <c r="G87" s="818"/>
      <c r="H87" s="818"/>
      <c r="I87" s="818"/>
      <c r="J87" s="818"/>
      <c r="K87" s="818"/>
      <c r="L87" s="818"/>
      <c r="M87" s="819"/>
      <c r="N87" s="58">
        <f>L84+L85+L86</f>
        <v>15948.791016173263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69111.427736750804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41592.300486047301</v>
      </c>
      <c r="N48" s="281">
        <f>K48*M48</f>
        <v>54069.990631861496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54069.990631861496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63054.18121631744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12610.836243263489</v>
      </c>
      <c r="M84" s="852"/>
      <c r="N84" s="57"/>
    </row>
    <row r="85" spans="1:14">
      <c r="B85" s="95" t="s">
        <v>1057</v>
      </c>
      <c r="C85" s="96"/>
      <c r="D85" s="96"/>
      <c r="E85" s="96"/>
      <c r="F85" s="96"/>
      <c r="G85" s="96"/>
      <c r="H85" s="96"/>
      <c r="I85" s="93"/>
      <c r="J85" s="94"/>
      <c r="K85" s="313">
        <v>0.05</v>
      </c>
      <c r="L85" s="851">
        <f>N79*K85</f>
        <v>3152.7090608158724</v>
      </c>
      <c r="M85" s="852"/>
      <c r="N85" s="57"/>
    </row>
    <row r="86" spans="1:14" ht="15.75" thickBot="1">
      <c r="B86" s="97" t="s">
        <v>1058</v>
      </c>
      <c r="C86" s="98"/>
      <c r="D86" s="98"/>
      <c r="E86" s="98"/>
      <c r="F86" s="98"/>
      <c r="G86" s="98"/>
      <c r="H86" s="98"/>
      <c r="I86" s="99"/>
      <c r="J86" s="100"/>
      <c r="K86" s="314">
        <v>0.05</v>
      </c>
      <c r="L86" s="853">
        <f>N79*K86</f>
        <v>3152.7090608158724</v>
      </c>
      <c r="M86" s="854"/>
      <c r="N86" s="57"/>
    </row>
    <row r="87" spans="1:14" ht="15.75" thickBot="1">
      <c r="B87" s="817" t="s">
        <v>1037</v>
      </c>
      <c r="C87" s="818"/>
      <c r="D87" s="818"/>
      <c r="E87" s="818"/>
      <c r="F87" s="818"/>
      <c r="G87" s="818"/>
      <c r="H87" s="818"/>
      <c r="I87" s="818"/>
      <c r="J87" s="818"/>
      <c r="K87" s="818"/>
      <c r="L87" s="818"/>
      <c r="M87" s="819"/>
      <c r="N87" s="58">
        <f>L84+L85+L86</f>
        <v>18916.254364895234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81970.435581212674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255.33602603049999</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43887.060982019146</v>
      </c>
      <c r="N48" s="281">
        <f>K48*M48</f>
        <v>57053.179276624891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57053.179276624891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723.92751115014732</v>
      </c>
      <c r="M60" s="822"/>
      <c r="N60" s="296">
        <f>K60*L60</f>
        <v>941.10576449519158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941.10576449519158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63356.34158776058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12671.268317552116</v>
      </c>
      <c r="M84" s="852"/>
      <c r="N84" s="57"/>
    </row>
    <row r="85" spans="1:14">
      <c r="B85" s="95" t="s">
        <v>1057</v>
      </c>
      <c r="C85" s="96"/>
      <c r="D85" s="96"/>
      <c r="E85" s="96"/>
      <c r="F85" s="96"/>
      <c r="G85" s="96"/>
      <c r="H85" s="96"/>
      <c r="I85" s="93"/>
      <c r="J85" s="94"/>
      <c r="K85" s="313">
        <v>0.05</v>
      </c>
      <c r="L85" s="851">
        <f>N79*K85</f>
        <v>3167.817079388029</v>
      </c>
      <c r="M85" s="852"/>
      <c r="N85" s="57"/>
    </row>
    <row r="86" spans="1:14" ht="15.75" thickBot="1">
      <c r="B86" s="97" t="s">
        <v>1058</v>
      </c>
      <c r="C86" s="98"/>
      <c r="D86" s="98"/>
      <c r="E86" s="98"/>
      <c r="F86" s="98"/>
      <c r="G86" s="98"/>
      <c r="H86" s="98"/>
      <c r="I86" s="99"/>
      <c r="J86" s="100"/>
      <c r="K86" s="314">
        <v>0.05</v>
      </c>
      <c r="L86" s="853">
        <f>N79*K86</f>
        <v>3167.817079388029</v>
      </c>
      <c r="M86" s="854"/>
      <c r="N86" s="57"/>
    </row>
    <row r="87" spans="1:14" ht="15.75" thickBot="1">
      <c r="B87" s="817" t="s">
        <v>1037</v>
      </c>
      <c r="C87" s="818"/>
      <c r="D87" s="818"/>
      <c r="E87" s="818"/>
      <c r="F87" s="818"/>
      <c r="G87" s="818"/>
      <c r="H87" s="818"/>
      <c r="I87" s="818"/>
      <c r="J87" s="818"/>
      <c r="K87" s="818"/>
      <c r="L87" s="818"/>
      <c r="M87" s="819"/>
      <c r="N87" s="58">
        <f>L84+L85+L86</f>
        <v>19006.902476328174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82363.244064088751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2692.7768265895893</v>
      </c>
      <c r="L36" s="279"/>
      <c r="M36" s="280">
        <v>2</v>
      </c>
      <c r="N36" s="281">
        <f>K36/M36</f>
        <v>1346.3884132947946</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525004.68642199249</v>
      </c>
      <c r="L37" s="344"/>
      <c r="M37" s="345">
        <v>4</v>
      </c>
      <c r="N37" s="281">
        <f>K37/M37</f>
        <v>131251.17160549812</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7245.3297359311418</v>
      </c>
      <c r="L38" s="432"/>
      <c r="M38" s="433">
        <v>2</v>
      </c>
      <c r="N38" s="281">
        <f>K38/M38</f>
        <v>3622.6648679655709</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137394.77062277647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3917.8541729222666</v>
      </c>
      <c r="N47" s="281">
        <f>K47*M47</f>
        <v>46525.381134707313</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4804.2456566386118</v>
      </c>
      <c r="N48" s="281">
        <f>K48*M48</f>
        <v>2402.1228283193059</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4714.2404183527278</v>
      </c>
      <c r="N49" s="281">
        <f>K49*M49</f>
        <v>2357.1202091763639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457984.98959567945</v>
      </c>
      <c r="N50" s="281">
        <f>K50*M50</f>
        <v>60429.695708263745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111714.31988046673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55.740724819325216</v>
      </c>
      <c r="M59" s="822"/>
      <c r="N59" s="296">
        <f>K59*L59</f>
        <v>2.7870362409662608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2.7870362409662608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260857.3348996639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52171.466979932782</v>
      </c>
      <c r="M83" s="852"/>
      <c r="N83" s="57"/>
    </row>
    <row r="84" spans="1:14">
      <c r="B84" s="95" t="s">
        <v>1057</v>
      </c>
      <c r="C84" s="96"/>
      <c r="D84" s="96"/>
      <c r="E84" s="96"/>
      <c r="F84" s="96"/>
      <c r="G84" s="96"/>
      <c r="H84" s="96"/>
      <c r="I84" s="93"/>
      <c r="J84" s="94"/>
      <c r="K84" s="313">
        <v>0.05</v>
      </c>
      <c r="L84" s="851">
        <f>N78*K84</f>
        <v>13042.866744983196</v>
      </c>
      <c r="M84" s="852"/>
      <c r="N84" s="57"/>
    </row>
    <row r="85" spans="1:14" ht="15.75" thickBot="1">
      <c r="B85" s="97" t="s">
        <v>1058</v>
      </c>
      <c r="C85" s="98"/>
      <c r="D85" s="98"/>
      <c r="E85" s="98"/>
      <c r="F85" s="98"/>
      <c r="G85" s="98"/>
      <c r="H85" s="98"/>
      <c r="I85" s="99"/>
      <c r="J85" s="100"/>
      <c r="K85" s="314">
        <v>0.05</v>
      </c>
      <c r="L85" s="853">
        <f>N78*K85</f>
        <v>13042.866744983196</v>
      </c>
      <c r="M85" s="854"/>
      <c r="N85" s="57"/>
    </row>
    <row r="86" spans="1:14" ht="15.75" thickBot="1">
      <c r="B86" s="817" t="s">
        <v>1037</v>
      </c>
      <c r="C86" s="818"/>
      <c r="D86" s="818"/>
      <c r="E86" s="818"/>
      <c r="F86" s="818"/>
      <c r="G86" s="818"/>
      <c r="H86" s="818"/>
      <c r="I86" s="818"/>
      <c r="J86" s="818"/>
      <c r="K86" s="818"/>
      <c r="L86" s="818"/>
      <c r="M86" s="819"/>
      <c r="N86" s="58">
        <f>L83+L84+L85</f>
        <v>78257.20046989918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339114.53536956309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2692.7768265895893</v>
      </c>
      <c r="L36" s="279"/>
      <c r="M36" s="280">
        <v>2</v>
      </c>
      <c r="N36" s="281">
        <f>K36/M36</f>
        <v>1346.3884132947946</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525004.68642199249</v>
      </c>
      <c r="L37" s="344"/>
      <c r="M37" s="345">
        <v>4</v>
      </c>
      <c r="N37" s="281">
        <f>K37/M37</f>
        <v>131251.17160549812</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7245.3297359311418</v>
      </c>
      <c r="L38" s="432"/>
      <c r="M38" s="433">
        <v>2</v>
      </c>
      <c r="N38" s="281">
        <f>K38/M38</f>
        <v>3622.6648679655709</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137394.77062277647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3917.8541729222666</v>
      </c>
      <c r="N47" s="281">
        <f>K47*M47</f>
        <v>46525.381134707313</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4804.2456566386118</v>
      </c>
      <c r="N48" s="281">
        <f>K48*M48</f>
        <v>2402.1228283193059</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4714.2404183527278</v>
      </c>
      <c r="N49" s="281">
        <f>K49*M49</f>
        <v>2357.1202091763639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457984.98959567945</v>
      </c>
      <c r="N50" s="281">
        <f>K50*M50</f>
        <v>60429.695708263745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111714.31988046673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55.740724819325216</v>
      </c>
      <c r="M59" s="822"/>
      <c r="N59" s="296">
        <f>K59*L59</f>
        <v>2.7870362409662608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2.7870362409662608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260857.3348996639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52171.466979932782</v>
      </c>
      <c r="M83" s="852"/>
      <c r="N83" s="57"/>
    </row>
    <row r="84" spans="1:14">
      <c r="B84" s="95" t="s">
        <v>1057</v>
      </c>
      <c r="C84" s="96"/>
      <c r="D84" s="96"/>
      <c r="E84" s="96"/>
      <c r="F84" s="96"/>
      <c r="G84" s="96"/>
      <c r="H84" s="96"/>
      <c r="I84" s="93"/>
      <c r="J84" s="94"/>
      <c r="K84" s="313">
        <v>0.05</v>
      </c>
      <c r="L84" s="851">
        <f>N78*K84</f>
        <v>13042.866744983196</v>
      </c>
      <c r="M84" s="852"/>
      <c r="N84" s="57"/>
    </row>
    <row r="85" spans="1:14" ht="15.75" thickBot="1">
      <c r="B85" s="97" t="s">
        <v>1058</v>
      </c>
      <c r="C85" s="98"/>
      <c r="D85" s="98"/>
      <c r="E85" s="98"/>
      <c r="F85" s="98"/>
      <c r="G85" s="98"/>
      <c r="H85" s="98"/>
      <c r="I85" s="99"/>
      <c r="J85" s="100"/>
      <c r="K85" s="314">
        <v>0.05</v>
      </c>
      <c r="L85" s="853">
        <f>N78*K85</f>
        <v>13042.866744983196</v>
      </c>
      <c r="M85" s="854"/>
      <c r="N85" s="57"/>
    </row>
    <row r="86" spans="1:14" ht="15.75" thickBot="1">
      <c r="B86" s="817" t="s">
        <v>1037</v>
      </c>
      <c r="C86" s="818"/>
      <c r="D86" s="818"/>
      <c r="E86" s="818"/>
      <c r="F86" s="818"/>
      <c r="G86" s="818"/>
      <c r="H86" s="818"/>
      <c r="I86" s="818"/>
      <c r="J86" s="818"/>
      <c r="K86" s="818"/>
      <c r="L86" s="818"/>
      <c r="M86" s="819"/>
      <c r="N86" s="58">
        <f>L83+L84+L85</f>
        <v>78257.20046989918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339114.53536956309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6"/>
      <c r="J36" s="277"/>
      <c r="K36" s="278">
        <f>VLOOKUP(A36,EQUIPOS!A6:D163,4,FALSE)</f>
        <v>171361.91016418854</v>
      </c>
      <c r="L36" s="279"/>
      <c r="M36" s="280">
        <v>0.158</v>
      </c>
      <c r="N36" s="281">
        <f t="shared" ref="N36:N44" si="0">K36/M36</f>
        <v>1084569.0516720794</v>
      </c>
    </row>
    <row r="37" spans="1:14">
      <c r="A37" s="119" t="s">
        <v>121</v>
      </c>
      <c r="B37" s="830" t="str">
        <f>VLOOKUP(A37,EQUIPOS!A7:D154,3,FALSE)</f>
        <v>Bomba eléctrica para accionar la celda</v>
      </c>
      <c r="C37" s="831"/>
      <c r="D37" s="831"/>
      <c r="E37" s="831"/>
      <c r="F37" s="831"/>
      <c r="G37" s="831"/>
      <c r="H37" s="832"/>
      <c r="I37" s="430"/>
      <c r="J37" s="431"/>
      <c r="K37" s="278">
        <f>VLOOKUP(A37,EQUIPOS!A7:D164,4,FALSE)</f>
        <v>41937.787079344642</v>
      </c>
      <c r="L37" s="344"/>
      <c r="M37" s="345">
        <v>0.158</v>
      </c>
      <c r="N37" s="281">
        <f t="shared" si="0"/>
        <v>265429.0321477509</v>
      </c>
    </row>
    <row r="38" spans="1:14">
      <c r="A38" s="119" t="s">
        <v>217</v>
      </c>
      <c r="B38" s="830" t="str">
        <f>VLOOKUP(A38,EQUIPOS!A8:D154,3,FALSE)</f>
        <v>Equipo de soldadura y de acetileno (incluye soldadura)</v>
      </c>
      <c r="C38" s="831"/>
      <c r="D38" s="831"/>
      <c r="E38" s="831"/>
      <c r="F38" s="831"/>
      <c r="G38" s="831"/>
      <c r="H38" s="832"/>
      <c r="I38" s="430"/>
      <c r="J38" s="431"/>
      <c r="K38" s="447">
        <f>VLOOKUP(A38,EQUIPOS!A8:D165,4,FALSE)</f>
        <v>28165.621521724592</v>
      </c>
      <c r="L38" s="344"/>
      <c r="M38" s="345">
        <v>0.158</v>
      </c>
      <c r="N38" s="281">
        <f t="shared" si="0"/>
        <v>178263.42735268729</v>
      </c>
    </row>
    <row r="39" spans="1:14">
      <c r="A39" s="119" t="s">
        <v>255</v>
      </c>
      <c r="B39" s="830" t="str">
        <f>VLOOKUP(A39,EQUIPOS!A9:D154,3,FALSE)</f>
        <v>Manómetro cable de acero para bajar la celda</v>
      </c>
      <c r="C39" s="831"/>
      <c r="D39" s="831"/>
      <c r="E39" s="831"/>
      <c r="F39" s="831"/>
      <c r="G39" s="831"/>
      <c r="H39" s="832"/>
      <c r="I39" s="430"/>
      <c r="J39" s="431"/>
      <c r="K39" s="447">
        <f>VLOOKUP(A39,EQUIPOS!A9:D166,4,FALSE)</f>
        <v>1093636.9466529095</v>
      </c>
      <c r="L39" s="344"/>
      <c r="M39" s="345">
        <v>0.158</v>
      </c>
      <c r="N39" s="281">
        <f t="shared" si="0"/>
        <v>6921752.8269171491</v>
      </c>
    </row>
    <row r="40" spans="1:14">
      <c r="A40" s="119" t="s">
        <v>1732</v>
      </c>
      <c r="B40" s="830" t="str">
        <f>VLOOKUP(A40,EQUIPOS!A10:D154,3,FALSE)</f>
        <v xml:space="preserve">Retroexcavadora sobre llantas 
</v>
      </c>
      <c r="C40" s="831"/>
      <c r="D40" s="831"/>
      <c r="E40" s="831"/>
      <c r="F40" s="831"/>
      <c r="G40" s="831"/>
      <c r="H40" s="832"/>
      <c r="I40" s="430"/>
      <c r="J40" s="431"/>
      <c r="K40" s="447">
        <f>VLOOKUP(A40,EQUIPOS!A10:D167,4,FALSE)</f>
        <v>108996.79155057431</v>
      </c>
      <c r="L40" s="344"/>
      <c r="M40" s="345">
        <v>0.158</v>
      </c>
      <c r="N40" s="281">
        <f t="shared" si="0"/>
        <v>689853.11107958423</v>
      </c>
    </row>
    <row r="41" spans="1:14">
      <c r="A41" s="119" t="s">
        <v>115</v>
      </c>
      <c r="B41" s="830" t="str">
        <f>VLOOKUP(A41,EQUIPOS!A6:D154,3,FALSE)</f>
        <v>Andamiaje para Aplicar la Carga (Equipos Sustituto de la Tara)</v>
      </c>
      <c r="C41" s="831"/>
      <c r="D41" s="831"/>
      <c r="E41" s="831"/>
      <c r="F41" s="831"/>
      <c r="G41" s="831"/>
      <c r="H41" s="832"/>
      <c r="I41" s="430"/>
      <c r="J41" s="431"/>
      <c r="K41" s="447">
        <f>VLOOKUP(A41,EQUIPOS!A6:D154,4,FALSE)</f>
        <v>41734.182989957975</v>
      </c>
      <c r="L41" s="344"/>
      <c r="M41" s="345">
        <v>0.158</v>
      </c>
      <c r="N41" s="281">
        <f t="shared" si="0"/>
        <v>264140.39867062011</v>
      </c>
    </row>
    <row r="42" spans="1:14">
      <c r="A42" s="119" t="s">
        <v>224</v>
      </c>
      <c r="B42" s="830" t="str">
        <f>VLOOKUP(A42,EQUIPOS!A12:D156,3,FALSE)</f>
        <v>Equipo de Medición (Deformimetros Eléctricos, Mecánicos, Celdas de Carga,  Etc.)</v>
      </c>
      <c r="C42" s="831"/>
      <c r="D42" s="831"/>
      <c r="E42" s="831"/>
      <c r="F42" s="831"/>
      <c r="G42" s="831"/>
      <c r="H42" s="832"/>
      <c r="I42" s="337"/>
      <c r="J42" s="339"/>
      <c r="K42" s="447">
        <f>VLOOKUP(A42,EQUIPOS!A12:D169,4,FALSE)</f>
        <v>114670.28336231103</v>
      </c>
      <c r="L42" s="432"/>
      <c r="M42" s="433">
        <v>0.158</v>
      </c>
      <c r="N42" s="281">
        <f t="shared" si="0"/>
        <v>725761.28710323444</v>
      </c>
    </row>
    <row r="43" spans="1:14">
      <c r="A43" t="s">
        <v>335</v>
      </c>
      <c r="B43" s="830" t="str">
        <f>VLOOKUP(A43,EQUIPOS!A13:D157,3,FALSE)</f>
        <v>Tara (Recebo, Agua, Etc.)</v>
      </c>
      <c r="C43" s="831"/>
      <c r="D43" s="831"/>
      <c r="E43" s="831"/>
      <c r="F43" s="831"/>
      <c r="G43" s="831"/>
      <c r="H43" s="832"/>
      <c r="I43" s="42"/>
      <c r="J43" s="43"/>
      <c r="K43" s="447">
        <f>VLOOKUP(A43,EQUIPOS!A13:D170,4,FALSE)</f>
        <v>195606.41820661671</v>
      </c>
      <c r="L43" s="285"/>
      <c r="M43" s="286">
        <v>2.8000000000000001E-2</v>
      </c>
      <c r="N43" s="281">
        <f t="shared" si="0"/>
        <v>6985943.5073791677</v>
      </c>
    </row>
    <row r="44" spans="1:14">
      <c r="A44" t="s">
        <v>216</v>
      </c>
      <c r="B44" s="830" t="str">
        <f>VLOOKUP(A44,EQUIPOS!A14:D158,3,FALSE)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7">
        <f>VLOOKUP(A44,EQUIPOS!A14:D171,4,FALSE)</f>
        <v>15884.849936473189</v>
      </c>
      <c r="L44" s="285"/>
      <c r="M44" s="286">
        <v>0.158</v>
      </c>
      <c r="N44" s="282">
        <f t="shared" si="0"/>
        <v>100537.02491438726</v>
      </c>
    </row>
    <row r="45" spans="1:14">
      <c r="B45" s="837" t="s">
        <v>1036</v>
      </c>
      <c r="C45" s="838"/>
      <c r="D45" s="838"/>
      <c r="E45" s="44"/>
      <c r="F45" s="45"/>
      <c r="G45" s="45"/>
      <c r="H45" s="46"/>
      <c r="I45" s="42"/>
      <c r="J45" s="43"/>
      <c r="K45" s="288"/>
      <c r="L45" s="285"/>
      <c r="M45" s="410">
        <v>0.02</v>
      </c>
      <c r="N45" s="353">
        <f>N81*M45</f>
        <v>23612.235743728568</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17239861.902980387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12534136.861264473</v>
      </c>
      <c r="N52" s="281">
        <f t="shared" ref="N52:N58" si="1">K52*M52</f>
        <v>12534136.861264473</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75627.869098266878</v>
      </c>
      <c r="N53" s="281">
        <f t="shared" si="1"/>
        <v>2268836.0729480064</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49248.917609512893</v>
      </c>
      <c r="N54" s="281">
        <f t="shared" si="1"/>
        <v>2954935.0565707735</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31583.008469964323</v>
      </c>
      <c r="N55" s="281">
        <f t="shared" si="1"/>
        <v>378996.10163957189</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1239351.5040101632</v>
      </c>
      <c r="N56" s="281">
        <f t="shared" si="1"/>
        <v>2478703.0080203265</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760028.15224390978</v>
      </c>
      <c r="N57" s="281">
        <f t="shared" si="1"/>
        <v>3800140.761219549</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22650.094437206855</v>
      </c>
      <c r="N58" s="281">
        <f t="shared" si="1"/>
        <v>1585506.6106044799</v>
      </c>
    </row>
    <row r="59" spans="1:14" ht="15.75" thickBot="1">
      <c r="B59" s="817" t="s">
        <v>1037</v>
      </c>
      <c r="C59" s="818"/>
      <c r="D59" s="818"/>
      <c r="E59" s="818"/>
      <c r="F59" s="818"/>
      <c r="G59" s="818"/>
      <c r="H59" s="818"/>
      <c r="I59" s="818"/>
      <c r="J59" s="818"/>
      <c r="K59" s="818"/>
      <c r="L59" s="818"/>
      <c r="M59" s="819"/>
      <c r="N59" s="403">
        <f>SUM(N52:N58)</f>
        <v>26001254.472267181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1">
        <f>VLOOKUP(A64,TRANSPORTE!A5:D117,4,FALSE)</f>
        <v>135125.97128990505</v>
      </c>
      <c r="M64" s="822"/>
      <c r="N64" s="296">
        <f>K64*L64</f>
        <v>6756.2985644952532</v>
      </c>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6756.2985644952532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44428484.46099849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8885696.8921996988</v>
      </c>
      <c r="M88" s="852"/>
      <c r="N88" s="57"/>
    </row>
    <row r="89" spans="1:14">
      <c r="B89" s="95" t="s">
        <v>1057</v>
      </c>
      <c r="C89" s="96"/>
      <c r="D89" s="96"/>
      <c r="E89" s="96"/>
      <c r="F89" s="96"/>
      <c r="G89" s="96"/>
      <c r="H89" s="96"/>
      <c r="I89" s="93"/>
      <c r="J89" s="94"/>
      <c r="K89" s="313">
        <v>0.05</v>
      </c>
      <c r="L89" s="851">
        <f>N83*K89</f>
        <v>2221424.2230499247</v>
      </c>
      <c r="M89" s="852"/>
      <c r="N89" s="57"/>
    </row>
    <row r="90" spans="1:14" ht="15.75" thickBot="1">
      <c r="B90" s="97" t="s">
        <v>1058</v>
      </c>
      <c r="C90" s="98"/>
      <c r="D90" s="98"/>
      <c r="E90" s="98"/>
      <c r="F90" s="98"/>
      <c r="G90" s="98"/>
      <c r="H90" s="98"/>
      <c r="I90" s="99"/>
      <c r="J90" s="100"/>
      <c r="K90" s="314">
        <v>0.05</v>
      </c>
      <c r="L90" s="853">
        <f>N83*K90</f>
        <v>2221424.2230499247</v>
      </c>
      <c r="M90" s="854"/>
      <c r="N90" s="57"/>
    </row>
    <row r="91" spans="1:14" ht="15.75" thickBot="1">
      <c r="B91" s="817" t="s">
        <v>1037</v>
      </c>
      <c r="C91" s="818"/>
      <c r="D91" s="818"/>
      <c r="E91" s="818"/>
      <c r="F91" s="818"/>
      <c r="G91" s="818"/>
      <c r="H91" s="818"/>
      <c r="I91" s="818"/>
      <c r="J91" s="818"/>
      <c r="K91" s="818"/>
      <c r="L91" s="818"/>
      <c r="M91" s="819"/>
      <c r="N91" s="58">
        <f>L88+L89+L90</f>
        <v>13328545.338299546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57757029.799298033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6"/>
      <c r="J36" s="277"/>
      <c r="K36" s="278">
        <f>VLOOKUP(A36,EQUIPOS!A6:D163,4,FALSE)</f>
        <v>23573.10187644192</v>
      </c>
      <c r="L36" s="279"/>
      <c r="M36" s="280">
        <v>1</v>
      </c>
      <c r="N36" s="281">
        <f t="shared" ref="N36:N42" si="0">K36/M36</f>
        <v>23573.10187644192</v>
      </c>
    </row>
    <row r="37" spans="1:14">
      <c r="A37" s="119" t="s">
        <v>206</v>
      </c>
      <c r="B37" s="830" t="str">
        <f>VLOOKUP(A37,EQUIPOS!A7:D154,3,FALSE)</f>
        <v>Equipo de Soldadura</v>
      </c>
      <c r="C37" s="831"/>
      <c r="D37" s="831"/>
      <c r="E37" s="831"/>
      <c r="F37" s="831"/>
      <c r="G37" s="831"/>
      <c r="H37" s="832"/>
      <c r="I37" s="430"/>
      <c r="J37" s="431"/>
      <c r="K37" s="278">
        <f>VLOOKUP(A37,EQUIPOS!A7:D164,4,FALSE)</f>
        <v>6342.6208440053242</v>
      </c>
      <c r="L37" s="344"/>
      <c r="M37" s="345">
        <v>1</v>
      </c>
      <c r="N37" s="281">
        <f t="shared" si="0"/>
        <v>6342.6208440053242</v>
      </c>
    </row>
    <row r="38" spans="1:14">
      <c r="A38" s="119" t="s">
        <v>242</v>
      </c>
      <c r="B38" s="830" t="str">
        <f>VLOOKUP(A38,EQUIPOS!A8:D154,3,FALSE)</f>
        <v>Grúa con torre capacidad 1 ton en la punta.</v>
      </c>
      <c r="C38" s="831"/>
      <c r="D38" s="831"/>
      <c r="E38" s="831"/>
      <c r="F38" s="831"/>
      <c r="G38" s="831"/>
      <c r="H38" s="832"/>
      <c r="I38" s="430"/>
      <c r="J38" s="431"/>
      <c r="K38" s="447">
        <f>VLOOKUP(A38,EQUIPOS!A8:D165,4,FALSE)</f>
        <v>174688.29898215679</v>
      </c>
      <c r="L38" s="344"/>
      <c r="M38" s="345">
        <v>2.5</v>
      </c>
      <c r="N38" s="281">
        <f t="shared" si="0"/>
        <v>69875.31959286271</v>
      </c>
    </row>
    <row r="39" spans="1:14">
      <c r="A39" s="119" t="s">
        <v>267</v>
      </c>
      <c r="B39" s="830" t="str">
        <f>VLOOKUP(A39,EQUIPOS!A9:D154,3,FALSE)</f>
        <v>Motobomba de concreto</v>
      </c>
      <c r="C39" s="831"/>
      <c r="D39" s="831"/>
      <c r="E39" s="831"/>
      <c r="F39" s="831"/>
      <c r="G39" s="831"/>
      <c r="H39" s="832"/>
      <c r="I39" s="430"/>
      <c r="J39" s="431"/>
      <c r="K39" s="447">
        <f>VLOOKUP(A39,EQUIPOS!A9:D166,4,FALSE)</f>
        <v>75969.335174788459</v>
      </c>
      <c r="L39" s="344"/>
      <c r="M39" s="345">
        <v>2.5499800000000001</v>
      </c>
      <c r="N39" s="281">
        <f t="shared" si="0"/>
        <v>29792.129810739087</v>
      </c>
    </row>
    <row r="40" spans="1:14">
      <c r="A40" s="119" t="s">
        <v>277</v>
      </c>
      <c r="B40" s="830" t="str">
        <f>VLOOKUP(A40,EQUIPOS!A10:D154,3,FALSE)</f>
        <v>Pala auxiliar de piloteadora</v>
      </c>
      <c r="C40" s="831"/>
      <c r="D40" s="831"/>
      <c r="E40" s="831"/>
      <c r="F40" s="831"/>
      <c r="G40" s="831"/>
      <c r="H40" s="832"/>
      <c r="I40" s="430"/>
      <c r="J40" s="431"/>
      <c r="K40" s="447">
        <f>VLOOKUP(A40,EQUIPOS!A10:D167,4,FALSE)</f>
        <v>433409.40072002023</v>
      </c>
      <c r="L40" s="344"/>
      <c r="M40" s="345">
        <v>2.5</v>
      </c>
      <c r="N40" s="281">
        <f t="shared" si="0"/>
        <v>173363.76028800808</v>
      </c>
    </row>
    <row r="41" spans="1:14">
      <c r="A41" s="119" t="s">
        <v>282</v>
      </c>
      <c r="B41" s="830" t="str">
        <f>VLOOKUP(A41,EQUIPOS!A6:D154,3,FALSE)</f>
        <v>Piloteadora potencia 250KW, RPM 1800, fuerza elevadora 200KN</v>
      </c>
      <c r="C41" s="831"/>
      <c r="D41" s="831"/>
      <c r="E41" s="831"/>
      <c r="F41" s="831"/>
      <c r="G41" s="831"/>
      <c r="H41" s="832"/>
      <c r="I41" s="430"/>
      <c r="J41" s="431"/>
      <c r="K41" s="447">
        <f>VLOOKUP(A41,EQUIPOS!A6:D154,4,FALSE)</f>
        <v>525004.68642199249</v>
      </c>
      <c r="L41" s="344"/>
      <c r="M41" s="345">
        <v>1</v>
      </c>
      <c r="N41" s="281">
        <f t="shared" si="0"/>
        <v>525004.68642199249</v>
      </c>
    </row>
    <row r="42" spans="1:14">
      <c r="A42" s="119" t="s">
        <v>310</v>
      </c>
      <c r="B42" s="830" t="str">
        <f>VLOOKUP(A42,EQUIPOS!A12:D156,3,FALSE)</f>
        <v>Retroexcavadora A25C</v>
      </c>
      <c r="C42" s="831"/>
      <c r="D42" s="831"/>
      <c r="E42" s="831"/>
      <c r="F42" s="831"/>
      <c r="G42" s="831"/>
      <c r="H42" s="832"/>
      <c r="I42" s="337"/>
      <c r="J42" s="339"/>
      <c r="K42" s="447">
        <f>VLOOKUP(A42,EQUIPOS!A12:D169,4,FALSE)</f>
        <v>156027.38425920732</v>
      </c>
      <c r="L42" s="432"/>
      <c r="M42" s="433">
        <v>2.5</v>
      </c>
      <c r="N42" s="281">
        <f t="shared" si="0"/>
        <v>62410.953703682928</v>
      </c>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N83*M45</f>
        <v>8511.2008676833339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898873.77340541582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9338.0864209166521</v>
      </c>
      <c r="N52" s="281">
        <f>K52*M52</f>
        <v>21991.193521258716</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3917.8541729222666</v>
      </c>
      <c r="N53" s="281">
        <f>K53*M53</f>
        <v>484639.38681986788</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457984.98959567945</v>
      </c>
      <c r="N54" s="281">
        <f>K54*M54</f>
        <v>377685.59817664837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SUM(N52:N58)</f>
        <v>884316.17851777491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1">
        <f>VLOOKUP(A64,TRANSPORTE!A5:D117,4,FALSE)</f>
        <v>723.92751115014732</v>
      </c>
      <c r="M64" s="822"/>
      <c r="N64" s="296">
        <f>K64*L64</f>
        <v>941.10576449519158</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1">
        <f>VLOOKUP(A65,TRANSPORTE!A6:D117,4,FALSE)</f>
        <v>55.740724819325216</v>
      </c>
      <c r="M65" s="822"/>
      <c r="N65" s="296">
        <f>K65*L65</f>
        <v>2.7870362409662608</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943.89280073615782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1869245.8534007601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373849.17068015202</v>
      </c>
      <c r="M90" s="852"/>
      <c r="N90" s="57"/>
    </row>
    <row r="91" spans="1:14">
      <c r="B91" s="95" t="s">
        <v>1057</v>
      </c>
      <c r="C91" s="96"/>
      <c r="D91" s="96"/>
      <c r="E91" s="96"/>
      <c r="F91" s="96"/>
      <c r="G91" s="96"/>
      <c r="H91" s="96"/>
      <c r="I91" s="93"/>
      <c r="J91" s="94"/>
      <c r="K91" s="313">
        <v>0.05</v>
      </c>
      <c r="L91" s="851">
        <f>N85*K91</f>
        <v>93462.292670038005</v>
      </c>
      <c r="M91" s="852"/>
      <c r="N91" s="57"/>
    </row>
    <row r="92" spans="1:14" ht="15.75" thickBot="1">
      <c r="B92" s="97" t="s">
        <v>1058</v>
      </c>
      <c r="C92" s="98"/>
      <c r="D92" s="98"/>
      <c r="E92" s="98"/>
      <c r="F92" s="98"/>
      <c r="G92" s="98"/>
      <c r="H92" s="98"/>
      <c r="I92" s="99"/>
      <c r="J92" s="100"/>
      <c r="K92" s="314">
        <v>0.05</v>
      </c>
      <c r="L92" s="853">
        <f>N85*K92</f>
        <v>93462.292670038005</v>
      </c>
      <c r="M92" s="854"/>
      <c r="N92" s="57"/>
    </row>
    <row r="93" spans="1:14" ht="15.75" thickBot="1">
      <c r="B93" s="817" t="s">
        <v>1037</v>
      </c>
      <c r="C93" s="818"/>
      <c r="D93" s="818"/>
      <c r="E93" s="818"/>
      <c r="F93" s="818"/>
      <c r="G93" s="818"/>
      <c r="H93" s="818"/>
      <c r="I93" s="818"/>
      <c r="J93" s="818"/>
      <c r="K93" s="818"/>
      <c r="L93" s="818"/>
      <c r="M93" s="819"/>
      <c r="N93" s="58">
        <f>L90+L91+L92</f>
        <v>560773.75602022803</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2430019.6094209882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6"/>
      <c r="J36" s="277"/>
      <c r="K36" s="278">
        <f>VLOOKUP(A36,EQUIPOS!A6:D163,4,FALSE)</f>
        <v>72490.827833290474</v>
      </c>
      <c r="L36" s="279"/>
      <c r="M36" s="280">
        <v>0.125</v>
      </c>
      <c r="N36" s="281">
        <f>K36/M36</f>
        <v>579926.62266632379</v>
      </c>
    </row>
    <row r="37" spans="1:14">
      <c r="A37" s="119" t="s">
        <v>242</v>
      </c>
      <c r="B37" s="830" t="str">
        <f>VLOOKUP(A37,EQUIPOS!A7:D154,3,FALSE)</f>
        <v>Grúa con torre capacidad 1 ton en la punta.</v>
      </c>
      <c r="C37" s="831"/>
      <c r="D37" s="831"/>
      <c r="E37" s="831"/>
      <c r="F37" s="831"/>
      <c r="G37" s="831"/>
      <c r="H37" s="832"/>
      <c r="I37" s="430"/>
      <c r="J37" s="431"/>
      <c r="K37" s="278">
        <f>VLOOKUP(A37,EQUIPOS!A7:D164,4,FALSE)</f>
        <v>174688.29898215679</v>
      </c>
      <c r="L37" s="344"/>
      <c r="M37" s="345">
        <v>2.5</v>
      </c>
      <c r="N37" s="281">
        <f>K37/M37</f>
        <v>69875.31959286271</v>
      </c>
    </row>
    <row r="38" spans="1:14">
      <c r="A38" s="119" t="s">
        <v>267</v>
      </c>
      <c r="B38" s="830" t="str">
        <f>VLOOKUP(A38,EQUIPOS!A8:D154,3,FALSE)</f>
        <v>Motobomba de concreto</v>
      </c>
      <c r="C38" s="831"/>
      <c r="D38" s="831"/>
      <c r="E38" s="831"/>
      <c r="F38" s="831"/>
      <c r="G38" s="831"/>
      <c r="H38" s="832"/>
      <c r="I38" s="430"/>
      <c r="J38" s="431"/>
      <c r="K38" s="447">
        <f>VLOOKUP(A38,EQUIPOS!A8:D165,4,FALSE)</f>
        <v>75969.335174788459</v>
      </c>
      <c r="L38" s="344"/>
      <c r="M38" s="345">
        <v>0.65</v>
      </c>
      <c r="N38" s="281">
        <f>K38/M38</f>
        <v>116875.90026890532</v>
      </c>
    </row>
    <row r="39" spans="1:14">
      <c r="A39" s="119" t="s">
        <v>310</v>
      </c>
      <c r="B39" s="830" t="str">
        <f>VLOOKUP(A39,EQUIPOS!A9:D154,3,FALSE)</f>
        <v>Retroexcavadora A25C</v>
      </c>
      <c r="C39" s="831"/>
      <c r="D39" s="831"/>
      <c r="E39" s="831"/>
      <c r="F39" s="831"/>
      <c r="G39" s="831"/>
      <c r="H39" s="832"/>
      <c r="I39" s="430"/>
      <c r="J39" s="431"/>
      <c r="K39" s="447">
        <f>VLOOKUP(A39,EQUIPOS!A9:D166,4,FALSE)</f>
        <v>156027.38425920732</v>
      </c>
      <c r="L39" s="344"/>
      <c r="M39" s="345">
        <v>0.65</v>
      </c>
      <c r="N39" s="281">
        <f>K39/M39</f>
        <v>240042.12962954972</v>
      </c>
    </row>
    <row r="40" spans="1:14">
      <c r="A40" s="119"/>
      <c r="B40" s="830"/>
      <c r="C40" s="831"/>
      <c r="D40" s="831"/>
      <c r="E40" s="831"/>
      <c r="F40" s="831"/>
      <c r="G40" s="831"/>
      <c r="H40" s="832"/>
      <c r="I40" s="430"/>
      <c r="J40" s="431"/>
      <c r="K40" s="447"/>
      <c r="L40" s="344"/>
      <c r="M40" s="345"/>
      <c r="N40" s="281"/>
    </row>
    <row r="41" spans="1:14">
      <c r="A41" s="119"/>
      <c r="B41" s="830"/>
      <c r="C41" s="831"/>
      <c r="D41" s="831"/>
      <c r="E41" s="831"/>
      <c r="F41" s="831"/>
      <c r="G41" s="831"/>
      <c r="H41" s="832"/>
      <c r="I41" s="430"/>
      <c r="J41" s="431"/>
      <c r="K41" s="447"/>
      <c r="L41" s="344"/>
      <c r="M41" s="345"/>
      <c r="N41" s="281"/>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N87*M45</f>
        <v>44258.244511953337</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1050978.2166695949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3917.8541729222666</v>
      </c>
      <c r="N52" s="281">
        <f>K52*M52</f>
        <v>697880.71702060977</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457984.98959567945</v>
      </c>
      <c r="N53" s="281">
        <f t="shared" ref="N53:N59" si="0">K53*M53</f>
        <v>543867.26137437369</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3705.0637209055976</v>
      </c>
      <c r="N54" s="281">
        <f t="shared" si="0"/>
        <v>1111.5191162716792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1381.6556459322662</v>
      </c>
      <c r="N55" s="281">
        <f t="shared" si="0"/>
        <v>4144.9669377967984</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6920.607801590183</v>
      </c>
      <c r="N56" s="281">
        <f t="shared" si="0"/>
        <v>1730.1519503975458</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1290.6949494907469</v>
      </c>
      <c r="N57" s="281">
        <f t="shared" si="0"/>
        <v>1290.6949494907469</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704.84748317691333</v>
      </c>
      <c r="N58" s="281">
        <f t="shared" si="0"/>
        <v>704.84748317691333</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5182.6708524702899</v>
      </c>
      <c r="N59" s="281">
        <f t="shared" si="0"/>
        <v>2373.663250431393</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7" t="s">
        <v>1037</v>
      </c>
      <c r="C63" s="818"/>
      <c r="D63" s="818"/>
      <c r="E63" s="818"/>
      <c r="F63" s="818"/>
      <c r="G63" s="818"/>
      <c r="H63" s="818"/>
      <c r="I63" s="818"/>
      <c r="J63" s="818"/>
      <c r="K63" s="818"/>
      <c r="L63" s="818"/>
      <c r="M63" s="819"/>
      <c r="N63" s="403">
        <f>SUM(N52:N62)</f>
        <v>1253103.8220825486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1">
        <f>VLOOKUP(A68,TRANSPORTE!A5:D117,4,FALSE)</f>
        <v>723.92751115014732</v>
      </c>
      <c r="M68" s="822"/>
      <c r="N68" s="296">
        <f>K68*L68</f>
        <v>941.10576449519158</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1">
        <f>VLOOKUP(A69,TRANSPORTE!A6:D117,4,FALSE)</f>
        <v>55.740724819325216</v>
      </c>
      <c r="M69" s="822"/>
      <c r="N69" s="296">
        <f>K69*L69</f>
        <v>2.7870362409662608</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943.89280073615782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10">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2747608.3766724127</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3"/>
      <c r="J93" s="343"/>
      <c r="K93" s="311" t="s">
        <v>1054</v>
      </c>
      <c r="L93" s="847" t="s">
        <v>1055</v>
      </c>
      <c r="M93" s="848"/>
      <c r="N93" s="312"/>
    </row>
    <row r="94" spans="1:14">
      <c r="B94" s="849" t="s">
        <v>1056</v>
      </c>
      <c r="C94" s="850"/>
      <c r="D94" s="850"/>
      <c r="E94" s="850"/>
      <c r="F94" s="850"/>
      <c r="G94" s="850"/>
      <c r="H94" s="850"/>
      <c r="I94" s="93"/>
      <c r="J94" s="94"/>
      <c r="K94" s="313">
        <v>0.2</v>
      </c>
      <c r="L94" s="851">
        <f>N89*K94</f>
        <v>549521.67533448257</v>
      </c>
      <c r="M94" s="852"/>
      <c r="N94" s="57"/>
    </row>
    <row r="95" spans="1:14">
      <c r="B95" s="95" t="s">
        <v>1057</v>
      </c>
      <c r="C95" s="96"/>
      <c r="D95" s="96"/>
      <c r="E95" s="96"/>
      <c r="F95" s="96"/>
      <c r="G95" s="96"/>
      <c r="H95" s="96"/>
      <c r="I95" s="93"/>
      <c r="J95" s="94"/>
      <c r="K95" s="313">
        <v>0.05</v>
      </c>
      <c r="L95" s="851">
        <f>N89*K95</f>
        <v>137380.41883362064</v>
      </c>
      <c r="M95" s="852"/>
      <c r="N95" s="57"/>
    </row>
    <row r="96" spans="1:14" ht="15.75" thickBot="1">
      <c r="B96" s="97" t="s">
        <v>1058</v>
      </c>
      <c r="C96" s="98"/>
      <c r="D96" s="98"/>
      <c r="E96" s="98"/>
      <c r="F96" s="98"/>
      <c r="G96" s="98"/>
      <c r="H96" s="98"/>
      <c r="I96" s="99"/>
      <c r="J96" s="100"/>
      <c r="K96" s="314">
        <v>0.05</v>
      </c>
      <c r="L96" s="853">
        <f>N89*K96</f>
        <v>137380.41883362064</v>
      </c>
      <c r="M96" s="854"/>
      <c r="N96" s="57"/>
    </row>
    <row r="97" spans="1:14" ht="15.75" thickBot="1">
      <c r="B97" s="817" t="s">
        <v>1037</v>
      </c>
      <c r="C97" s="818"/>
      <c r="D97" s="818"/>
      <c r="E97" s="818"/>
      <c r="F97" s="818"/>
      <c r="G97" s="818"/>
      <c r="H97" s="818"/>
      <c r="I97" s="818"/>
      <c r="J97" s="818"/>
      <c r="K97" s="818"/>
      <c r="L97" s="818"/>
      <c r="M97" s="819"/>
      <c r="N97" s="58">
        <f>L94+L95+L96</f>
        <v>824282.5130017238</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3571890.8896741364</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5"/>
      <c r="K129" s="965"/>
      <c r="L129" s="965"/>
      <c r="M129" s="965"/>
      <c r="N129" s="966"/>
    </row>
    <row r="130" spans="2:14" ht="15.75" thickBot="1">
      <c r="B130" s="428" t="s">
        <v>2327</v>
      </c>
      <c r="C130" s="429"/>
      <c r="D130" s="429"/>
      <c r="E130" s="268"/>
      <c r="F130" s="268"/>
      <c r="G130" s="268"/>
      <c r="H130" s="268"/>
      <c r="I130" s="268"/>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2"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86036.003183842797</v>
      </c>
      <c r="L36" s="279"/>
      <c r="M36" s="280">
        <v>0.16</v>
      </c>
      <c r="N36" s="281">
        <f>K36/M36</f>
        <v>537725.01989901741</v>
      </c>
    </row>
    <row r="37" spans="1:14">
      <c r="A37" s="119" t="s">
        <v>261</v>
      </c>
      <c r="B37" s="830" t="str">
        <f>VLOOKUP(A37,EQUIPOS!A7:D154,3,FALSE)</f>
        <v xml:space="preserve">Motobomba 3 PULGADAS (incluye operario)
</v>
      </c>
      <c r="C37" s="831"/>
      <c r="D37" s="831"/>
      <c r="E37" s="831"/>
      <c r="F37" s="831"/>
      <c r="G37" s="831"/>
      <c r="H37" s="832"/>
      <c r="I37" s="430"/>
      <c r="J37" s="431"/>
      <c r="K37" s="278">
        <f>VLOOKUP(A37,EQUIPOS!A7:D164,4,FALSE)</f>
        <v>9276.7635950639524</v>
      </c>
      <c r="L37" s="344"/>
      <c r="M37" s="345">
        <v>0.16</v>
      </c>
      <c r="N37" s="281">
        <f>K37/M37</f>
        <v>57979.772469149699</v>
      </c>
    </row>
    <row r="38" spans="1:14">
      <c r="A38" s="119"/>
      <c r="B38" s="830"/>
      <c r="C38" s="831"/>
      <c r="D38" s="831"/>
      <c r="E38" s="831"/>
      <c r="F38" s="831"/>
      <c r="G38" s="831"/>
      <c r="H38" s="832"/>
      <c r="I38" s="430"/>
      <c r="J38" s="431"/>
      <c r="K38" s="447"/>
      <c r="L38" s="344"/>
      <c r="M38" s="345"/>
      <c r="N38" s="281"/>
    </row>
    <row r="39" spans="1:14">
      <c r="A39" s="119"/>
      <c r="B39" s="830"/>
      <c r="C39" s="831"/>
      <c r="D39" s="831"/>
      <c r="E39" s="831"/>
      <c r="F39" s="831"/>
      <c r="G39" s="831"/>
      <c r="H39" s="832"/>
      <c r="I39" s="430"/>
      <c r="J39" s="431"/>
      <c r="K39" s="447"/>
      <c r="L39" s="344"/>
      <c r="M39" s="345"/>
      <c r="N39" s="281"/>
    </row>
    <row r="40" spans="1:14">
      <c r="A40" s="119"/>
      <c r="B40" s="830"/>
      <c r="C40" s="831"/>
      <c r="D40" s="831"/>
      <c r="E40" s="831"/>
      <c r="F40" s="831"/>
      <c r="G40" s="831"/>
      <c r="H40" s="832"/>
      <c r="I40" s="337"/>
      <c r="J40" s="339"/>
      <c r="K40" s="447"/>
      <c r="L40" s="432"/>
      <c r="M40" s="433"/>
      <c r="N40" s="281"/>
    </row>
    <row r="41" spans="1:14">
      <c r="B41" s="830"/>
      <c r="C41" s="831"/>
      <c r="D41" s="831"/>
      <c r="E41" s="831"/>
      <c r="F41" s="831"/>
      <c r="G41" s="831"/>
      <c r="H41" s="832"/>
      <c r="I41" s="42"/>
      <c r="J41" s="43"/>
      <c r="K41" s="447"/>
      <c r="L41" s="285"/>
      <c r="M41" s="286"/>
      <c r="N41" s="281"/>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0.05</v>
      </c>
      <c r="N43" s="353">
        <f>N77*M43</f>
        <v>11968.876220179687</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607673.6685883468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6920.607801590183</v>
      </c>
      <c r="N50" s="281">
        <f>K50*M50</f>
        <v>1384.1215603180367</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1290.6949494907469</v>
      </c>
      <c r="N51" s="281">
        <f>K51*M51</f>
        <v>1290.6949494907469</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704.84748317691333</v>
      </c>
      <c r="N52" s="281">
        <f>K52*M52</f>
        <v>352.42374158845666</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3317.5005567081053</v>
      </c>
      <c r="N53" s="281">
        <f>K53*M53</f>
        <v>497625.08350621577</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334937.02762403147</v>
      </c>
      <c r="N54" s="281">
        <f>K54*M54</f>
        <v>334937.02762403147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835589.35138164449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1">
        <f>VLOOKUP(A63,TRANSPORTE!A5:D117,4,FALSE)</f>
        <v>723.92751115014732</v>
      </c>
      <c r="M63" s="822"/>
      <c r="N63" s="296">
        <f>K63*L63</f>
        <v>723.92751115014732</v>
      </c>
    </row>
    <row r="64" spans="1:14">
      <c r="B64" s="52"/>
      <c r="C64" s="53"/>
      <c r="D64" s="53"/>
      <c r="E64" s="53"/>
      <c r="F64" s="53"/>
      <c r="G64" s="53"/>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723.92751115014732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1683364.4718847354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336672.89437694708</v>
      </c>
      <c r="M84" s="852"/>
      <c r="N84" s="57"/>
    </row>
    <row r="85" spans="1:14">
      <c r="B85" s="95" t="s">
        <v>1057</v>
      </c>
      <c r="C85" s="96"/>
      <c r="D85" s="96"/>
      <c r="E85" s="96"/>
      <c r="F85" s="96"/>
      <c r="G85" s="96"/>
      <c r="H85" s="96"/>
      <c r="I85" s="93"/>
      <c r="J85" s="94"/>
      <c r="K85" s="313">
        <v>0.05</v>
      </c>
      <c r="L85" s="851">
        <f>N79*K85</f>
        <v>84168.22359423677</v>
      </c>
      <c r="M85" s="852"/>
      <c r="N85" s="57"/>
    </row>
    <row r="86" spans="1:14" ht="15.75" thickBot="1">
      <c r="B86" s="97" t="s">
        <v>1058</v>
      </c>
      <c r="C86" s="98"/>
      <c r="D86" s="98"/>
      <c r="E86" s="98"/>
      <c r="F86" s="98"/>
      <c r="G86" s="98"/>
      <c r="H86" s="98"/>
      <c r="I86" s="99"/>
      <c r="J86" s="100"/>
      <c r="K86" s="314">
        <v>0.05</v>
      </c>
      <c r="L86" s="853">
        <f>N79*K86</f>
        <v>84168.22359423677</v>
      </c>
      <c r="M86" s="854"/>
      <c r="N86" s="57"/>
    </row>
    <row r="87" spans="1:14" ht="15.75" thickBot="1">
      <c r="B87" s="817" t="s">
        <v>1037</v>
      </c>
      <c r="C87" s="818"/>
      <c r="D87" s="818"/>
      <c r="E87" s="818"/>
      <c r="F87" s="818"/>
      <c r="G87" s="818"/>
      <c r="H87" s="818"/>
      <c r="I87" s="818"/>
      <c r="J87" s="818"/>
      <c r="K87" s="818"/>
      <c r="L87" s="818"/>
      <c r="M87" s="819"/>
      <c r="N87" s="58">
        <f>L84+L85+L86</f>
        <v>505009.34156542062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2188373.8134501558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461"/>
      <c r="L30" s="828" t="s">
        <v>1029</v>
      </c>
      <c r="M30" s="829"/>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 t="shared" ref="N36:N41" si="0">K36/M36</f>
        <v>4193778.7079344643</v>
      </c>
    </row>
    <row r="37" spans="1:14">
      <c r="A37" s="119" t="s">
        <v>192</v>
      </c>
      <c r="B37" s="830" t="str">
        <f>VLOOKUP(A37,EQUIPOS!A7:D154,3,FALSE)</f>
        <v>Equipo de acarreo interno</v>
      </c>
      <c r="C37" s="831"/>
      <c r="D37" s="831"/>
      <c r="E37" s="831"/>
      <c r="F37" s="831"/>
      <c r="G37" s="831"/>
      <c r="H37" s="832"/>
      <c r="I37" s="430"/>
      <c r="J37" s="431"/>
      <c r="K37" s="278">
        <f>VLOOKUP(A37,EQUIPOS!A7:D164,4,FALSE)</f>
        <v>29447.567068659479</v>
      </c>
      <c r="L37" s="344"/>
      <c r="M37" s="345">
        <v>0.05</v>
      </c>
      <c r="N37" s="281">
        <f t="shared" si="0"/>
        <v>588951.34137318959</v>
      </c>
    </row>
    <row r="38" spans="1:14">
      <c r="A38" s="119" t="s">
        <v>217</v>
      </c>
      <c r="B38" s="830" t="str">
        <f>VLOOKUP(A38,EQUIPOS!A8:D154,3,FALSE)</f>
        <v>Equipo de soldadura y de acetileno (incluye soldadura)</v>
      </c>
      <c r="C38" s="831"/>
      <c r="D38" s="831"/>
      <c r="E38" s="831"/>
      <c r="F38" s="831"/>
      <c r="G38" s="831"/>
      <c r="H38" s="832"/>
      <c r="I38" s="430"/>
      <c r="J38" s="431"/>
      <c r="K38" s="278">
        <f>VLOOKUP(A38,EQUIPOS!A8:D165,4,FALSE)</f>
        <v>28165.621521724592</v>
      </c>
      <c r="L38" s="344"/>
      <c r="M38" s="345">
        <v>0.01</v>
      </c>
      <c r="N38" s="281">
        <f t="shared" si="0"/>
        <v>2816562.1521724593</v>
      </c>
    </row>
    <row r="39" spans="1:14">
      <c r="A39" s="119" t="s">
        <v>242</v>
      </c>
      <c r="B39" s="830" t="str">
        <f>VLOOKUP(A39,EQUIPOS!A9:D154,3,FALSE)</f>
        <v>Grúa con torre capacidad 1 ton en la punta.</v>
      </c>
      <c r="C39" s="831"/>
      <c r="D39" s="831"/>
      <c r="E39" s="831"/>
      <c r="F39" s="831"/>
      <c r="G39" s="831"/>
      <c r="H39" s="832"/>
      <c r="I39" s="430"/>
      <c r="J39" s="431"/>
      <c r="K39" s="278">
        <f>VLOOKUP(A39,EQUIPOS!A9:D166,4,FALSE)</f>
        <v>174688.29898215679</v>
      </c>
      <c r="L39" s="344"/>
      <c r="M39" s="345">
        <v>0.04</v>
      </c>
      <c r="N39" s="281">
        <f t="shared" si="0"/>
        <v>4367207.4745539194</v>
      </c>
    </row>
    <row r="40" spans="1:14">
      <c r="A40" s="119" t="s">
        <v>255</v>
      </c>
      <c r="B40" s="830" t="str">
        <f>VLOOKUP(A40,EQUIPOS!A10:D154,3,FALSE)</f>
        <v>Manómetro cable de acero para bajar la celda</v>
      </c>
      <c r="C40" s="831"/>
      <c r="D40" s="831"/>
      <c r="E40" s="831"/>
      <c r="F40" s="831"/>
      <c r="G40" s="831"/>
      <c r="H40" s="832"/>
      <c r="I40" s="337"/>
      <c r="J40" s="339"/>
      <c r="K40" s="278">
        <f>VLOOKUP(A40,EQUIPOS!A10:D167,4,FALSE)</f>
        <v>1093636.9466529095</v>
      </c>
      <c r="L40" s="432"/>
      <c r="M40" s="433">
        <v>1</v>
      </c>
      <c r="N40" s="281">
        <f t="shared" si="0"/>
        <v>1093636.9466529095</v>
      </c>
    </row>
    <row r="41" spans="1:14">
      <c r="A41" t="s">
        <v>320</v>
      </c>
      <c r="B41" s="830" t="str">
        <f>VLOOKUP(A41,EQUIPOS!A11:D155,3,FALSE)</f>
        <v>Retroexcavadora sobre llantas, motor 62HP, Profundidad de excavación de 5.41 metros.</v>
      </c>
      <c r="C41" s="831"/>
      <c r="D41" s="831"/>
      <c r="E41" s="831"/>
      <c r="F41" s="831"/>
      <c r="G41" s="831"/>
      <c r="H41" s="832"/>
      <c r="I41" s="42"/>
      <c r="J41" s="43"/>
      <c r="K41" s="278">
        <f>VLOOKUP(A41,EQUIPOS!A11:D168,4,FALSE)</f>
        <v>156027.38425920732</v>
      </c>
      <c r="L41" s="285"/>
      <c r="M41" s="286">
        <v>0.2</v>
      </c>
      <c r="N41" s="281">
        <f t="shared" si="0"/>
        <v>780136.92129603657</v>
      </c>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0.01</v>
      </c>
      <c r="N43" s="353">
        <f>N81*M43</f>
        <v>40222.408211598995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13880495.952194577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12534136.861264473</v>
      </c>
      <c r="N50" s="281">
        <f t="shared" ref="N50:N55" si="1">K50*M50</f>
        <v>12534136.861264473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75627.869098266878</v>
      </c>
      <c r="N51" s="281">
        <f t="shared" si="1"/>
        <v>2268836.0729480064</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1239351.5040101632</v>
      </c>
      <c r="N52" s="281">
        <f t="shared" si="1"/>
        <v>2478703.0080203265</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760028.15224390978</v>
      </c>
      <c r="N53" s="281">
        <f t="shared" si="1"/>
        <v>3800140.761219549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49248.917609512893</v>
      </c>
      <c r="N54" s="281">
        <f t="shared" si="1"/>
        <v>2954935.0565707735</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31583.008469964323</v>
      </c>
      <c r="N55" s="281">
        <f t="shared" si="1"/>
        <v>378996.10163957189</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24415747.861662701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1">
        <f>VLOOKUP(A63,TRANSPORTE!A5:D117,4,FALSE)</f>
        <v>1118367.1951163018</v>
      </c>
      <c r="M63" s="822"/>
      <c r="N63" s="296">
        <f>K63*L63</f>
        <v>1118367.1951163018</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1">
        <f>VLOOKUP(A64,TRANSPORTE!A6:D117,4,FALSE)</f>
        <v>132584.94061098175</v>
      </c>
      <c r="M64" s="822"/>
      <c r="N64" s="296">
        <f>K64*L64</f>
        <v>1060679.524887854</v>
      </c>
    </row>
    <row r="65" spans="1:15">
      <c r="A65" t="s">
        <v>1483</v>
      </c>
      <c r="B65" s="52" t="str">
        <f>VLOOKUP(A65,TRANSPORTE!A6:D117,3,FALSE)</f>
        <v>Pasajes aéreos</v>
      </c>
      <c r="C65" s="53"/>
      <c r="D65" s="53"/>
      <c r="E65" s="53"/>
      <c r="F65" s="53"/>
      <c r="G65" s="53"/>
      <c r="H65" s="320" t="s">
        <v>1029</v>
      </c>
      <c r="I65" s="288">
        <v>3</v>
      </c>
      <c r="J65" s="295">
        <v>1</v>
      </c>
      <c r="K65" s="288">
        <f>I65*J65</f>
        <v>3</v>
      </c>
      <c r="L65" s="821">
        <f>VLOOKUP(A65,TRANSPORTE!A6:D117,4,FALSE)</f>
        <v>305495.25486401329</v>
      </c>
      <c r="M65" s="822"/>
      <c r="N65" s="296">
        <f>K65*L65</f>
        <v>916485.76459203986</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3095532.4845961956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45414017.119613372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9082803.4239226747</v>
      </c>
      <c r="M88" s="852"/>
      <c r="N88" s="57"/>
    </row>
    <row r="89" spans="1:14">
      <c r="B89" s="95" t="s">
        <v>1057</v>
      </c>
      <c r="C89" s="96"/>
      <c r="D89" s="96"/>
      <c r="E89" s="96"/>
      <c r="F89" s="96"/>
      <c r="G89" s="96"/>
      <c r="H89" s="96"/>
      <c r="I89" s="93"/>
      <c r="J89" s="94"/>
      <c r="K89" s="313">
        <v>0.05</v>
      </c>
      <c r="L89" s="851">
        <f>N83*K89</f>
        <v>2270700.8559806687</v>
      </c>
      <c r="M89" s="852"/>
      <c r="N89" s="57"/>
    </row>
    <row r="90" spans="1:14" ht="15.75" thickBot="1">
      <c r="B90" s="97" t="s">
        <v>1058</v>
      </c>
      <c r="C90" s="98"/>
      <c r="D90" s="98"/>
      <c r="E90" s="98"/>
      <c r="F90" s="98"/>
      <c r="G90" s="98"/>
      <c r="H90" s="98"/>
      <c r="I90" s="99"/>
      <c r="J90" s="100"/>
      <c r="K90" s="314">
        <v>0.05</v>
      </c>
      <c r="L90" s="853">
        <f>N83*K90</f>
        <v>2270700.8559806687</v>
      </c>
      <c r="M90" s="854"/>
      <c r="N90" s="57"/>
    </row>
    <row r="91" spans="1:14" ht="15.75" thickBot="1">
      <c r="B91" s="817" t="s">
        <v>1037</v>
      </c>
      <c r="C91" s="818"/>
      <c r="D91" s="818"/>
      <c r="E91" s="818"/>
      <c r="F91" s="818"/>
      <c r="G91" s="818"/>
      <c r="H91" s="818"/>
      <c r="I91" s="818"/>
      <c r="J91" s="818"/>
      <c r="K91" s="818"/>
      <c r="L91" s="818"/>
      <c r="M91" s="819"/>
      <c r="N91" s="58">
        <f>L88+L89+L90</f>
        <v>13624205.135884011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59038222.255497381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K36/M36</f>
        <v>4193778.7079344643</v>
      </c>
    </row>
    <row r="37" spans="1:16">
      <c r="A37" s="119" t="s">
        <v>217</v>
      </c>
      <c r="B37" s="830" t="str">
        <f>VLOOKUP(A37,EQUIPOS!A7:D154,3,FALSE)</f>
        <v>Equipo de soldadura y de acetileno (incluye soldadura)</v>
      </c>
      <c r="C37" s="831"/>
      <c r="D37" s="831"/>
      <c r="E37" s="831"/>
      <c r="F37" s="831"/>
      <c r="G37" s="831"/>
      <c r="H37" s="832"/>
      <c r="I37" s="430"/>
      <c r="J37" s="431"/>
      <c r="K37" s="278">
        <f>VLOOKUP(A37,EQUIPOS!A7:D164,4,FALSE)</f>
        <v>28165.621521724592</v>
      </c>
      <c r="L37" s="344"/>
      <c r="M37" s="345">
        <v>0.01</v>
      </c>
      <c r="N37" s="281">
        <f>K37/M37</f>
        <v>2816562.1521724593</v>
      </c>
    </row>
    <row r="38" spans="1:16">
      <c r="A38" s="119" t="s">
        <v>255</v>
      </c>
      <c r="B38" s="830" t="str">
        <f>VLOOKUP(A38,EQUIPOS!A8:D154,3,FALSE)</f>
        <v>Manómetro cable de acero para bajar la celda</v>
      </c>
      <c r="C38" s="831"/>
      <c r="D38" s="831"/>
      <c r="E38" s="831"/>
      <c r="F38" s="831"/>
      <c r="G38" s="831"/>
      <c r="H38" s="832"/>
      <c r="I38" s="430"/>
      <c r="J38" s="431"/>
      <c r="K38" s="278">
        <f>VLOOKUP(A38,EQUIPOS!A8:D165,4,FALSE)</f>
        <v>1093636.9466529095</v>
      </c>
      <c r="L38" s="344"/>
      <c r="M38" s="345">
        <v>1</v>
      </c>
      <c r="N38" s="281">
        <f>K38/M38</f>
        <v>1093636.9466529095</v>
      </c>
    </row>
    <row r="39" spans="1:16">
      <c r="A39" s="119"/>
      <c r="B39" s="830"/>
      <c r="C39" s="831"/>
      <c r="D39" s="831"/>
      <c r="E39" s="831"/>
      <c r="F39" s="831"/>
      <c r="G39" s="831"/>
      <c r="H39" s="832"/>
      <c r="I39" s="430"/>
      <c r="J39" s="431"/>
      <c r="K39" s="278"/>
      <c r="L39" s="344"/>
      <c r="M39" s="345"/>
      <c r="N39" s="281"/>
    </row>
    <row r="40" spans="1:16">
      <c r="A40" s="119"/>
      <c r="B40" s="830"/>
      <c r="C40" s="831"/>
      <c r="D40" s="831"/>
      <c r="E40" s="831"/>
      <c r="F40" s="831"/>
      <c r="G40" s="831"/>
      <c r="H40" s="832"/>
      <c r="I40" s="337"/>
      <c r="J40" s="339"/>
      <c r="K40" s="278"/>
      <c r="L40" s="432"/>
      <c r="M40" s="433"/>
      <c r="N40" s="281"/>
    </row>
    <row r="41" spans="1:16">
      <c r="B41" s="830"/>
      <c r="C41" s="831"/>
      <c r="D41" s="831"/>
      <c r="E41" s="831"/>
      <c r="F41" s="831"/>
      <c r="G41" s="831"/>
      <c r="H41" s="832"/>
      <c r="I41" s="42"/>
      <c r="J41" s="43"/>
      <c r="K41" s="278"/>
      <c r="L41" s="285"/>
      <c r="M41" s="286"/>
      <c r="N41" s="281"/>
    </row>
    <row r="42" spans="1:16">
      <c r="B42" s="329"/>
      <c r="C42" s="330"/>
      <c r="D42" s="330"/>
      <c r="E42" s="330"/>
      <c r="F42" s="332"/>
      <c r="G42" s="332"/>
      <c r="H42" s="131"/>
      <c r="I42" s="42"/>
      <c r="J42" s="43"/>
      <c r="K42" s="447"/>
      <c r="L42" s="285"/>
      <c r="M42" s="286"/>
      <c r="N42" s="282"/>
    </row>
    <row r="43" spans="1:16">
      <c r="B43" s="837" t="s">
        <v>1036</v>
      </c>
      <c r="C43" s="838"/>
      <c r="D43" s="838"/>
      <c r="E43" s="44"/>
      <c r="F43" s="45"/>
      <c r="G43" s="45"/>
      <c r="H43" s="46"/>
      <c r="I43" s="42"/>
      <c r="J43" s="43"/>
      <c r="K43" s="288"/>
      <c r="L43" s="285"/>
      <c r="M43" s="410">
        <v>0.01</v>
      </c>
      <c r="N43" s="353">
        <f>N81*M43</f>
        <v>40222.408211598995</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3">
        <f>SUM(N36:N44)</f>
        <v>8144200.2149714325</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12534136.861264473</v>
      </c>
      <c r="N50" s="281">
        <f t="shared" ref="N50:N55" si="0">K50*M50</f>
        <v>12534136.861264473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75627.869098266878</v>
      </c>
      <c r="N51" s="281">
        <f t="shared" si="0"/>
        <v>2268836.0729480064</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1239351.5040101632</v>
      </c>
      <c r="N52" s="281">
        <f t="shared" si="0"/>
        <v>2478703.0080203265</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760028.15224390978</v>
      </c>
      <c r="N53" s="281">
        <f t="shared" si="0"/>
        <v>3800140.761219549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49248.917609512893</v>
      </c>
      <c r="N54" s="281">
        <f t="shared" si="0"/>
        <v>2954935.0565707735</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31583.008469964323</v>
      </c>
      <c r="N55" s="281">
        <f t="shared" si="0"/>
        <v>378996.10163957189</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24415747.861662701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1">
        <f>VLOOKUP(A63,TRANSPORTE!A5:D117,4,FALSE)</f>
        <v>305495.25486401329</v>
      </c>
      <c r="M63" s="822"/>
      <c r="N63" s="296">
        <f>K63*L63</f>
        <v>916485.76459203986</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1">
        <f>VLOOKUP(A64,TRANSPORTE!A6:D117,4,FALSE)</f>
        <v>1118367.1951163018</v>
      </c>
      <c r="M64" s="822"/>
      <c r="N64" s="296">
        <f>K64*L64</f>
        <v>1118367.1951163018</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1">
        <f>VLOOKUP(A65,TRANSPORTE!A6:D118,4,FALSE)</f>
        <v>132584.94061098175</v>
      </c>
      <c r="M65" s="822"/>
      <c r="N65" s="296">
        <f>K65*L65</f>
        <v>1060679.524887854</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3095532.4845961956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39677721.382390223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7935544.2764780447</v>
      </c>
      <c r="M88" s="852"/>
      <c r="N88" s="57"/>
    </row>
    <row r="89" spans="1:14">
      <c r="B89" s="95" t="s">
        <v>1057</v>
      </c>
      <c r="C89" s="96"/>
      <c r="D89" s="96"/>
      <c r="E89" s="96"/>
      <c r="F89" s="96"/>
      <c r="G89" s="96"/>
      <c r="H89" s="96"/>
      <c r="I89" s="93"/>
      <c r="J89" s="94"/>
      <c r="K89" s="313">
        <v>0.05</v>
      </c>
      <c r="L89" s="851">
        <f>N83*K89</f>
        <v>1983886.0691195112</v>
      </c>
      <c r="M89" s="852"/>
      <c r="N89" s="57"/>
    </row>
    <row r="90" spans="1:14" ht="15.75" thickBot="1">
      <c r="B90" s="97" t="s">
        <v>1058</v>
      </c>
      <c r="C90" s="98"/>
      <c r="D90" s="98"/>
      <c r="E90" s="98"/>
      <c r="F90" s="98"/>
      <c r="G90" s="98"/>
      <c r="H90" s="98"/>
      <c r="I90" s="99"/>
      <c r="J90" s="100"/>
      <c r="K90" s="314">
        <v>0.05</v>
      </c>
      <c r="L90" s="853">
        <f>N83*K90</f>
        <v>1983886.0691195112</v>
      </c>
      <c r="M90" s="854"/>
      <c r="N90" s="57"/>
    </row>
    <row r="91" spans="1:14" ht="15.75" thickBot="1">
      <c r="B91" s="817" t="s">
        <v>1037</v>
      </c>
      <c r="C91" s="818"/>
      <c r="D91" s="818"/>
      <c r="E91" s="818"/>
      <c r="F91" s="818"/>
      <c r="G91" s="818"/>
      <c r="H91" s="818"/>
      <c r="I91" s="818"/>
      <c r="J91" s="818"/>
      <c r="K91" s="818"/>
      <c r="L91" s="818"/>
      <c r="M91" s="819"/>
      <c r="N91" s="58">
        <f>L88+L89+L90</f>
        <v>11903316.414717067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51581037.797107294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6"/>
      <c r="J36" s="277"/>
      <c r="K36" s="278">
        <f>VLOOKUP(A36,EQUIPOS!A6:D163,4,FALSE)</f>
        <v>86681.880144004055</v>
      </c>
      <c r="L36" s="279"/>
      <c r="M36" s="345">
        <v>1.5</v>
      </c>
      <c r="N36" s="281">
        <f>K36/M36</f>
        <v>57787.920096002701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60341.280356307703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9150.4321906715468</v>
      </c>
      <c r="N48" s="281">
        <f>K48*M48</f>
        <v>2865925.240921576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2865925.240921576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2977333.7264839835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595466.74529679667</v>
      </c>
      <c r="M84" s="852"/>
      <c r="N84" s="57"/>
    </row>
    <row r="85" spans="1:14">
      <c r="B85" s="95" t="s">
        <v>1057</v>
      </c>
      <c r="C85" s="96"/>
      <c r="D85" s="96"/>
      <c r="E85" s="96"/>
      <c r="F85" s="96"/>
      <c r="G85" s="96"/>
      <c r="H85" s="96"/>
      <c r="I85" s="93"/>
      <c r="J85" s="94"/>
      <c r="K85" s="313">
        <v>0.05</v>
      </c>
      <c r="L85" s="851">
        <f>N79*K85</f>
        <v>148866.68632419917</v>
      </c>
      <c r="M85" s="852"/>
      <c r="N85" s="57"/>
    </row>
    <row r="86" spans="1:14" ht="15.75" thickBot="1">
      <c r="B86" s="97" t="s">
        <v>1058</v>
      </c>
      <c r="C86" s="98"/>
      <c r="D86" s="98"/>
      <c r="E86" s="98"/>
      <c r="F86" s="98"/>
      <c r="G86" s="98"/>
      <c r="H86" s="98"/>
      <c r="I86" s="99"/>
      <c r="J86" s="100"/>
      <c r="K86" s="314">
        <v>0.05</v>
      </c>
      <c r="L86" s="853">
        <f>N79*K86</f>
        <v>148866.68632419917</v>
      </c>
      <c r="M86" s="854"/>
      <c r="N86" s="57"/>
    </row>
    <row r="87" spans="1:14" ht="15.75" thickBot="1">
      <c r="B87" s="817" t="s">
        <v>1037</v>
      </c>
      <c r="C87" s="818"/>
      <c r="D87" s="818"/>
      <c r="E87" s="818"/>
      <c r="F87" s="818"/>
      <c r="G87" s="818"/>
      <c r="H87" s="818"/>
      <c r="I87" s="818"/>
      <c r="J87" s="818"/>
      <c r="K87" s="818"/>
      <c r="L87" s="818"/>
      <c r="M87" s="819"/>
      <c r="N87" s="58">
        <f>L84+L85+L86</f>
        <v>893200.11794519506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3870533.8444291786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6"/>
      <c r="J36" s="277"/>
      <c r="K36" s="278">
        <f>VLOOKUP(A36,EQUIPOS!A6:D163,4,FALSE)</f>
        <v>75969.335174788459</v>
      </c>
      <c r="L36" s="279"/>
      <c r="M36" s="345">
        <v>2.5</v>
      </c>
      <c r="N36" s="281">
        <f>K36/M36</f>
        <v>30387.734069915383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30387.734069915383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3917.8541729222666</v>
      </c>
      <c r="N48" s="281">
        <f>K48*M48</f>
        <v>183193.68821791006</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423348.29915653274</v>
      </c>
      <c r="N49" s="281">
        <f>K49*M49</f>
        <v>282788.67862804566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465982.36684595572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1">
        <f>VLOOKUP(A60,TRANSPORTE!A2:D117,4,FALSE)</f>
        <v>723.92751115014732</v>
      </c>
      <c r="M60" s="822"/>
      <c r="N60" s="296">
        <f>K60*L60</f>
        <v>628.64089951718233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628.64089951718233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496998.74181538826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99399.748363077655</v>
      </c>
      <c r="M84" s="852"/>
      <c r="N84" s="57"/>
    </row>
    <row r="85" spans="1:14">
      <c r="B85" s="95" t="s">
        <v>1057</v>
      </c>
      <c r="C85" s="96"/>
      <c r="D85" s="96"/>
      <c r="E85" s="96"/>
      <c r="F85" s="96"/>
      <c r="G85" s="96"/>
      <c r="H85" s="96"/>
      <c r="I85" s="93"/>
      <c r="J85" s="94"/>
      <c r="K85" s="313">
        <v>0.05</v>
      </c>
      <c r="L85" s="851">
        <f>N79*K85</f>
        <v>24849.937090769414</v>
      </c>
      <c r="M85" s="852"/>
      <c r="N85" s="57"/>
    </row>
    <row r="86" spans="1:14" ht="15.75" thickBot="1">
      <c r="B86" s="97" t="s">
        <v>1058</v>
      </c>
      <c r="C86" s="98"/>
      <c r="D86" s="98"/>
      <c r="E86" s="98"/>
      <c r="F86" s="98"/>
      <c r="G86" s="98"/>
      <c r="H86" s="98"/>
      <c r="I86" s="99"/>
      <c r="J86" s="100"/>
      <c r="K86" s="314">
        <v>0.05</v>
      </c>
      <c r="L86" s="853">
        <f>N79*K86</f>
        <v>24849.937090769414</v>
      </c>
      <c r="M86" s="854"/>
      <c r="N86" s="57"/>
    </row>
    <row r="87" spans="1:14" ht="15.75" thickBot="1">
      <c r="B87" s="817" t="s">
        <v>1037</v>
      </c>
      <c r="C87" s="818"/>
      <c r="D87" s="818"/>
      <c r="E87" s="818"/>
      <c r="F87" s="818"/>
      <c r="G87" s="818"/>
      <c r="H87" s="818"/>
      <c r="I87" s="818"/>
      <c r="J87" s="818"/>
      <c r="K87" s="818"/>
      <c r="L87" s="818"/>
      <c r="M87" s="819"/>
      <c r="N87" s="58">
        <f>L84+L85+L86</f>
        <v>149099.62254461649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646098.36436000478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 t="shared" ref="N36:N41" si="0">K36/M36</f>
        <v>4193778.7079344643</v>
      </c>
    </row>
    <row r="37" spans="1:14">
      <c r="A37" s="119" t="s">
        <v>192</v>
      </c>
      <c r="B37" s="830" t="str">
        <f>VLOOKUP(A37,EQUIPOS!A7:D154,3,FALSE)</f>
        <v>Equipo de acarreo interno</v>
      </c>
      <c r="C37" s="831"/>
      <c r="D37" s="831"/>
      <c r="E37" s="831"/>
      <c r="F37" s="831"/>
      <c r="G37" s="831"/>
      <c r="H37" s="832"/>
      <c r="I37" s="430"/>
      <c r="J37" s="431"/>
      <c r="K37" s="278">
        <f>VLOOKUP(A37,EQUIPOS!A7:D164,4,FALSE)</f>
        <v>29447.567068659479</v>
      </c>
      <c r="L37" s="344"/>
      <c r="M37" s="345">
        <v>0.05</v>
      </c>
      <c r="N37" s="281">
        <f t="shared" si="0"/>
        <v>588951.34137318959</v>
      </c>
    </row>
    <row r="38" spans="1:14">
      <c r="A38" s="119" t="s">
        <v>214</v>
      </c>
      <c r="B38" s="830" t="str">
        <f>VLOOKUP(A38,EQUIPOS!A8:D154,3,FALSE)</f>
        <v>Equipo de oxigeno y soldadura</v>
      </c>
      <c r="C38" s="831"/>
      <c r="D38" s="831"/>
      <c r="E38" s="831"/>
      <c r="F38" s="831"/>
      <c r="G38" s="831"/>
      <c r="H38" s="832"/>
      <c r="I38" s="430"/>
      <c r="J38" s="431"/>
      <c r="K38" s="447">
        <f>VLOOKUP(A38,EQUIPOS!A8:D165,4,FALSE)</f>
        <v>8233.330878749879</v>
      </c>
      <c r="L38" s="344"/>
      <c r="M38" s="345">
        <v>0.01</v>
      </c>
      <c r="N38" s="281">
        <f t="shared" si="0"/>
        <v>823333.08787498786</v>
      </c>
    </row>
    <row r="39" spans="1:14">
      <c r="A39" s="119" t="s">
        <v>248</v>
      </c>
      <c r="B39" s="830" t="str">
        <f>VLOOKUP(A39,EQUIPOS!A9:D154,3,FALSE)</f>
        <v>Grúa telescópica de 50 Ton.</v>
      </c>
      <c r="C39" s="831"/>
      <c r="D39" s="831"/>
      <c r="E39" s="831"/>
      <c r="F39" s="831"/>
      <c r="G39" s="831"/>
      <c r="H39" s="832"/>
      <c r="I39" s="430"/>
      <c r="J39" s="431"/>
      <c r="K39" s="447">
        <f>VLOOKUP(A39,EQUIPOS!A9:D166,4,FALSE)</f>
        <v>297831.894668094</v>
      </c>
      <c r="L39" s="344"/>
      <c r="M39" s="345">
        <v>0.04</v>
      </c>
      <c r="N39" s="281">
        <f t="shared" si="0"/>
        <v>7445797.3667023499</v>
      </c>
    </row>
    <row r="40" spans="1:14">
      <c r="A40" s="119" t="s">
        <v>255</v>
      </c>
      <c r="B40" s="830" t="str">
        <f>VLOOKUP(A40,EQUIPOS!A10:D154,3,FALSE)</f>
        <v>Manómetro cable de acero para bajar la celda</v>
      </c>
      <c r="C40" s="831"/>
      <c r="D40" s="831"/>
      <c r="E40" s="831"/>
      <c r="F40" s="831"/>
      <c r="G40" s="831"/>
      <c r="H40" s="832"/>
      <c r="I40" s="430"/>
      <c r="J40" s="431"/>
      <c r="K40" s="447">
        <f>VLOOKUP(A40,EQUIPOS!A10:D167,4,FALSE)</f>
        <v>1093636.9466529095</v>
      </c>
      <c r="L40" s="344"/>
      <c r="M40" s="345">
        <v>1</v>
      </c>
      <c r="N40" s="281">
        <f t="shared" si="0"/>
        <v>1093636.9466529095</v>
      </c>
    </row>
    <row r="41" spans="1:14">
      <c r="A41" s="119" t="s">
        <v>322</v>
      </c>
      <c r="B41" s="830" t="str">
        <f>VLOOKUP(A41,EQUIPOS!A11:D155,3,FALSE)</f>
        <v xml:space="preserve">Retroexcavadora sobre llantas JD 410
</v>
      </c>
      <c r="C41" s="831"/>
      <c r="D41" s="831"/>
      <c r="E41" s="831"/>
      <c r="F41" s="831"/>
      <c r="G41" s="831"/>
      <c r="H41" s="832"/>
      <c r="I41" s="430"/>
      <c r="J41" s="431"/>
      <c r="K41" s="447">
        <f>VLOOKUP(A41,EQUIPOS!A11:D168,4,FALSE)</f>
        <v>116549.66868793381</v>
      </c>
      <c r="L41" s="344"/>
      <c r="M41" s="345">
        <v>0.2</v>
      </c>
      <c r="N41" s="281">
        <f t="shared" si="0"/>
        <v>582748.343439669</v>
      </c>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N86*M45</f>
        <v>402224.08211598999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20">
        <f>SUM(N36:N45)</f>
        <v>15130469.876093559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4" t="s">
        <v>1029</v>
      </c>
      <c r="K51" s="91" t="s">
        <v>1030</v>
      </c>
      <c r="L51" s="811" t="s">
        <v>1039</v>
      </c>
      <c r="M51" s="810"/>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12534136.861264473</v>
      </c>
      <c r="N52" s="281">
        <f t="shared" ref="N52:N57" si="1">K52*M52</f>
        <v>12534136.861264473</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75627.869098266878</v>
      </c>
      <c r="N53" s="281">
        <f t="shared" si="1"/>
        <v>2268836.0729480064</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1239351.5040101632</v>
      </c>
      <c r="N54" s="281">
        <f t="shared" si="1"/>
        <v>2478703.0080203265</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760028.15224390978</v>
      </c>
      <c r="N55" s="281">
        <f t="shared" si="1"/>
        <v>3800140.761219549</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50925.850936311355</v>
      </c>
      <c r="N56" s="281">
        <f t="shared" si="1"/>
        <v>3055551.0561786816</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31583.008469964323</v>
      </c>
      <c r="N57" s="281">
        <f t="shared" si="1"/>
        <v>378996.10163957189</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7" t="s">
        <v>1037</v>
      </c>
      <c r="C63" s="818"/>
      <c r="D63" s="818"/>
      <c r="E63" s="818"/>
      <c r="F63" s="818"/>
      <c r="G63" s="818"/>
      <c r="H63" s="818"/>
      <c r="I63" s="818"/>
      <c r="J63" s="818"/>
      <c r="K63" s="818"/>
      <c r="L63" s="818"/>
      <c r="M63" s="819"/>
      <c r="N63" s="403">
        <f>SUM(N52:N62)</f>
        <v>24516363.86127061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1">
        <f>VLOOKUP(A68,TRANSPORTE!A5:D117,4,FALSE)</f>
        <v>1118367.1951163018</v>
      </c>
      <c r="M68" s="822"/>
      <c r="N68" s="296">
        <f>K68*L68</f>
        <v>1118367.1951163018</v>
      </c>
    </row>
    <row r="69" spans="1:15">
      <c r="A69" t="s">
        <v>1483</v>
      </c>
      <c r="B69" s="52" t="str">
        <f>VLOOKUP(A69,TRANSPORTE!A5:D117,3,FALSE)</f>
        <v>Pasajes aéreos</v>
      </c>
      <c r="C69" s="53"/>
      <c r="D69" s="53"/>
      <c r="E69" s="53"/>
      <c r="F69" s="53"/>
      <c r="G69" s="53"/>
      <c r="H69" s="320" t="s">
        <v>1029</v>
      </c>
      <c r="I69" s="288">
        <v>3</v>
      </c>
      <c r="J69" s="295">
        <v>1</v>
      </c>
      <c r="K69" s="288">
        <f>I69*J69</f>
        <v>3</v>
      </c>
      <c r="L69" s="821">
        <f>VLOOKUP(A69,TRANSPORTE!A5:D117,4,FALSE)</f>
        <v>305495.25486401329</v>
      </c>
      <c r="M69" s="822"/>
      <c r="N69" s="296">
        <f>K69*L69</f>
        <v>916485.76459203986</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2034852.9597083416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9"/>
      <c r="J85" s="480"/>
      <c r="K85" s="481">
        <f>VLOOKUP(A85,'MANO DE OBRA'!A12:D104,4,FALSE)</f>
        <v>2042688.2082439999</v>
      </c>
      <c r="L85" s="972">
        <v>1</v>
      </c>
      <c r="M85" s="972"/>
      <c r="N85" s="482">
        <f>K85*L85</f>
        <v>2042688.2082439999</v>
      </c>
    </row>
    <row r="86" spans="1:14" ht="15.75" thickBot="1">
      <c r="B86" s="823" t="s">
        <v>1037</v>
      </c>
      <c r="C86" s="824"/>
      <c r="D86" s="824"/>
      <c r="E86" s="824"/>
      <c r="F86" s="824"/>
      <c r="G86" s="824"/>
      <c r="H86" s="824"/>
      <c r="I86" s="824"/>
      <c r="J86" s="824"/>
      <c r="K86" s="824"/>
      <c r="L86" s="824"/>
      <c r="M86" s="825"/>
      <c r="N86" s="469">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45703927.518232413</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3"/>
      <c r="J92" s="343"/>
      <c r="K92" s="311" t="s">
        <v>1054</v>
      </c>
      <c r="L92" s="847" t="s">
        <v>1055</v>
      </c>
      <c r="M92" s="848"/>
      <c r="N92" s="312"/>
    </row>
    <row r="93" spans="1:14">
      <c r="B93" s="849" t="s">
        <v>1056</v>
      </c>
      <c r="C93" s="850"/>
      <c r="D93" s="850"/>
      <c r="E93" s="850"/>
      <c r="F93" s="850"/>
      <c r="G93" s="850"/>
      <c r="H93" s="850"/>
      <c r="I93" s="93"/>
      <c r="J93" s="94"/>
      <c r="K93" s="313">
        <v>0.2</v>
      </c>
      <c r="L93" s="851">
        <f>N88*K93</f>
        <v>9140785.5036464836</v>
      </c>
      <c r="M93" s="852"/>
      <c r="N93" s="57"/>
    </row>
    <row r="94" spans="1:14">
      <c r="B94" s="95" t="s">
        <v>1057</v>
      </c>
      <c r="C94" s="96"/>
      <c r="D94" s="96"/>
      <c r="E94" s="96"/>
      <c r="F94" s="96"/>
      <c r="G94" s="96"/>
      <c r="H94" s="96"/>
      <c r="I94" s="93"/>
      <c r="J94" s="94"/>
      <c r="K94" s="313">
        <v>0.05</v>
      </c>
      <c r="L94" s="851">
        <f>N88*K94</f>
        <v>2285196.3759116209</v>
      </c>
      <c r="M94" s="852"/>
      <c r="N94" s="57"/>
    </row>
    <row r="95" spans="1:14" ht="15.75" thickBot="1">
      <c r="B95" s="97" t="s">
        <v>1058</v>
      </c>
      <c r="C95" s="98"/>
      <c r="D95" s="98"/>
      <c r="E95" s="98"/>
      <c r="F95" s="98"/>
      <c r="G95" s="98"/>
      <c r="H95" s="98"/>
      <c r="I95" s="99"/>
      <c r="J95" s="100"/>
      <c r="K95" s="314">
        <v>0.05</v>
      </c>
      <c r="L95" s="853">
        <f>N88*K95</f>
        <v>2285196.3759116209</v>
      </c>
      <c r="M95" s="854"/>
      <c r="N95" s="57"/>
    </row>
    <row r="96" spans="1:14" ht="15.75" thickBot="1">
      <c r="B96" s="817" t="s">
        <v>1037</v>
      </c>
      <c r="C96" s="818"/>
      <c r="D96" s="818"/>
      <c r="E96" s="818"/>
      <c r="F96" s="818"/>
      <c r="G96" s="818"/>
      <c r="H96" s="818"/>
      <c r="I96" s="818"/>
      <c r="J96" s="818"/>
      <c r="K96" s="818"/>
      <c r="L96" s="818"/>
      <c r="M96" s="819"/>
      <c r="N96" s="58">
        <f>L93+L94+L95</f>
        <v>13711178.255469726</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59415105.773702137</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5"/>
      <c r="K128" s="965"/>
      <c r="L128" s="965"/>
      <c r="M128" s="965"/>
      <c r="N128" s="966"/>
    </row>
    <row r="129" spans="2:14" ht="15.75" thickBot="1">
      <c r="B129" s="428" t="s">
        <v>2327</v>
      </c>
      <c r="C129" s="429"/>
      <c r="D129" s="429"/>
      <c r="E129" s="268"/>
      <c r="F129" s="268"/>
      <c r="G129" s="268"/>
      <c r="H129" s="268"/>
      <c r="I129" s="268"/>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6"/>
      <c r="J36" s="277"/>
      <c r="K36" s="278">
        <f>VLOOKUP(A36,EQUIPOS!A6:D163,4,FALSE)</f>
        <v>72658.30649651085</v>
      </c>
      <c r="L36" s="279"/>
      <c r="M36" s="345">
        <v>1</v>
      </c>
      <c r="N36" s="281">
        <f>K36/M36</f>
        <v>72658.30649651085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72658.30649651085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2019416.7120098448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403883.34240196901</v>
      </c>
      <c r="M84" s="852"/>
      <c r="N84" s="57"/>
    </row>
    <row r="85" spans="1:14">
      <c r="B85" s="95" t="s">
        <v>1057</v>
      </c>
      <c r="C85" s="96"/>
      <c r="D85" s="96"/>
      <c r="E85" s="96"/>
      <c r="F85" s="96"/>
      <c r="G85" s="96"/>
      <c r="H85" s="96"/>
      <c r="I85" s="93"/>
      <c r="J85" s="94"/>
      <c r="K85" s="313">
        <v>0.05</v>
      </c>
      <c r="L85" s="851">
        <f>N79*K85</f>
        <v>100970.83560049225</v>
      </c>
      <c r="M85" s="852"/>
      <c r="N85" s="57"/>
    </row>
    <row r="86" spans="1:14" ht="15.75" thickBot="1">
      <c r="B86" s="97" t="s">
        <v>1058</v>
      </c>
      <c r="C86" s="98"/>
      <c r="D86" s="98"/>
      <c r="E86" s="98"/>
      <c r="F86" s="98"/>
      <c r="G86" s="98"/>
      <c r="H86" s="98"/>
      <c r="I86" s="99"/>
      <c r="J86" s="100"/>
      <c r="K86" s="314">
        <v>0.05</v>
      </c>
      <c r="L86" s="853">
        <f>N79*K86</f>
        <v>100970.83560049225</v>
      </c>
      <c r="M86" s="854"/>
      <c r="N86" s="57"/>
    </row>
    <row r="87" spans="1:14" ht="15.75" thickBot="1">
      <c r="B87" s="817" t="s">
        <v>1037</v>
      </c>
      <c r="C87" s="818"/>
      <c r="D87" s="818"/>
      <c r="E87" s="818"/>
      <c r="F87" s="818"/>
      <c r="G87" s="818"/>
      <c r="H87" s="818"/>
      <c r="I87" s="818"/>
      <c r="J87" s="818"/>
      <c r="K87" s="818"/>
      <c r="L87" s="818"/>
      <c r="M87" s="819"/>
      <c r="N87" s="58">
        <f>L84+L85+L86</f>
        <v>605825.01360295352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2625241.7256127982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6"/>
      <c r="J36" s="277"/>
      <c r="K36" s="278">
        <f>VLOOKUP(A36,EQUIPOS!A6:D163,4,FALSE)</f>
        <v>156027.38425920732</v>
      </c>
      <c r="L36" s="279"/>
      <c r="M36" s="345">
        <v>10</v>
      </c>
      <c r="N36" s="281">
        <f>K36/M36</f>
        <v>15602.738425920732</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15921.908458458856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39178.54172922267</v>
      </c>
      <c r="N48" s="281">
        <f>K48*M48</f>
        <v>19153.953734286639</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23233.653323944691</v>
      </c>
      <c r="N49" s="281">
        <f>K49*M49</f>
        <v>30978.204431926253</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4714.2404183527278</v>
      </c>
      <c r="N50" s="281">
        <f>K50*M50</f>
        <v>7071.3606275290913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57203.518793741983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76317.127577582083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15263.425515516417</v>
      </c>
      <c r="M84" s="852"/>
      <c r="N84" s="57"/>
    </row>
    <row r="85" spans="1:14">
      <c r="B85" s="95" t="s">
        <v>1057</v>
      </c>
      <c r="C85" s="96"/>
      <c r="D85" s="96"/>
      <c r="E85" s="96"/>
      <c r="F85" s="96"/>
      <c r="G85" s="96"/>
      <c r="H85" s="96"/>
      <c r="I85" s="93"/>
      <c r="J85" s="94"/>
      <c r="K85" s="313">
        <v>0.05</v>
      </c>
      <c r="L85" s="851">
        <f>N79*K85</f>
        <v>3815.8563788791043</v>
      </c>
      <c r="M85" s="852"/>
      <c r="N85" s="57"/>
    </row>
    <row r="86" spans="1:14" ht="15.75" thickBot="1">
      <c r="B86" s="97" t="s">
        <v>1058</v>
      </c>
      <c r="C86" s="98"/>
      <c r="D86" s="98"/>
      <c r="E86" s="98"/>
      <c r="F86" s="98"/>
      <c r="G86" s="98"/>
      <c r="H86" s="98"/>
      <c r="I86" s="99"/>
      <c r="J86" s="100"/>
      <c r="K86" s="314">
        <v>0.05</v>
      </c>
      <c r="L86" s="853">
        <f>N79*K86</f>
        <v>3815.8563788791043</v>
      </c>
      <c r="M86" s="854"/>
      <c r="N86" s="57"/>
    </row>
    <row r="87" spans="1:14" ht="15.75" thickBot="1">
      <c r="B87" s="817" t="s">
        <v>1037</v>
      </c>
      <c r="C87" s="818"/>
      <c r="D87" s="818"/>
      <c r="E87" s="818"/>
      <c r="F87" s="818"/>
      <c r="G87" s="818"/>
      <c r="H87" s="818"/>
      <c r="I87" s="818"/>
      <c r="J87" s="818"/>
      <c r="K87" s="818"/>
      <c r="L87" s="818"/>
      <c r="M87" s="819"/>
      <c r="N87" s="58">
        <f>L84+L85+L86</f>
        <v>22895.138273274624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99212.265850856711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6"/>
      <c r="J36" s="277"/>
      <c r="K36" s="278">
        <f>VLOOKUP(A36,EQUIPOS!A6:D163,4,FALSE)</f>
        <v>9118.6444604010703</v>
      </c>
      <c r="L36" s="279"/>
      <c r="M36" s="345">
        <v>10</v>
      </c>
      <c r="N36" s="281">
        <f>K36/M36</f>
        <v>911.86444604010705</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156027.38425920732</v>
      </c>
      <c r="L37" s="344"/>
      <c r="M37" s="345">
        <v>10</v>
      </c>
      <c r="N37" s="281">
        <f>K37/M37</f>
        <v>15602.738425920732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16897.606911006591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9217.0491235315767</v>
      </c>
      <c r="N48" s="281">
        <f>K48*M48</f>
        <v>304.16262107654205</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91731.564475167208</v>
      </c>
      <c r="N49" s="281">
        <f>K49*M49</f>
        <v>275194.69342550164</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589.00745449877195</v>
      </c>
      <c r="N50" s="281">
        <f>K50*M50</f>
        <v>5890.0745449877195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281388.93059156591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302116.57789303001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60423.315578606009</v>
      </c>
      <c r="M84" s="852"/>
      <c r="N84" s="57"/>
    </row>
    <row r="85" spans="1:14">
      <c r="B85" s="95" t="s">
        <v>1057</v>
      </c>
      <c r="C85" s="96"/>
      <c r="D85" s="96"/>
      <c r="E85" s="96"/>
      <c r="F85" s="96"/>
      <c r="G85" s="96"/>
      <c r="H85" s="96"/>
      <c r="I85" s="93"/>
      <c r="J85" s="94"/>
      <c r="K85" s="313">
        <v>0.05</v>
      </c>
      <c r="L85" s="851">
        <f>N79*K85</f>
        <v>15105.828894651502</v>
      </c>
      <c r="M85" s="852"/>
      <c r="N85" s="57"/>
    </row>
    <row r="86" spans="1:14" ht="15.75" thickBot="1">
      <c r="B86" s="97" t="s">
        <v>1058</v>
      </c>
      <c r="C86" s="98"/>
      <c r="D86" s="98"/>
      <c r="E86" s="98"/>
      <c r="F86" s="98"/>
      <c r="G86" s="98"/>
      <c r="H86" s="98"/>
      <c r="I86" s="99"/>
      <c r="J86" s="100"/>
      <c r="K86" s="314">
        <v>0.05</v>
      </c>
      <c r="L86" s="853">
        <f>N79*K86</f>
        <v>15105.828894651502</v>
      </c>
      <c r="M86" s="854"/>
      <c r="N86" s="57"/>
    </row>
    <row r="87" spans="1:14" ht="15.75" thickBot="1">
      <c r="B87" s="817" t="s">
        <v>1037</v>
      </c>
      <c r="C87" s="818"/>
      <c r="D87" s="818"/>
      <c r="E87" s="818"/>
      <c r="F87" s="818"/>
      <c r="G87" s="818"/>
      <c r="H87" s="818"/>
      <c r="I87" s="818"/>
      <c r="J87" s="818"/>
      <c r="K87" s="818"/>
      <c r="L87" s="818"/>
      <c r="M87" s="819"/>
      <c r="N87" s="58">
        <f>L84+L85+L86</f>
        <v>90634.973367908999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392751.55126093898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525004.68642199249</v>
      </c>
      <c r="L36" s="279"/>
      <c r="M36" s="345">
        <v>2</v>
      </c>
      <c r="N36" s="281">
        <f>K36/M36</f>
        <v>262502.34321099625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266970.72366652999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3917.8541729222666</v>
      </c>
      <c r="N48" s="281">
        <f>K48*M48</f>
        <v>109699.91684182346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457984.98959567945</v>
      </c>
      <c r="N49" s="281">
        <f>K49*M49</f>
        <v>160294.74635848778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15357.332935001052</v>
      </c>
      <c r="N50" s="281">
        <f>K50*M50</f>
        <v>46071.998805003153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316066.66200531437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723.92751115014732</v>
      </c>
      <c r="M60" s="822"/>
      <c r="N60" s="296">
        <f>K60*L60</f>
        <v>253.37462890255154</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253.37462890255154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627974.56485608441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125594.91297121689</v>
      </c>
      <c r="M84" s="852"/>
      <c r="N84" s="57"/>
    </row>
    <row r="85" spans="1:14">
      <c r="B85" s="95" t="s">
        <v>1057</v>
      </c>
      <c r="C85" s="96"/>
      <c r="D85" s="96"/>
      <c r="E85" s="96"/>
      <c r="F85" s="96"/>
      <c r="G85" s="96"/>
      <c r="H85" s="96"/>
      <c r="I85" s="93"/>
      <c r="J85" s="94"/>
      <c r="K85" s="313">
        <v>0.05</v>
      </c>
      <c r="L85" s="851">
        <f>N79*K85</f>
        <v>31398.728242804224</v>
      </c>
      <c r="M85" s="852"/>
      <c r="N85" s="57"/>
    </row>
    <row r="86" spans="1:14" ht="15.75" thickBot="1">
      <c r="B86" s="97" t="s">
        <v>1058</v>
      </c>
      <c r="C86" s="98"/>
      <c r="D86" s="98"/>
      <c r="E86" s="98"/>
      <c r="F86" s="98"/>
      <c r="G86" s="98"/>
      <c r="H86" s="98"/>
      <c r="I86" s="99"/>
      <c r="J86" s="100"/>
      <c r="K86" s="314">
        <v>0.05</v>
      </c>
      <c r="L86" s="853">
        <f>N79*K86</f>
        <v>31398.728242804224</v>
      </c>
      <c r="M86" s="854"/>
      <c r="N86" s="57"/>
    </row>
    <row r="87" spans="1:14" ht="15.75" thickBot="1">
      <c r="B87" s="817" t="s">
        <v>1037</v>
      </c>
      <c r="C87" s="818"/>
      <c r="D87" s="818"/>
      <c r="E87" s="818"/>
      <c r="F87" s="818"/>
      <c r="G87" s="818"/>
      <c r="H87" s="818"/>
      <c r="I87" s="818"/>
      <c r="J87" s="818"/>
      <c r="K87" s="818"/>
      <c r="L87" s="818"/>
      <c r="M87" s="819"/>
      <c r="N87" s="58">
        <f>L84+L85+L86</f>
        <v>188392.36945682537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816366.93431290984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525004.68642199249</v>
      </c>
      <c r="L36" s="279"/>
      <c r="M36" s="345">
        <v>2</v>
      </c>
      <c r="N36" s="281">
        <f>K36/M36</f>
        <v>262502.34321099625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266970.72366652999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3917.8541729222666</v>
      </c>
      <c r="N48" s="281">
        <f>K48*M48</f>
        <v>109699.91684182346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342795.64873384073</v>
      </c>
      <c r="N49" s="281">
        <f>K49*M49</f>
        <v>119978.47705684425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15357.332935001052</v>
      </c>
      <c r="N50" s="281">
        <f>K50*M50</f>
        <v>30714.665870002103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260393.0597686698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723.92751115014732</v>
      </c>
      <c r="M60" s="822"/>
      <c r="N60" s="296">
        <f>K60*L60</f>
        <v>253.37462890255154</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253.37462890255154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572300.96261943982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114460.19252388796</v>
      </c>
      <c r="M84" s="852"/>
      <c r="N84" s="57"/>
    </row>
    <row r="85" spans="1:14">
      <c r="B85" s="95" t="s">
        <v>1057</v>
      </c>
      <c r="C85" s="96"/>
      <c r="D85" s="96"/>
      <c r="E85" s="96"/>
      <c r="F85" s="96"/>
      <c r="G85" s="96"/>
      <c r="H85" s="96"/>
      <c r="I85" s="93"/>
      <c r="J85" s="94"/>
      <c r="K85" s="313">
        <v>0.05</v>
      </c>
      <c r="L85" s="851">
        <f>N79*K85</f>
        <v>28615.048130971991</v>
      </c>
      <c r="M85" s="852"/>
      <c r="N85" s="57"/>
    </row>
    <row r="86" spans="1:14" ht="15.75" thickBot="1">
      <c r="B86" s="97" t="s">
        <v>1058</v>
      </c>
      <c r="C86" s="98"/>
      <c r="D86" s="98"/>
      <c r="E86" s="98"/>
      <c r="F86" s="98"/>
      <c r="G86" s="98"/>
      <c r="H86" s="98"/>
      <c r="I86" s="99"/>
      <c r="J86" s="100"/>
      <c r="K86" s="314">
        <v>0.05</v>
      </c>
      <c r="L86" s="853">
        <f>N79*K86</f>
        <v>28615.048130971991</v>
      </c>
      <c r="M86" s="854"/>
      <c r="N86" s="57"/>
    </row>
    <row r="87" spans="1:14" ht="15.75" thickBot="1">
      <c r="B87" s="817" t="s">
        <v>1037</v>
      </c>
      <c r="C87" s="818"/>
      <c r="D87" s="818"/>
      <c r="E87" s="818"/>
      <c r="F87" s="818"/>
      <c r="G87" s="818"/>
      <c r="H87" s="818"/>
      <c r="I87" s="818"/>
      <c r="J87" s="818"/>
      <c r="K87" s="818"/>
      <c r="L87" s="818"/>
      <c r="M87" s="819"/>
      <c r="N87" s="58">
        <f>L84+L85+L86</f>
        <v>171690.28878583194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743991.2514052717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6"/>
      <c r="J36" s="277"/>
      <c r="K36" s="278">
        <f>VLOOKUP(A36,EQUIPOS!A6:D163,4,FALSE)</f>
        <v>9152.1832756304648</v>
      </c>
      <c r="L36" s="279"/>
      <c r="M36" s="345">
        <v>1.1299999999999999</v>
      </c>
      <c r="N36" s="281">
        <f>K36/M36</f>
        <v>8099.2772350712085</v>
      </c>
    </row>
    <row r="37" spans="1:14">
      <c r="A37" s="119" t="s">
        <v>332</v>
      </c>
      <c r="B37" s="830" t="str">
        <f>VLOOKUP(A37,EQUIPOS!A7:D154,3,FALSE)</f>
        <v xml:space="preserve">Taladro de 1/2´´, pulidora, lijadora y circular
</v>
      </c>
      <c r="C37" s="831"/>
      <c r="D37" s="831"/>
      <c r="E37" s="831"/>
      <c r="F37" s="831"/>
      <c r="G37" s="831"/>
      <c r="H37" s="832"/>
      <c r="I37" s="430"/>
      <c r="J37" s="431"/>
      <c r="K37" s="278">
        <f>VLOOKUP(A37,EQUIPOS!A7:D164,4,FALSE)</f>
        <v>1588.6111772263484</v>
      </c>
      <c r="L37" s="344"/>
      <c r="M37" s="345">
        <v>0.53</v>
      </c>
      <c r="N37" s="281">
        <f>K37/M37</f>
        <v>2997.3795796723552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13650.017075048565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40899.444614321728</v>
      </c>
      <c r="N48" s="281">
        <f>K48*M48</f>
        <v>817.98889228643463</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4365.0145199711678</v>
      </c>
      <c r="N49" s="281">
        <f>K49*M49</f>
        <v>2182.5072599855839</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76054.580954549849</v>
      </c>
      <c r="N50" s="281">
        <f>K50*M50</f>
        <v>6084.3664763639881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9084.8626286360068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48268.482306734571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9653.6964613469154</v>
      </c>
      <c r="M84" s="852"/>
      <c r="N84" s="57"/>
    </row>
    <row r="85" spans="1:14">
      <c r="B85" s="95" t="s">
        <v>1057</v>
      </c>
      <c r="C85" s="96"/>
      <c r="D85" s="96"/>
      <c r="E85" s="96"/>
      <c r="F85" s="96"/>
      <c r="G85" s="96"/>
      <c r="H85" s="96"/>
      <c r="I85" s="93"/>
      <c r="J85" s="94"/>
      <c r="K85" s="313">
        <v>0.05</v>
      </c>
      <c r="L85" s="851">
        <f>N79*K85</f>
        <v>2413.4241153367288</v>
      </c>
      <c r="M85" s="852"/>
      <c r="N85" s="57"/>
    </row>
    <row r="86" spans="1:14" ht="15.75" thickBot="1">
      <c r="B86" s="97" t="s">
        <v>1058</v>
      </c>
      <c r="C86" s="98"/>
      <c r="D86" s="98"/>
      <c r="E86" s="98"/>
      <c r="F86" s="98"/>
      <c r="G86" s="98"/>
      <c r="H86" s="98"/>
      <c r="I86" s="99"/>
      <c r="J86" s="100"/>
      <c r="K86" s="314">
        <v>0.05</v>
      </c>
      <c r="L86" s="853">
        <f>N79*K86</f>
        <v>2413.4241153367288</v>
      </c>
      <c r="M86" s="854"/>
      <c r="N86" s="57"/>
    </row>
    <row r="87" spans="1:14" ht="15.75" thickBot="1">
      <c r="B87" s="817" t="s">
        <v>1037</v>
      </c>
      <c r="C87" s="818"/>
      <c r="D87" s="818"/>
      <c r="E87" s="818"/>
      <c r="F87" s="818"/>
      <c r="G87" s="818"/>
      <c r="H87" s="818"/>
      <c r="I87" s="818"/>
      <c r="J87" s="818"/>
      <c r="K87" s="818"/>
      <c r="L87" s="818"/>
      <c r="M87" s="819"/>
      <c r="N87" s="58">
        <f>L84+L85+L86</f>
        <v>14480.544692020374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62749.026998754947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21174.974246136731</v>
      </c>
      <c r="L36" s="279"/>
      <c r="M36" s="345">
        <v>12</v>
      </c>
      <c r="N36" s="281">
        <f t="shared" ref="N36:N42" si="0">K36/M36</f>
        <v>1764.5811871780609</v>
      </c>
    </row>
    <row r="37" spans="1:14">
      <c r="A37" s="119" t="s">
        <v>288</v>
      </c>
      <c r="B37" s="830" t="str">
        <f>VLOOKUP(A37,EQUIPOS!A7:D154,3,FALSE)</f>
        <v xml:space="preserve">Planta eléctrica </v>
      </c>
      <c r="C37" s="831"/>
      <c r="D37" s="831"/>
      <c r="E37" s="831"/>
      <c r="F37" s="831"/>
      <c r="G37" s="831"/>
      <c r="H37" s="832"/>
      <c r="I37" s="276"/>
      <c r="J37" s="277"/>
      <c r="K37" s="278">
        <f>VLOOKUP(A37,EQUIPOS!A7:D164,4,FALSE)</f>
        <v>13314.658721490216</v>
      </c>
      <c r="L37" s="279"/>
      <c r="M37" s="345">
        <v>1.3</v>
      </c>
      <c r="N37" s="281">
        <f t="shared" si="0"/>
        <v>10242.045170377089</v>
      </c>
    </row>
    <row r="38" spans="1:14">
      <c r="A38" s="119" t="s">
        <v>125</v>
      </c>
      <c r="B38" s="830" t="str">
        <f>VLOOKUP(A38,EQUIPOS!A8:D154,3,FALSE)</f>
        <v>Bomba para gato de tensionamiento</v>
      </c>
      <c r="C38" s="831"/>
      <c r="D38" s="831"/>
      <c r="E38" s="831"/>
      <c r="F38" s="831"/>
      <c r="G38" s="831"/>
      <c r="H38" s="832"/>
      <c r="I38" s="276"/>
      <c r="J38" s="277"/>
      <c r="K38" s="278">
        <f>VLOOKUP(A38,EQUIPOS!A8:D165,4,FALSE)</f>
        <v>55476.403292162584</v>
      </c>
      <c r="L38" s="279"/>
      <c r="M38" s="345">
        <v>12</v>
      </c>
      <c r="N38" s="281">
        <f t="shared" si="0"/>
        <v>4623.033607680215</v>
      </c>
    </row>
    <row r="39" spans="1:14">
      <c r="A39" s="119" t="s">
        <v>180</v>
      </c>
      <c r="B39" s="830" t="str">
        <f>VLOOKUP(A39,EQUIPOS!A9:D154,3,FALSE)</f>
        <v>Compresor 120 HP, con martillo.</v>
      </c>
      <c r="C39" s="831"/>
      <c r="D39" s="831"/>
      <c r="E39" s="831"/>
      <c r="F39" s="831"/>
      <c r="G39" s="831"/>
      <c r="H39" s="832"/>
      <c r="I39" s="276"/>
      <c r="J39" s="277"/>
      <c r="K39" s="278">
        <f>VLOOKUP(A39,EQUIPOS!A9:D166,4,FALSE)</f>
        <v>86036.003183842797</v>
      </c>
      <c r="L39" s="279"/>
      <c r="M39" s="345">
        <v>1.3</v>
      </c>
      <c r="N39" s="281">
        <f t="shared" si="0"/>
        <v>66181.540910648298</v>
      </c>
    </row>
    <row r="40" spans="1:14">
      <c r="A40" s="119" t="s">
        <v>197</v>
      </c>
      <c r="B40" s="830" t="str">
        <f>VLOOKUP(A40,EQUIPOS!A10:D154,3,FALSE)</f>
        <v>Equipo de perforación (TRACKDRILL), potencia 40 HP, 2100 golpes / minuto</v>
      </c>
      <c r="C40" s="831"/>
      <c r="D40" s="831"/>
      <c r="E40" s="831"/>
      <c r="F40" s="831"/>
      <c r="G40" s="831"/>
      <c r="H40" s="832"/>
      <c r="I40" s="276"/>
      <c r="J40" s="277"/>
      <c r="K40" s="278">
        <f>VLOOKUP(A40,EQUIPOS!A10:D167,4,FALSE)</f>
        <v>156027.38425920732</v>
      </c>
      <c r="L40" s="279"/>
      <c r="M40" s="345">
        <v>1.3</v>
      </c>
      <c r="N40" s="281">
        <f t="shared" si="0"/>
        <v>120021.06481477486</v>
      </c>
    </row>
    <row r="41" spans="1:14">
      <c r="A41" s="119" t="s">
        <v>195</v>
      </c>
      <c r="B41" s="830" t="str">
        <f>VLOOKUP(A41,EQUIPOS!A11:D155,3,FALSE)</f>
        <v xml:space="preserve">Equipo de oxicorte, Capacidad de corte: hasta 6´´ (152mm) </v>
      </c>
      <c r="C41" s="831"/>
      <c r="D41" s="831"/>
      <c r="E41" s="831"/>
      <c r="F41" s="831"/>
      <c r="G41" s="831"/>
      <c r="H41" s="832"/>
      <c r="I41" s="276"/>
      <c r="J41" s="277"/>
      <c r="K41" s="278">
        <f>VLOOKUP(A41,EQUIPOS!A11:D168,4,FALSE)</f>
        <v>9152.1832756304648</v>
      </c>
      <c r="L41" s="279"/>
      <c r="M41" s="345">
        <v>15</v>
      </c>
      <c r="N41" s="281">
        <f t="shared" si="0"/>
        <v>610.14555170869767</v>
      </c>
    </row>
    <row r="42" spans="1:14">
      <c r="A42" s="119" t="s">
        <v>240</v>
      </c>
      <c r="B42" s="830" t="str">
        <f>VLOOKUP(A42,EQUIPOS!A12:D156,3,FALSE)</f>
        <v>Gato para tensionamiento, fuerza Max 200 ton, área de tensión 314 cm2.</v>
      </c>
      <c r="C42" s="831"/>
      <c r="D42" s="831"/>
      <c r="E42" s="831"/>
      <c r="F42" s="831"/>
      <c r="G42" s="831"/>
      <c r="H42" s="832"/>
      <c r="I42" s="276"/>
      <c r="J42" s="277"/>
      <c r="K42" s="278">
        <f>VLOOKUP(A42,EQUIPOS!A12:D169,4,FALSE)</f>
        <v>167584.96827840779</v>
      </c>
      <c r="L42" s="279"/>
      <c r="M42" s="345">
        <v>12</v>
      </c>
      <c r="N42" s="281">
        <f t="shared" si="0"/>
        <v>13965.414023200648</v>
      </c>
    </row>
    <row r="43" spans="1:14">
      <c r="A43" s="119"/>
      <c r="B43" s="830"/>
      <c r="C43" s="831"/>
      <c r="D43" s="831"/>
      <c r="E43" s="831"/>
      <c r="F43" s="831"/>
      <c r="G43" s="831"/>
      <c r="H43" s="832"/>
      <c r="I43" s="430"/>
      <c r="J43" s="431"/>
      <c r="K43" s="278"/>
      <c r="L43" s="344"/>
      <c r="M43" s="345"/>
      <c r="N43" s="281"/>
    </row>
    <row r="44" spans="1:14">
      <c r="A44" s="119"/>
      <c r="B44" s="830"/>
      <c r="C44" s="831"/>
      <c r="D44" s="831"/>
      <c r="E44" s="831"/>
      <c r="F44" s="831"/>
      <c r="G44" s="831"/>
      <c r="H44" s="832"/>
      <c r="I44" s="337"/>
      <c r="J44" s="339"/>
      <c r="K44" s="278"/>
      <c r="L44" s="432"/>
      <c r="M44" s="433"/>
      <c r="N44" s="281"/>
    </row>
    <row r="45" spans="1:14">
      <c r="B45" s="830"/>
      <c r="C45" s="831"/>
      <c r="D45" s="831"/>
      <c r="E45" s="831"/>
      <c r="F45" s="831"/>
      <c r="G45" s="831"/>
      <c r="H45" s="832"/>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221336.07181988328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4714.2404183527278</v>
      </c>
      <c r="N54" s="281">
        <f>K54*M54</f>
        <v>942.84808367054563</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4170.9921881905066</v>
      </c>
      <c r="N55" s="281">
        <f t="shared" ref="N55:N67" si="1">K55*M55</f>
        <v>23065.586800693502</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32942.650661174506</v>
      </c>
      <c r="N56" s="281">
        <f t="shared" si="1"/>
        <v>263.54120528939603</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25033.532281211021</v>
      </c>
      <c r="N57" s="281">
        <f t="shared" si="1"/>
        <v>550.7377101866424</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1200.3005337019447</v>
      </c>
      <c r="N58" s="281">
        <f t="shared" si="1"/>
        <v>360.09016011058338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1766.6959237710221</v>
      </c>
      <c r="N59" s="281">
        <f t="shared" si="1"/>
        <v>176.66959237710222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10684.347535712242</v>
      </c>
      <c r="N60" s="281">
        <f t="shared" si="1"/>
        <v>5342.1737678561212</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47830.601868402329</v>
      </c>
      <c r="N61" s="281">
        <f t="shared" si="1"/>
        <v>4783.0601868402327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749.85529912459458</v>
      </c>
      <c r="N62" s="281">
        <f t="shared" si="1"/>
        <v>7498.552991245946</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15379.535664147101</v>
      </c>
      <c r="N63" s="281">
        <f t="shared" si="1"/>
        <v>15379.535664147101</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9971.783737572232</v>
      </c>
      <c r="N64" s="281">
        <f t="shared" si="1"/>
        <v>4985.891868786116</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6823.0022009031245</v>
      </c>
      <c r="N65" s="281">
        <f t="shared" si="1"/>
        <v>3752.6512104967187</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4714.2404183527278</v>
      </c>
      <c r="N66" s="281">
        <f t="shared" si="1"/>
        <v>235.71202091763641</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3492.7473705760426</v>
      </c>
      <c r="N67" s="281">
        <f t="shared" si="1"/>
        <v>3492.7473705760426</v>
      </c>
    </row>
    <row r="68" spans="1:14" ht="15.75" thickBot="1">
      <c r="B68" s="49"/>
      <c r="C68" s="319"/>
      <c r="D68" s="319"/>
      <c r="E68" s="319"/>
      <c r="F68" s="319"/>
      <c r="G68" s="319"/>
      <c r="H68" s="319"/>
      <c r="I68" s="319"/>
      <c r="J68" s="444"/>
      <c r="K68" s="132"/>
      <c r="L68" s="334"/>
      <c r="M68" s="411"/>
      <c r="N68" s="281"/>
    </row>
    <row r="69" spans="1:14" ht="15.75" thickBot="1">
      <c r="B69" s="817" t="s">
        <v>1037</v>
      </c>
      <c r="C69" s="818"/>
      <c r="D69" s="818"/>
      <c r="E69" s="818"/>
      <c r="F69" s="818"/>
      <c r="G69" s="818"/>
      <c r="H69" s="818"/>
      <c r="I69" s="818"/>
      <c r="J69" s="818"/>
      <c r="K69" s="818"/>
      <c r="L69" s="818"/>
      <c r="M69" s="819"/>
      <c r="N69" s="403">
        <f>SUM(N54:N68)</f>
        <v>70829.798633193699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0" t="s">
        <v>1045</v>
      </c>
      <c r="M73" s="793"/>
      <c r="N73" s="82" t="s">
        <v>1035</v>
      </c>
    </row>
    <row r="74" spans="1:14">
      <c r="B74" s="52"/>
      <c r="C74" s="326"/>
      <c r="D74" s="326"/>
      <c r="E74" s="326"/>
      <c r="F74" s="326"/>
      <c r="G74" s="326"/>
      <c r="H74" s="320"/>
      <c r="I74" s="288"/>
      <c r="J74" s="295"/>
      <c r="K74" s="288"/>
      <c r="L74" s="821"/>
      <c r="M74" s="822"/>
      <c r="N74" s="296"/>
    </row>
    <row r="75" spans="1:14">
      <c r="B75" s="52"/>
      <c r="C75" s="53"/>
      <c r="D75" s="53"/>
      <c r="E75" s="53"/>
      <c r="F75" s="53"/>
      <c r="G75" s="53"/>
      <c r="H75" s="320"/>
      <c r="I75" s="288"/>
      <c r="J75" s="295"/>
      <c r="K75" s="288"/>
      <c r="L75" s="821"/>
      <c r="M75" s="822"/>
      <c r="N75" s="296"/>
    </row>
    <row r="76" spans="1:14">
      <c r="B76" s="52"/>
      <c r="C76" s="53"/>
      <c r="D76" s="53"/>
      <c r="E76" s="53"/>
      <c r="F76" s="53"/>
      <c r="G76" s="53"/>
      <c r="H76" s="320"/>
      <c r="I76" s="288"/>
      <c r="J76" s="295"/>
      <c r="K76" s="288"/>
      <c r="L76" s="821"/>
      <c r="M76" s="822"/>
      <c r="N76" s="296"/>
    </row>
    <row r="77" spans="1:14">
      <c r="B77" s="52"/>
      <c r="C77" s="53"/>
      <c r="D77" s="53"/>
      <c r="E77" s="53"/>
      <c r="F77" s="53"/>
      <c r="G77" s="53"/>
      <c r="H77" s="320"/>
      <c r="I77" s="288"/>
      <c r="J77" s="295"/>
      <c r="K77" s="288"/>
      <c r="L77" s="821"/>
      <c r="M77" s="822"/>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10">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331448.33599623083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3"/>
      <c r="J97" s="343"/>
      <c r="K97" s="311" t="s">
        <v>1054</v>
      </c>
      <c r="L97" s="847" t="s">
        <v>1055</v>
      </c>
      <c r="M97" s="848"/>
      <c r="N97" s="312"/>
    </row>
    <row r="98" spans="1:14">
      <c r="B98" s="849" t="s">
        <v>1056</v>
      </c>
      <c r="C98" s="850"/>
      <c r="D98" s="850"/>
      <c r="E98" s="850"/>
      <c r="F98" s="850"/>
      <c r="G98" s="850"/>
      <c r="H98" s="850"/>
      <c r="I98" s="93"/>
      <c r="J98" s="94"/>
      <c r="K98" s="313">
        <v>0.2</v>
      </c>
      <c r="L98" s="851">
        <f>N93*K98</f>
        <v>66289.667199246163</v>
      </c>
      <c r="M98" s="852"/>
      <c r="N98" s="57"/>
    </row>
    <row r="99" spans="1:14">
      <c r="B99" s="95" t="s">
        <v>1057</v>
      </c>
      <c r="C99" s="96"/>
      <c r="D99" s="96"/>
      <c r="E99" s="96"/>
      <c r="F99" s="96"/>
      <c r="G99" s="96"/>
      <c r="H99" s="96"/>
      <c r="I99" s="93"/>
      <c r="J99" s="94"/>
      <c r="K99" s="313">
        <v>0.05</v>
      </c>
      <c r="L99" s="851">
        <f>N93*K99</f>
        <v>16572.416799811541</v>
      </c>
      <c r="M99" s="852"/>
      <c r="N99" s="57"/>
    </row>
    <row r="100" spans="1:14" ht="15.75" thickBot="1">
      <c r="B100" s="97" t="s">
        <v>1058</v>
      </c>
      <c r="C100" s="98"/>
      <c r="D100" s="98"/>
      <c r="E100" s="98"/>
      <c r="F100" s="98"/>
      <c r="G100" s="98"/>
      <c r="H100" s="98"/>
      <c r="I100" s="99"/>
      <c r="J100" s="100"/>
      <c r="K100" s="314">
        <v>0.05</v>
      </c>
      <c r="L100" s="853">
        <f>N93*K100</f>
        <v>16572.416799811541</v>
      </c>
      <c r="M100" s="854"/>
      <c r="N100" s="57"/>
    </row>
    <row r="101" spans="1:14" ht="15.75" thickBot="1">
      <c r="B101" s="817" t="s">
        <v>1037</v>
      </c>
      <c r="C101" s="818"/>
      <c r="D101" s="818"/>
      <c r="E101" s="818"/>
      <c r="F101" s="818"/>
      <c r="G101" s="818"/>
      <c r="H101" s="818"/>
      <c r="I101" s="818"/>
      <c r="J101" s="818"/>
      <c r="K101" s="818"/>
      <c r="L101" s="818"/>
      <c r="M101" s="819"/>
      <c r="N101" s="58">
        <f>L98+L99+L100</f>
        <v>99434.500798869252</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430882.83679510007</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5"/>
      <c r="K133" s="965"/>
      <c r="L133" s="965"/>
      <c r="M133" s="965"/>
      <c r="N133" s="966"/>
    </row>
    <row r="134" spans="2:14" ht="15.75" thickBot="1">
      <c r="B134" s="428" t="s">
        <v>2327</v>
      </c>
      <c r="C134" s="429"/>
      <c r="D134" s="429"/>
      <c r="E134" s="268"/>
      <c r="F134" s="268"/>
      <c r="G134" s="268"/>
      <c r="H134" s="268"/>
      <c r="I134" s="268"/>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6"/>
      <c r="J36" s="277"/>
      <c r="K36" s="278">
        <f>VLOOKUP(A36,EQUIPOS!A6:D163,4,FALSE)</f>
        <v>114670.28336231103</v>
      </c>
      <c r="L36" s="279"/>
      <c r="M36" s="345">
        <v>3.3333333330000001</v>
      </c>
      <c r="N36" s="281">
        <f>K36/M36</f>
        <v>34401.085012133415</v>
      </c>
    </row>
    <row r="37" spans="1:14">
      <c r="A37" s="119" t="s">
        <v>125</v>
      </c>
      <c r="B37" s="830" t="str">
        <f>VLOOKUP(A37,EQUIPOS!A7:D154,3,FALSE)</f>
        <v>Bomba para gato de tensionamiento</v>
      </c>
      <c r="C37" s="831"/>
      <c r="D37" s="831"/>
      <c r="E37" s="831"/>
      <c r="F37" s="831"/>
      <c r="G37" s="831"/>
      <c r="H37" s="832"/>
      <c r="I37" s="430"/>
      <c r="J37" s="431"/>
      <c r="K37" s="278">
        <f>VLOOKUP(A37,EQUIPOS!A7:D164,4,FALSE)</f>
        <v>55476.403292162584</v>
      </c>
      <c r="L37" s="344"/>
      <c r="M37" s="345">
        <v>0.1</v>
      </c>
      <c r="N37" s="281">
        <f>K37/M37</f>
        <v>554764.03292162577</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167584.96827840779</v>
      </c>
      <c r="L38" s="432"/>
      <c r="M38" s="433">
        <v>0.1</v>
      </c>
      <c r="N38" s="281">
        <f>K38/M38</f>
        <v>1675849.6827840777</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2265014.8007178372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1">
        <f>VLOOKUP(A60,TRANSPORTE!A2:D117,4,FALSE)</f>
        <v>5523.2675404429274</v>
      </c>
      <c r="M60" s="822"/>
      <c r="N60" s="296">
        <f>K60*L60</f>
        <v>82849.013106643906</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82849.013106643906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2353704.5297625652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470740.90595251304</v>
      </c>
      <c r="M84" s="852"/>
      <c r="N84" s="57"/>
    </row>
    <row r="85" spans="1:14">
      <c r="B85" s="95" t="s">
        <v>1057</v>
      </c>
      <c r="C85" s="96"/>
      <c r="D85" s="96"/>
      <c r="E85" s="96"/>
      <c r="F85" s="96"/>
      <c r="G85" s="96"/>
      <c r="H85" s="96"/>
      <c r="I85" s="93"/>
      <c r="J85" s="94"/>
      <c r="K85" s="313">
        <v>0.05</v>
      </c>
      <c r="L85" s="851">
        <f>N79*K85</f>
        <v>117685.22648812826</v>
      </c>
      <c r="M85" s="852"/>
      <c r="N85" s="57"/>
    </row>
    <row r="86" spans="1:14" ht="15.75" thickBot="1">
      <c r="B86" s="97" t="s">
        <v>1058</v>
      </c>
      <c r="C86" s="98"/>
      <c r="D86" s="98"/>
      <c r="E86" s="98"/>
      <c r="F86" s="98"/>
      <c r="G86" s="98"/>
      <c r="H86" s="98"/>
      <c r="I86" s="99"/>
      <c r="J86" s="100"/>
      <c r="K86" s="314">
        <v>0.05</v>
      </c>
      <c r="L86" s="853">
        <f>N79*K86</f>
        <v>117685.22648812826</v>
      </c>
      <c r="M86" s="854"/>
      <c r="N86" s="57"/>
    </row>
    <row r="87" spans="1:14" ht="15.75" thickBot="1">
      <c r="B87" s="817" t="s">
        <v>1037</v>
      </c>
      <c r="C87" s="818"/>
      <c r="D87" s="818"/>
      <c r="E87" s="818"/>
      <c r="F87" s="818"/>
      <c r="G87" s="818"/>
      <c r="H87" s="818"/>
      <c r="I87" s="818"/>
      <c r="J87" s="818"/>
      <c r="K87" s="818"/>
      <c r="L87" s="818"/>
      <c r="M87" s="819"/>
      <c r="N87" s="58">
        <f>L84+L85+L86</f>
        <v>706111.35892876959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3059815.888691335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345">
        <v>2</v>
      </c>
      <c r="N36" s="281">
        <f>K36/M36</f>
        <v>1313.4287902583305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7245.3297359311418</v>
      </c>
      <c r="L37" s="344"/>
      <c r="M37" s="345">
        <v>2</v>
      </c>
      <c r="N37" s="281">
        <f>K37/M37</f>
        <v>3622.6648679655709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1595.850162690625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6531.9438209145264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59012.67847964164</v>
      </c>
      <c r="N48" s="281">
        <f>K48*M48</f>
        <v>271458.3210063515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4463.5757864457655</v>
      </c>
      <c r="N49" s="281">
        <f>K49*M49</f>
        <v>4463.5757864457655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342795.64873384073</v>
      </c>
      <c r="N50" s="281">
        <f>K50*M50</f>
        <v>342795.64873384073</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10686.05899221264</v>
      </c>
      <c r="N51" s="281">
        <f>K51*M51</f>
        <v>49155.871364178143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667873.41689081606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723.92751115014732</v>
      </c>
      <c r="M60" s="822"/>
      <c r="N60" s="296">
        <f>K60*L60</f>
        <v>723.92751115014732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723.92751115014732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707046.29147669324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141409.25829533866</v>
      </c>
      <c r="M84" s="852"/>
      <c r="N84" s="57"/>
    </row>
    <row r="85" spans="1:14">
      <c r="B85" s="95" t="s">
        <v>1057</v>
      </c>
      <c r="C85" s="96"/>
      <c r="D85" s="96"/>
      <c r="E85" s="96"/>
      <c r="F85" s="96"/>
      <c r="G85" s="96"/>
      <c r="H85" s="96"/>
      <c r="I85" s="93"/>
      <c r="J85" s="94"/>
      <c r="K85" s="313">
        <v>0.05</v>
      </c>
      <c r="L85" s="851">
        <f>N79*K85</f>
        <v>35352.314573834665</v>
      </c>
      <c r="M85" s="852"/>
      <c r="N85" s="57"/>
    </row>
    <row r="86" spans="1:14" ht="15.75" thickBot="1">
      <c r="B86" s="97" t="s">
        <v>1058</v>
      </c>
      <c r="C86" s="98"/>
      <c r="D86" s="98"/>
      <c r="E86" s="98"/>
      <c r="F86" s="98"/>
      <c r="G86" s="98"/>
      <c r="H86" s="98"/>
      <c r="I86" s="99"/>
      <c r="J86" s="100"/>
      <c r="K86" s="314">
        <v>0.05</v>
      </c>
      <c r="L86" s="853">
        <f>N79*K86</f>
        <v>35352.314573834665</v>
      </c>
      <c r="M86" s="854"/>
      <c r="N86" s="57"/>
    </row>
    <row r="87" spans="1:14" ht="15.75" thickBot="1">
      <c r="B87" s="817" t="s">
        <v>1037</v>
      </c>
      <c r="C87" s="818"/>
      <c r="D87" s="818"/>
      <c r="E87" s="818"/>
      <c r="F87" s="818"/>
      <c r="G87" s="818"/>
      <c r="H87" s="818"/>
      <c r="I87" s="818"/>
      <c r="J87" s="818"/>
      <c r="K87" s="818"/>
      <c r="L87" s="818"/>
      <c r="M87" s="819"/>
      <c r="N87" s="58">
        <f>L84+L85+L86</f>
        <v>212113.88744300796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919160.17891970114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345">
        <v>2</v>
      </c>
      <c r="N36" s="281">
        <f>K36/M36</f>
        <v>1313.4287902583305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7245.3297359311418</v>
      </c>
      <c r="L37" s="344"/>
      <c r="M37" s="345">
        <v>2</v>
      </c>
      <c r="N37" s="281">
        <f>K37/M37</f>
        <v>3622.6648679655709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6212.7737883764012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59012.67847964164</v>
      </c>
      <c r="N48" s="281">
        <f>K48*M48</f>
        <v>271458.3210063515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4463.5757864457655</v>
      </c>
      <c r="N49" s="281">
        <f>K49*M49</f>
        <v>4463.5757864457655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334937.02762403147</v>
      </c>
      <c r="N50" s="281">
        <f>K50*M50</f>
        <v>334937.02762403147</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10686.05899221264</v>
      </c>
      <c r="N51" s="281">
        <f>K51*M51</f>
        <v>49155.871364178143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660014.7957810068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723.92751115014732</v>
      </c>
      <c r="M60" s="822"/>
      <c r="N60" s="296">
        <f>K60*L60</f>
        <v>723.92751115014732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723.92751115014732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692485.09968358325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138497.01993671665</v>
      </c>
      <c r="M84" s="852"/>
      <c r="N84" s="57"/>
    </row>
    <row r="85" spans="1:14">
      <c r="B85" s="95" t="s">
        <v>1057</v>
      </c>
      <c r="C85" s="96"/>
      <c r="D85" s="96"/>
      <c r="E85" s="96"/>
      <c r="F85" s="96"/>
      <c r="G85" s="96"/>
      <c r="H85" s="96"/>
      <c r="I85" s="93"/>
      <c r="J85" s="94"/>
      <c r="K85" s="313">
        <v>0.05</v>
      </c>
      <c r="L85" s="851">
        <f>N79*K85</f>
        <v>34624.254984179162</v>
      </c>
      <c r="M85" s="852"/>
      <c r="N85" s="57"/>
    </row>
    <row r="86" spans="1:14" ht="15.75" thickBot="1">
      <c r="B86" s="97" t="s">
        <v>1058</v>
      </c>
      <c r="C86" s="98"/>
      <c r="D86" s="98"/>
      <c r="E86" s="98"/>
      <c r="F86" s="98"/>
      <c r="G86" s="98"/>
      <c r="H86" s="98"/>
      <c r="I86" s="99"/>
      <c r="J86" s="100"/>
      <c r="K86" s="314">
        <v>0.05</v>
      </c>
      <c r="L86" s="853">
        <f>N79*K86</f>
        <v>34624.254984179162</v>
      </c>
      <c r="M86" s="854"/>
      <c r="N86" s="57"/>
    </row>
    <row r="87" spans="1:14" ht="15.75" thickBot="1">
      <c r="B87" s="817" t="s">
        <v>1037</v>
      </c>
      <c r="C87" s="818"/>
      <c r="D87" s="818"/>
      <c r="E87" s="818"/>
      <c r="F87" s="818"/>
      <c r="G87" s="818"/>
      <c r="H87" s="818"/>
      <c r="I87" s="818"/>
      <c r="J87" s="818"/>
      <c r="K87" s="818"/>
      <c r="L87" s="818"/>
      <c r="M87" s="819"/>
      <c r="N87" s="58">
        <f>L84+L85+L86</f>
        <v>207745.52990507497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900230.62958865822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345">
        <v>2</v>
      </c>
      <c r="N36" s="281">
        <f>K36/M36</f>
        <v>1313.4287902583305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7245.3297359311418</v>
      </c>
      <c r="L37" s="344"/>
      <c r="M37" s="345">
        <v>2</v>
      </c>
      <c r="N37" s="281">
        <f>K37/M37</f>
        <v>3622.6648679655709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6212.7737883764012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457984.98959567945</v>
      </c>
      <c r="N48" s="281">
        <f>K48*M48</f>
        <v>457984.98959567945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4463.5757864457655</v>
      </c>
      <c r="N49" s="281">
        <f>K49*M49</f>
        <v>4463.5757864457655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10686.05899221264</v>
      </c>
      <c r="N50" s="281">
        <f>K50*M50</f>
        <v>49155.871364178143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511604.43674630334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723.92751115014732</v>
      </c>
      <c r="M60" s="822"/>
      <c r="N60" s="296">
        <f>K60*L60</f>
        <v>723.92751115014732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723.92751115014732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544074.7406488799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108814.94812977599</v>
      </c>
      <c r="M84" s="852"/>
      <c r="N84" s="57"/>
    </row>
    <row r="85" spans="1:14">
      <c r="B85" s="95" t="s">
        <v>1057</v>
      </c>
      <c r="C85" s="96"/>
      <c r="D85" s="96"/>
      <c r="E85" s="96"/>
      <c r="F85" s="96"/>
      <c r="G85" s="96"/>
      <c r="H85" s="96"/>
      <c r="I85" s="93"/>
      <c r="J85" s="94"/>
      <c r="K85" s="313">
        <v>0.05</v>
      </c>
      <c r="L85" s="851">
        <f>N79*K85</f>
        <v>27203.737032443998</v>
      </c>
      <c r="M85" s="852"/>
      <c r="N85" s="57"/>
    </row>
    <row r="86" spans="1:14" ht="15.75" thickBot="1">
      <c r="B86" s="97" t="s">
        <v>1058</v>
      </c>
      <c r="C86" s="98"/>
      <c r="D86" s="98"/>
      <c r="E86" s="98"/>
      <c r="F86" s="98"/>
      <c r="G86" s="98"/>
      <c r="H86" s="98"/>
      <c r="I86" s="99"/>
      <c r="J86" s="100"/>
      <c r="K86" s="314">
        <v>0.05</v>
      </c>
      <c r="L86" s="853">
        <f>N79*K86</f>
        <v>27203.737032443998</v>
      </c>
      <c r="M86" s="854"/>
      <c r="N86" s="57"/>
    </row>
    <row r="87" spans="1:14" ht="15.75" thickBot="1">
      <c r="B87" s="817" t="s">
        <v>1037</v>
      </c>
      <c r="C87" s="818"/>
      <c r="D87" s="818"/>
      <c r="E87" s="818"/>
      <c r="F87" s="818"/>
      <c r="G87" s="818"/>
      <c r="H87" s="818"/>
      <c r="I87" s="818"/>
      <c r="J87" s="818"/>
      <c r="K87" s="818"/>
      <c r="L87" s="818"/>
      <c r="M87" s="819"/>
      <c r="N87" s="58">
        <f>L84+L85+L86</f>
        <v>163222.42219466396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707297.1628435438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2626.8575805166611</v>
      </c>
      <c r="L36" s="279"/>
      <c r="M36" s="345">
        <v>2</v>
      </c>
      <c r="N36" s="281">
        <f>K36/M36</f>
        <v>1313.4287902583305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7245.3297359311418</v>
      </c>
      <c r="L37" s="344"/>
      <c r="M37" s="345">
        <v>2</v>
      </c>
      <c r="N37" s="281">
        <f>K37/M37</f>
        <v>3622.6648679655709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6212.7737883764012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423348.29915653274</v>
      </c>
      <c r="N48" s="281">
        <f>K48*M48</f>
        <v>423348.29915653274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4463.5757864457655</v>
      </c>
      <c r="N49" s="281">
        <f>K49*M49</f>
        <v>4463.5757864457655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4649.9626048922873</v>
      </c>
      <c r="N50" s="281">
        <f>K50*M50</f>
        <v>21389.827982504521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449201.702925483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723.92751115014732</v>
      </c>
      <c r="M60" s="822"/>
      <c r="N60" s="296">
        <f>K60*L60</f>
        <v>723.92751115014732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723.92751115014732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481672.00682805956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96334.40136561192</v>
      </c>
      <c r="M84" s="852"/>
      <c r="N84" s="57"/>
    </row>
    <row r="85" spans="1:14">
      <c r="B85" s="95" t="s">
        <v>1057</v>
      </c>
      <c r="C85" s="96"/>
      <c r="D85" s="96"/>
      <c r="E85" s="96"/>
      <c r="F85" s="96"/>
      <c r="G85" s="96"/>
      <c r="H85" s="96"/>
      <c r="I85" s="93"/>
      <c r="J85" s="94"/>
      <c r="K85" s="313">
        <v>0.05</v>
      </c>
      <c r="L85" s="851">
        <f>N79*K85</f>
        <v>24083.60034140298</v>
      </c>
      <c r="M85" s="852"/>
      <c r="N85" s="57"/>
    </row>
    <row r="86" spans="1:14" ht="15.75" thickBot="1">
      <c r="B86" s="97" t="s">
        <v>1058</v>
      </c>
      <c r="C86" s="98"/>
      <c r="D86" s="98"/>
      <c r="E86" s="98"/>
      <c r="F86" s="98"/>
      <c r="G86" s="98"/>
      <c r="H86" s="98"/>
      <c r="I86" s="99"/>
      <c r="J86" s="100"/>
      <c r="K86" s="314">
        <v>0.05</v>
      </c>
      <c r="L86" s="853">
        <f>N79*K86</f>
        <v>24083.60034140298</v>
      </c>
      <c r="M86" s="854"/>
      <c r="N86" s="57"/>
    </row>
    <row r="87" spans="1:14" ht="15.75" thickBot="1">
      <c r="B87" s="817" t="s">
        <v>1037</v>
      </c>
      <c r="C87" s="818"/>
      <c r="D87" s="818"/>
      <c r="E87" s="818"/>
      <c r="F87" s="818"/>
      <c r="G87" s="818"/>
      <c r="H87" s="818"/>
      <c r="I87" s="818"/>
      <c r="J87" s="818"/>
      <c r="K87" s="818"/>
      <c r="L87" s="818"/>
      <c r="M87" s="819"/>
      <c r="N87" s="58">
        <f>L84+L85+L86</f>
        <v>144501.60204841787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626173.60887647746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4715.8624407289099</v>
      </c>
      <c r="L36" s="279"/>
      <c r="M36" s="345">
        <v>1</v>
      </c>
      <c r="N36" s="281">
        <f>K36/M36</f>
        <v>4715.8624407289099</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7245.3297359311418</v>
      </c>
      <c r="L37" s="344"/>
      <c r="M37" s="345">
        <v>1</v>
      </c>
      <c r="N37" s="281">
        <f>K37/M37</f>
        <v>7245.3297359311418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15152.892502041303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42039.77297623911</v>
      </c>
      <c r="N48" s="281">
        <f>K48*M48</f>
        <v>39937.784327427151</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38.856511108157243</v>
      </c>
      <c r="N49" s="281">
        <f>K49*M49</f>
        <v>6605.606888386731</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43887.060982019146</v>
      </c>
      <c r="N50" s="281">
        <f>K50*M50</f>
        <v>24137.883540110532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526.49450521392214</v>
      </c>
      <c r="N51" s="281">
        <f>K51*M51</f>
        <v>157948.35156417664</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4649.9626048922873</v>
      </c>
      <c r="N52" s="281">
        <f>K52*M52</f>
        <v>14414.884075166092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243044.51039526716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1">
        <f>VLOOKUP(A64,TRANSPORTE!A2:D117,4,FALSE)</f>
        <v>723.92751115014732</v>
      </c>
      <c r="M64" s="822"/>
      <c r="N64" s="296">
        <f>K64*L64</f>
        <v>398.16013113258106</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1">
        <f>VLOOKUP(A65,TRANSPORTE!A3:D117,4,FALSE)</f>
        <v>723.92751115014732</v>
      </c>
      <c r="M65" s="822"/>
      <c r="N65" s="296">
        <f>K65*L65</f>
        <v>687.73113559263993</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1085.8912667252209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323117.30067165871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64623.460134331748</v>
      </c>
      <c r="M88" s="852"/>
      <c r="N88" s="57"/>
    </row>
    <row r="89" spans="1:14">
      <c r="B89" s="95" t="s">
        <v>1057</v>
      </c>
      <c r="C89" s="96"/>
      <c r="D89" s="96"/>
      <c r="E89" s="96"/>
      <c r="F89" s="96"/>
      <c r="G89" s="96"/>
      <c r="H89" s="96"/>
      <c r="I89" s="93"/>
      <c r="J89" s="94"/>
      <c r="K89" s="313">
        <v>0.05</v>
      </c>
      <c r="L89" s="851">
        <f>N83*K89</f>
        <v>16155.865033582937</v>
      </c>
      <c r="M89" s="852"/>
      <c r="N89" s="57"/>
    </row>
    <row r="90" spans="1:14" ht="15.75" thickBot="1">
      <c r="B90" s="97" t="s">
        <v>1058</v>
      </c>
      <c r="C90" s="98"/>
      <c r="D90" s="98"/>
      <c r="E90" s="98"/>
      <c r="F90" s="98"/>
      <c r="G90" s="98"/>
      <c r="H90" s="98"/>
      <c r="I90" s="99"/>
      <c r="J90" s="100"/>
      <c r="K90" s="314">
        <v>0.05</v>
      </c>
      <c r="L90" s="853">
        <f>N83*K90</f>
        <v>16155.865033582937</v>
      </c>
      <c r="M90" s="854"/>
      <c r="N90" s="57"/>
    </row>
    <row r="91" spans="1:14" ht="15.75" thickBot="1">
      <c r="B91" s="817" t="s">
        <v>1037</v>
      </c>
      <c r="C91" s="818"/>
      <c r="D91" s="818"/>
      <c r="E91" s="818"/>
      <c r="F91" s="818"/>
      <c r="G91" s="818"/>
      <c r="H91" s="818"/>
      <c r="I91" s="818"/>
      <c r="J91" s="818"/>
      <c r="K91" s="818"/>
      <c r="L91" s="818"/>
      <c r="M91" s="819"/>
      <c r="N91" s="58">
        <f>L88+L89+L90</f>
        <v>96935.190201497608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420052.49087315635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4715.8624407289099</v>
      </c>
      <c r="L36" s="279"/>
      <c r="M36" s="345">
        <v>1</v>
      </c>
      <c r="N36" s="281">
        <f>K36/M36</f>
        <v>4715.8624407289099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7907.5627661101607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42039.77297623911</v>
      </c>
      <c r="N48" s="281">
        <f>K48*M48</f>
        <v>35313.409300040854</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38.856511108157243</v>
      </c>
      <c r="N49" s="281">
        <f>K49*M49</f>
        <v>7188.4545550090897</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43887.060982019146</v>
      </c>
      <c r="N50" s="281">
        <f>K50*M50</f>
        <v>27648.848418672063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526.49450521392214</v>
      </c>
      <c r="N51" s="281">
        <f>K51*M51</f>
        <v>136888.57135561976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207039.28362934175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1">
        <f>VLOOKUP(A64,TRANSPORTE!A2:D117,4,FALSE)</f>
        <v>723.92751115014732</v>
      </c>
      <c r="M64" s="822"/>
      <c r="N64" s="296">
        <f>K64*L64</f>
        <v>456.07433202459282</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1">
        <f>VLOOKUP(A65,TRANSPORTE!A3:D117,4,FALSE)</f>
        <v>723.92751115014732</v>
      </c>
      <c r="M65" s="822"/>
      <c r="N65" s="296">
        <f>K65*L65</f>
        <v>608.09910936612368</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1064.1734413907166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279845.02634446765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55969.005268893532</v>
      </c>
      <c r="M88" s="852"/>
      <c r="N88" s="57"/>
    </row>
    <row r="89" spans="1:14">
      <c r="B89" s="95" t="s">
        <v>1057</v>
      </c>
      <c r="C89" s="96"/>
      <c r="D89" s="96"/>
      <c r="E89" s="96"/>
      <c r="F89" s="96"/>
      <c r="G89" s="96"/>
      <c r="H89" s="96"/>
      <c r="I89" s="93"/>
      <c r="J89" s="94"/>
      <c r="K89" s="313">
        <v>0.05</v>
      </c>
      <c r="L89" s="851">
        <f>N83*K89</f>
        <v>13992.251317223383</v>
      </c>
      <c r="M89" s="852"/>
      <c r="N89" s="57"/>
    </row>
    <row r="90" spans="1:14" ht="15.75" thickBot="1">
      <c r="B90" s="97" t="s">
        <v>1058</v>
      </c>
      <c r="C90" s="98"/>
      <c r="D90" s="98"/>
      <c r="E90" s="98"/>
      <c r="F90" s="98"/>
      <c r="G90" s="98"/>
      <c r="H90" s="98"/>
      <c r="I90" s="99"/>
      <c r="J90" s="100"/>
      <c r="K90" s="314">
        <v>0.05</v>
      </c>
      <c r="L90" s="853">
        <f>N83*K90</f>
        <v>13992.251317223383</v>
      </c>
      <c r="M90" s="854"/>
      <c r="N90" s="57"/>
    </row>
    <row r="91" spans="1:14" ht="15.75" thickBot="1">
      <c r="B91" s="817" t="s">
        <v>1037</v>
      </c>
      <c r="C91" s="818"/>
      <c r="D91" s="818"/>
      <c r="E91" s="818"/>
      <c r="F91" s="818"/>
      <c r="G91" s="818"/>
      <c r="H91" s="818"/>
      <c r="I91" s="818"/>
      <c r="J91" s="818"/>
      <c r="K91" s="818"/>
      <c r="L91" s="818"/>
      <c r="M91" s="819"/>
      <c r="N91" s="58">
        <f>L88+L89+L90</f>
        <v>83953.507903340302</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363798.53424780793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4715.8624407289099</v>
      </c>
      <c r="L36" s="279"/>
      <c r="M36" s="345">
        <v>1</v>
      </c>
      <c r="N36" s="281">
        <f>K36/M36</f>
        <v>4715.8624407289099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7269.2227010339102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42039.77297623911</v>
      </c>
      <c r="N48" s="281">
        <f>K48*M48</f>
        <v>21188.045580024511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38.856511108157243</v>
      </c>
      <c r="N49" s="281">
        <f>K49*M49</f>
        <v>4313.0727330054542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30278.822620579376</v>
      </c>
      <c r="N50" s="281">
        <f>K50*M50</f>
        <v>12111.52904823175</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43887.060982019146</v>
      </c>
      <c r="N51" s="281">
        <f>K51*M51</f>
        <v>16589.309051203236</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526.49450521392214</v>
      </c>
      <c r="N52" s="281">
        <f>K52*M52</f>
        <v>82133.142813371858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136335.09922583681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1">
        <f>VLOOKUP(A64,TRANSPORTE!A2:D117,4,FALSE)</f>
        <v>723.92751115014732</v>
      </c>
      <c r="M64" s="822"/>
      <c r="N64" s="296">
        <f>K64*L64</f>
        <v>273.64459921475571</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1">
        <f>VLOOKUP(A65,TRANSPORTE!A3:D117,4,FALSE)</f>
        <v>723.92751115014732</v>
      </c>
      <c r="M65" s="822"/>
      <c r="N65" s="296">
        <f>K65*L65</f>
        <v>364.85946561967427</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1">
        <f>VLOOKUP(A66,TRANSPORTE!A3:D117,4,FALSE)</f>
        <v>723.92751115014732</v>
      </c>
      <c r="M66" s="822"/>
      <c r="N66" s="296">
        <f>K66*L66</f>
        <v>289.57100446005893</v>
      </c>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928.07506929448891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195599.60220226517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39119.920440453039</v>
      </c>
      <c r="M88" s="852"/>
      <c r="N88" s="57"/>
    </row>
    <row r="89" spans="1:14">
      <c r="B89" s="95" t="s">
        <v>1057</v>
      </c>
      <c r="C89" s="96"/>
      <c r="D89" s="96"/>
      <c r="E89" s="96"/>
      <c r="F89" s="96"/>
      <c r="G89" s="96"/>
      <c r="H89" s="96"/>
      <c r="I89" s="93"/>
      <c r="J89" s="94"/>
      <c r="K89" s="313">
        <v>0.05</v>
      </c>
      <c r="L89" s="851">
        <f>N83*K89</f>
        <v>9779.9801101132598</v>
      </c>
      <c r="M89" s="852"/>
      <c r="N89" s="57"/>
    </row>
    <row r="90" spans="1:14" ht="15.75" thickBot="1">
      <c r="B90" s="97" t="s">
        <v>1058</v>
      </c>
      <c r="C90" s="98"/>
      <c r="D90" s="98"/>
      <c r="E90" s="98"/>
      <c r="F90" s="98"/>
      <c r="G90" s="98"/>
      <c r="H90" s="98"/>
      <c r="I90" s="99"/>
      <c r="J90" s="100"/>
      <c r="K90" s="314">
        <v>0.05</v>
      </c>
      <c r="L90" s="853">
        <f>N83*K90</f>
        <v>9779.9801101132598</v>
      </c>
      <c r="M90" s="854"/>
      <c r="N90" s="57"/>
    </row>
    <row r="91" spans="1:14" ht="15.75" thickBot="1">
      <c r="B91" s="817" t="s">
        <v>1037</v>
      </c>
      <c r="C91" s="818"/>
      <c r="D91" s="818"/>
      <c r="E91" s="818"/>
      <c r="F91" s="818"/>
      <c r="G91" s="818"/>
      <c r="H91" s="818"/>
      <c r="I91" s="818"/>
      <c r="J91" s="818"/>
      <c r="K91" s="818"/>
      <c r="L91" s="818"/>
      <c r="M91" s="819"/>
      <c r="N91" s="58">
        <f>L88+L89+L90</f>
        <v>58679.880660679562</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254279.48286294474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7245.3297359311418</v>
      </c>
      <c r="L36" s="279"/>
      <c r="M36" s="345">
        <v>1</v>
      </c>
      <c r="N36" s="281">
        <f>K36/M36</f>
        <v>7245.3297359311418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8747.3063596399661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3917.8541729222666</v>
      </c>
      <c r="N48" s="281">
        <f>K48*M48</f>
        <v>133645.84154672438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55094.824306719376</v>
      </c>
      <c r="N49" s="281">
        <f>K49*M49</f>
        <v>8264.2236460079057</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423348.29915653274</v>
      </c>
      <c r="N50" s="281">
        <f>K50*M50</f>
        <v>53341.885693723125</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26392.878876158513</v>
      </c>
      <c r="N51" s="281">
        <f>K51*M51</f>
        <v>26392.878876158513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221644.82976261392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1">
        <f>VLOOKUP(A61,TRANSPORTE!A3:D117,4,FALSE)</f>
        <v>723.92751115014732</v>
      </c>
      <c r="M61" s="822"/>
      <c r="N61" s="296">
        <f>K61*L61</f>
        <v>91.214866404918567</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91.214866404918567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305582.18217409996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61116.436434819996</v>
      </c>
      <c r="M85" s="852"/>
      <c r="N85" s="57"/>
    </row>
    <row r="86" spans="1:14">
      <c r="B86" s="95" t="s">
        <v>1057</v>
      </c>
      <c r="C86" s="96"/>
      <c r="D86" s="96"/>
      <c r="E86" s="96"/>
      <c r="F86" s="96"/>
      <c r="G86" s="96"/>
      <c r="H86" s="96"/>
      <c r="I86" s="93"/>
      <c r="J86" s="94"/>
      <c r="K86" s="313">
        <v>0.05</v>
      </c>
      <c r="L86" s="851">
        <f>N80*K86</f>
        <v>15279.109108704999</v>
      </c>
      <c r="M86" s="852"/>
      <c r="N86" s="57"/>
    </row>
    <row r="87" spans="1:14" ht="15.75" thickBot="1">
      <c r="B87" s="97" t="s">
        <v>1058</v>
      </c>
      <c r="C87" s="98"/>
      <c r="D87" s="98"/>
      <c r="E87" s="98"/>
      <c r="F87" s="98"/>
      <c r="G87" s="98"/>
      <c r="H87" s="98"/>
      <c r="I87" s="99"/>
      <c r="J87" s="100"/>
      <c r="K87" s="314">
        <v>0.05</v>
      </c>
      <c r="L87" s="853">
        <f>N80*K87</f>
        <v>15279.109108704999</v>
      </c>
      <c r="M87" s="854"/>
      <c r="N87" s="57"/>
    </row>
    <row r="88" spans="1:14" ht="15.75" thickBot="1">
      <c r="B88" s="817" t="s">
        <v>1037</v>
      </c>
      <c r="C88" s="818"/>
      <c r="D88" s="818"/>
      <c r="E88" s="818"/>
      <c r="F88" s="818"/>
      <c r="G88" s="818"/>
      <c r="H88" s="818"/>
      <c r="I88" s="818"/>
      <c r="J88" s="818"/>
      <c r="K88" s="818"/>
      <c r="L88" s="818"/>
      <c r="M88" s="819"/>
      <c r="N88" s="58">
        <f>L85+L86+L87</f>
        <v>91674.65465222999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397256.83682632993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7245.3297359311418</v>
      </c>
      <c r="L36" s="279"/>
      <c r="M36" s="345">
        <v>1</v>
      </c>
      <c r="N36" s="281">
        <f>K36/M36</f>
        <v>7245.3297359311418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8747.3063596399661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3917.8541729222666</v>
      </c>
      <c r="N48" s="281">
        <f>K48*M48</f>
        <v>133645.84154672438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55094.824306719376</v>
      </c>
      <c r="N49" s="281">
        <f>K49*M49</f>
        <v>8264.2236460079057</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462851.56635170971</v>
      </c>
      <c r="N50" s="281">
        <f>K50*M50</f>
        <v>58319.297360315424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26392.878876158513</v>
      </c>
      <c r="N51" s="281">
        <f>K51*M51</f>
        <v>26392.878876158513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226622.24142920622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1">
        <f>VLOOKUP(A61,TRANSPORTE!A3:D117,4,FALSE)</f>
        <v>723.92751115014732</v>
      </c>
      <c r="M61" s="822"/>
      <c r="N61" s="296">
        <f>K61*L61</f>
        <v>91.214866404918567</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91.214866404918567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310559.59384069231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62111.918768138465</v>
      </c>
      <c r="M85" s="852"/>
      <c r="N85" s="57"/>
    </row>
    <row r="86" spans="1:14">
      <c r="B86" s="95" t="s">
        <v>1057</v>
      </c>
      <c r="C86" s="96"/>
      <c r="D86" s="96"/>
      <c r="E86" s="96"/>
      <c r="F86" s="96"/>
      <c r="G86" s="96"/>
      <c r="H86" s="96"/>
      <c r="I86" s="93"/>
      <c r="J86" s="94"/>
      <c r="K86" s="313">
        <v>0.05</v>
      </c>
      <c r="L86" s="851">
        <f>N80*K86</f>
        <v>15527.979692034616</v>
      </c>
      <c r="M86" s="852"/>
      <c r="N86" s="57"/>
    </row>
    <row r="87" spans="1:14" ht="15.75" thickBot="1">
      <c r="B87" s="97" t="s">
        <v>1058</v>
      </c>
      <c r="C87" s="98"/>
      <c r="D87" s="98"/>
      <c r="E87" s="98"/>
      <c r="F87" s="98"/>
      <c r="G87" s="98"/>
      <c r="H87" s="98"/>
      <c r="I87" s="99"/>
      <c r="J87" s="100"/>
      <c r="K87" s="314">
        <v>0.05</v>
      </c>
      <c r="L87" s="853">
        <f>N80*K87</f>
        <v>15527.979692034616</v>
      </c>
      <c r="M87" s="854"/>
      <c r="N87" s="57"/>
    </row>
    <row r="88" spans="1:14" ht="15.75" thickBot="1">
      <c r="B88" s="817" t="s">
        <v>1037</v>
      </c>
      <c r="C88" s="818"/>
      <c r="D88" s="818"/>
      <c r="E88" s="818"/>
      <c r="F88" s="818"/>
      <c r="G88" s="818"/>
      <c r="H88" s="818"/>
      <c r="I88" s="818"/>
      <c r="J88" s="818"/>
      <c r="K88" s="818"/>
      <c r="L88" s="818"/>
      <c r="M88" s="819"/>
      <c r="N88" s="58">
        <f>L85+L86+L87</f>
        <v>93167.87815220769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403727.47199290001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675.70314213472068</v>
      </c>
      <c r="L36" s="279"/>
      <c r="M36" s="345">
        <v>37.5</v>
      </c>
      <c r="N36" s="281">
        <f>K36/M36</f>
        <v>18.018750456925886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33.338912018755885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3917.8541729222666</v>
      </c>
      <c r="N48" s="281">
        <f>K48*M48</f>
        <v>4113.7468815683796</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4714.2404183527278</v>
      </c>
      <c r="N49" s="281">
        <f>K49*M49</f>
        <v>141.42721255058183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4255.1740941189619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0.4319725891332501</v>
      </c>
      <c r="M61" s="822"/>
      <c r="N61" s="296">
        <f>K61*L61</f>
        <v>0.45357121858991262</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5054.9746554478079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1010.9949310895616</v>
      </c>
      <c r="M85" s="852"/>
      <c r="N85" s="57"/>
    </row>
    <row r="86" spans="1:14">
      <c r="B86" s="95" t="s">
        <v>1057</v>
      </c>
      <c r="C86" s="96"/>
      <c r="D86" s="96"/>
      <c r="E86" s="96"/>
      <c r="F86" s="96"/>
      <c r="G86" s="96"/>
      <c r="H86" s="96"/>
      <c r="I86" s="93"/>
      <c r="J86" s="94"/>
      <c r="K86" s="313">
        <v>0.05</v>
      </c>
      <c r="L86" s="851">
        <f>N80*K86</f>
        <v>252.74873277239041</v>
      </c>
      <c r="M86" s="852"/>
      <c r="N86" s="57"/>
    </row>
    <row r="87" spans="1:14" ht="15.75" thickBot="1">
      <c r="B87" s="97" t="s">
        <v>1058</v>
      </c>
      <c r="C87" s="98"/>
      <c r="D87" s="98"/>
      <c r="E87" s="98"/>
      <c r="F87" s="98"/>
      <c r="G87" s="98"/>
      <c r="H87" s="98"/>
      <c r="I87" s="99"/>
      <c r="J87" s="100"/>
      <c r="K87" s="314">
        <v>0.05</v>
      </c>
      <c r="L87" s="853">
        <f>N80*K87</f>
        <v>252.74873277239041</v>
      </c>
      <c r="M87" s="854"/>
      <c r="N87" s="57"/>
    </row>
    <row r="88" spans="1:14" ht="15.75" thickBot="1">
      <c r="B88" s="817" t="s">
        <v>1037</v>
      </c>
      <c r="C88" s="818"/>
      <c r="D88" s="818"/>
      <c r="E88" s="818"/>
      <c r="F88" s="818"/>
      <c r="G88" s="818"/>
      <c r="H88" s="818"/>
      <c r="I88" s="818"/>
      <c r="J88" s="818"/>
      <c r="K88" s="818"/>
      <c r="L88" s="818"/>
      <c r="M88" s="819"/>
      <c r="N88" s="58">
        <f>L85+L86+L87</f>
        <v>1516.4923966343424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6571.4670520821501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675.70314213472068</v>
      </c>
      <c r="L36" s="279"/>
      <c r="M36" s="345">
        <v>37.5</v>
      </c>
      <c r="N36" s="281">
        <f>K36/M36</f>
        <v>18.018750456925886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33.338912018755885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2241.2160152415618</v>
      </c>
      <c r="N48" s="281">
        <f>K48*M48</f>
        <v>2353.2768160036399</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4714.2404183527278</v>
      </c>
      <c r="N49" s="281">
        <f>K49*M49</f>
        <v>141.42721255058183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2494.7040285542216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0.4319725891332501</v>
      </c>
      <c r="M61" s="822"/>
      <c r="N61" s="296">
        <f>K61*L61</f>
        <v>0.45357121858991262</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3294.5045898830672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658.90091797661353</v>
      </c>
      <c r="M85" s="852"/>
      <c r="N85" s="57"/>
    </row>
    <row r="86" spans="1:14">
      <c r="B86" s="95" t="s">
        <v>1057</v>
      </c>
      <c r="C86" s="96"/>
      <c r="D86" s="96"/>
      <c r="E86" s="96"/>
      <c r="F86" s="96"/>
      <c r="G86" s="96"/>
      <c r="H86" s="96"/>
      <c r="I86" s="93"/>
      <c r="J86" s="94"/>
      <c r="K86" s="313">
        <v>0.05</v>
      </c>
      <c r="L86" s="851">
        <f>N80*K86</f>
        <v>164.72522949415338</v>
      </c>
      <c r="M86" s="852"/>
      <c r="N86" s="57"/>
    </row>
    <row r="87" spans="1:14" ht="15.75" thickBot="1">
      <c r="B87" s="97" t="s">
        <v>1058</v>
      </c>
      <c r="C87" s="98"/>
      <c r="D87" s="98"/>
      <c r="E87" s="98"/>
      <c r="F87" s="98"/>
      <c r="G87" s="98"/>
      <c r="H87" s="98"/>
      <c r="I87" s="99"/>
      <c r="J87" s="100"/>
      <c r="K87" s="314">
        <v>0.05</v>
      </c>
      <c r="L87" s="853">
        <f>N80*K87</f>
        <v>164.72522949415338</v>
      </c>
      <c r="M87" s="854"/>
      <c r="N87" s="57"/>
    </row>
    <row r="88" spans="1:14" ht="15.75" thickBot="1">
      <c r="B88" s="817" t="s">
        <v>1037</v>
      </c>
      <c r="C88" s="818"/>
      <c r="D88" s="818"/>
      <c r="E88" s="818"/>
      <c r="F88" s="818"/>
      <c r="G88" s="818"/>
      <c r="H88" s="818"/>
      <c r="I88" s="818"/>
      <c r="J88" s="818"/>
      <c r="K88" s="818"/>
      <c r="L88" s="818"/>
      <c r="M88" s="819"/>
      <c r="N88" s="58">
        <f>L85+L86+L87</f>
        <v>988.35137696492029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4282.8559668479875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21174.974246136731</v>
      </c>
      <c r="L36" s="279"/>
      <c r="M36" s="345">
        <v>670</v>
      </c>
      <c r="N36" s="281">
        <f>K36/M36</f>
        <v>31.604439173338406</v>
      </c>
    </row>
    <row r="37" spans="1:14">
      <c r="A37" s="119" t="s">
        <v>125</v>
      </c>
      <c r="B37" s="830" t="str">
        <f>VLOOKUP(A37,EQUIPOS!A7:D154,3,FALSE)</f>
        <v>Bomba para gato de tensionamiento</v>
      </c>
      <c r="C37" s="831"/>
      <c r="D37" s="831"/>
      <c r="E37" s="831"/>
      <c r="F37" s="831"/>
      <c r="G37" s="831"/>
      <c r="H37" s="832"/>
      <c r="I37" s="430"/>
      <c r="J37" s="431"/>
      <c r="K37" s="278">
        <f>VLOOKUP(A37,EQUIPOS!A7:D164,4,FALSE)</f>
        <v>55476.403292162584</v>
      </c>
      <c r="L37" s="344"/>
      <c r="M37" s="345">
        <v>670</v>
      </c>
      <c r="N37" s="281">
        <f>K37/M37</f>
        <v>82.800601928600869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167584.96827840779</v>
      </c>
      <c r="L38" s="432"/>
      <c r="M38" s="433">
        <v>670</v>
      </c>
      <c r="N38" s="281">
        <f>K38/M38</f>
        <v>250.12681832598179</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370.6294361689479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10684.347535712242</v>
      </c>
      <c r="N48" s="281">
        <f t="shared" ref="N48:N53" si="0">K48*M48</f>
        <v>42.737390142848973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15379.535664147101</v>
      </c>
      <c r="N49" s="281">
        <f t="shared" si="0"/>
        <v>61.518142656588402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767.61520100638893</v>
      </c>
      <c r="N50" s="281">
        <f t="shared" si="0"/>
        <v>15.352304020127779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4170.9921881905066</v>
      </c>
      <c r="N51" s="281">
        <f t="shared" si="0"/>
        <v>354.53433599619308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47830.601868402329</v>
      </c>
      <c r="N52" s="281">
        <f t="shared" si="0"/>
        <v>47.830601868402333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4714.2404183527278</v>
      </c>
      <c r="N53" s="281">
        <f t="shared" si="0"/>
        <v>94.284808367054552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616.25758305121508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1291.7658562715062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258.35317125430123</v>
      </c>
      <c r="M85" s="852"/>
      <c r="N85" s="57"/>
    </row>
    <row r="86" spans="1:14">
      <c r="B86" s="95" t="s">
        <v>1057</v>
      </c>
      <c r="C86" s="96"/>
      <c r="D86" s="96"/>
      <c r="E86" s="96"/>
      <c r="F86" s="96"/>
      <c r="G86" s="96"/>
      <c r="H86" s="96"/>
      <c r="I86" s="93"/>
      <c r="J86" s="94"/>
      <c r="K86" s="313">
        <v>0.05</v>
      </c>
      <c r="L86" s="851">
        <f>N80*K86</f>
        <v>64.588292813575308</v>
      </c>
      <c r="M86" s="852"/>
      <c r="N86" s="57"/>
    </row>
    <row r="87" spans="1:14" ht="15.75" thickBot="1">
      <c r="B87" s="97" t="s">
        <v>1058</v>
      </c>
      <c r="C87" s="98"/>
      <c r="D87" s="98"/>
      <c r="E87" s="98"/>
      <c r="F87" s="98"/>
      <c r="G87" s="98"/>
      <c r="H87" s="98"/>
      <c r="I87" s="99"/>
      <c r="J87" s="100"/>
      <c r="K87" s="314">
        <v>0.05</v>
      </c>
      <c r="L87" s="853">
        <f>N80*K87</f>
        <v>64.588292813575308</v>
      </c>
      <c r="M87" s="854"/>
      <c r="N87" s="57"/>
    </row>
    <row r="88" spans="1:14" ht="15.75" thickBot="1">
      <c r="B88" s="817" t="s">
        <v>1037</v>
      </c>
      <c r="C88" s="818"/>
      <c r="D88" s="818"/>
      <c r="E88" s="818"/>
      <c r="F88" s="818"/>
      <c r="G88" s="818"/>
      <c r="H88" s="818"/>
      <c r="I88" s="818"/>
      <c r="J88" s="818"/>
      <c r="K88" s="818"/>
      <c r="L88" s="818"/>
      <c r="M88" s="819"/>
      <c r="N88" s="58">
        <f>L85+L86+L87</f>
        <v>387.52975688145187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1679.2956131529581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21174.974246136731</v>
      </c>
      <c r="L36" s="279"/>
      <c r="M36" s="345">
        <v>670</v>
      </c>
      <c r="N36" s="281">
        <f>K36/M36</f>
        <v>31.604439173338406</v>
      </c>
    </row>
    <row r="37" spans="1:14">
      <c r="A37" s="119" t="s">
        <v>125</v>
      </c>
      <c r="B37" s="830" t="str">
        <f>VLOOKUP(A37,EQUIPOS!A7:D154,3,FALSE)</f>
        <v>Bomba para gato de tensionamiento</v>
      </c>
      <c r="C37" s="831"/>
      <c r="D37" s="831"/>
      <c r="E37" s="831"/>
      <c r="F37" s="831"/>
      <c r="G37" s="831"/>
      <c r="H37" s="832"/>
      <c r="I37" s="430"/>
      <c r="J37" s="431"/>
      <c r="K37" s="278">
        <f>VLOOKUP(A37,EQUIPOS!A7:D164,4,FALSE)</f>
        <v>55476.403292162584</v>
      </c>
      <c r="L37" s="344"/>
      <c r="M37" s="345">
        <v>670</v>
      </c>
      <c r="N37" s="281">
        <f>K37/M37</f>
        <v>82.800601928600869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167584.96827840779</v>
      </c>
      <c r="L38" s="432"/>
      <c r="M38" s="433">
        <v>670</v>
      </c>
      <c r="N38" s="281">
        <f>K38/M38</f>
        <v>250.12681832598179</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370.6294361689479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10684.347535712242</v>
      </c>
      <c r="N48" s="281">
        <f t="shared" ref="N48:N53" si="0">K48*M48</f>
        <v>42.737390142848973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15379.535664147101</v>
      </c>
      <c r="N49" s="281">
        <f t="shared" si="0"/>
        <v>61.518142656588402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767.61520100638893</v>
      </c>
      <c r="N50" s="281">
        <f t="shared" si="0"/>
        <v>15.352304020127779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4170.9921881905066</v>
      </c>
      <c r="N51" s="281">
        <f t="shared" si="0"/>
        <v>23065.586800693502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47830.601868402329</v>
      </c>
      <c r="N52" s="281">
        <f t="shared" si="0"/>
        <v>47.830601868402333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4714.2404183527278</v>
      </c>
      <c r="N53" s="281">
        <f t="shared" si="0"/>
        <v>94.284808367054552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23327.310047748524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24002.818320968814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4800.5636641937626</v>
      </c>
      <c r="M85" s="852"/>
      <c r="N85" s="57"/>
    </row>
    <row r="86" spans="1:14">
      <c r="B86" s="95" t="s">
        <v>1057</v>
      </c>
      <c r="C86" s="96"/>
      <c r="D86" s="96"/>
      <c r="E86" s="96"/>
      <c r="F86" s="96"/>
      <c r="G86" s="96"/>
      <c r="H86" s="96"/>
      <c r="I86" s="93"/>
      <c r="J86" s="94"/>
      <c r="K86" s="313">
        <v>0.05</v>
      </c>
      <c r="L86" s="851">
        <f>N80*K86</f>
        <v>1200.1409160484407</v>
      </c>
      <c r="M86" s="852"/>
      <c r="N86" s="57"/>
    </row>
    <row r="87" spans="1:14" ht="15.75" thickBot="1">
      <c r="B87" s="97" t="s">
        <v>1058</v>
      </c>
      <c r="C87" s="98"/>
      <c r="D87" s="98"/>
      <c r="E87" s="98"/>
      <c r="F87" s="98"/>
      <c r="G87" s="98"/>
      <c r="H87" s="98"/>
      <c r="I87" s="99"/>
      <c r="J87" s="100"/>
      <c r="K87" s="314">
        <v>0.05</v>
      </c>
      <c r="L87" s="853">
        <f>N80*K87</f>
        <v>1200.1409160484407</v>
      </c>
      <c r="M87" s="854"/>
      <c r="N87" s="57"/>
    </row>
    <row r="88" spans="1:14" ht="15.75" thickBot="1">
      <c r="B88" s="817" t="s">
        <v>1037</v>
      </c>
      <c r="C88" s="818"/>
      <c r="D88" s="818"/>
      <c r="E88" s="818"/>
      <c r="F88" s="818"/>
      <c r="G88" s="818"/>
      <c r="H88" s="818"/>
      <c r="I88" s="818"/>
      <c r="J88" s="818"/>
      <c r="K88" s="818"/>
      <c r="L88" s="818"/>
      <c r="M88" s="819"/>
      <c r="N88" s="58">
        <f>L85+L86+L87</f>
        <v>7200.8454962906444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31203.663817259458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975" t="s">
        <v>1029</v>
      </c>
      <c r="M30" s="829"/>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950"/>
      <c r="D41" s="950"/>
      <c r="E41" s="44"/>
      <c r="F41" s="45"/>
      <c r="G41" s="45"/>
      <c r="H41" s="46"/>
      <c r="I41" s="42"/>
      <c r="J41" s="43"/>
      <c r="K41" s="288"/>
      <c r="L41" s="285"/>
      <c r="M41" s="410">
        <v>0.01</v>
      </c>
      <c r="N41" s="353">
        <f>N78*M41</f>
        <v>15.95850162690625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391785.41729222669</v>
      </c>
      <c r="N48" s="281">
        <f>K48*M48</f>
        <v>391785.41729222669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391785.41729222669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9">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393397.22595654422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78679.445191308856</v>
      </c>
      <c r="M85" s="852"/>
      <c r="N85" s="57"/>
    </row>
    <row r="86" spans="1:14">
      <c r="B86" s="95" t="s">
        <v>1057</v>
      </c>
      <c r="C86" s="96"/>
      <c r="D86" s="96"/>
      <c r="E86" s="96"/>
      <c r="F86" s="96"/>
      <c r="G86" s="96"/>
      <c r="H86" s="96"/>
      <c r="I86" s="93"/>
      <c r="J86" s="94"/>
      <c r="K86" s="313">
        <v>0.05</v>
      </c>
      <c r="L86" s="851">
        <f>N80*K86</f>
        <v>19669.861297827214</v>
      </c>
      <c r="M86" s="852"/>
      <c r="N86" s="57"/>
    </row>
    <row r="87" spans="1:14" ht="15.75" thickBot="1">
      <c r="B87" s="97" t="s">
        <v>1058</v>
      </c>
      <c r="C87" s="98"/>
      <c r="D87" s="98"/>
      <c r="E87" s="98"/>
      <c r="F87" s="98"/>
      <c r="G87" s="98"/>
      <c r="H87" s="98"/>
      <c r="I87" s="99"/>
      <c r="J87" s="100"/>
      <c r="K87" s="314">
        <v>0.05</v>
      </c>
      <c r="L87" s="853">
        <f>N80*K87</f>
        <v>19669.861297827214</v>
      </c>
      <c r="M87" s="854"/>
      <c r="N87" s="57"/>
    </row>
    <row r="88" spans="1:14" ht="15.75" thickBot="1">
      <c r="B88" s="817" t="s">
        <v>1037</v>
      </c>
      <c r="C88" s="818"/>
      <c r="D88" s="818"/>
      <c r="E88" s="818"/>
      <c r="F88" s="818"/>
      <c r="G88" s="818"/>
      <c r="H88" s="818"/>
      <c r="I88" s="818"/>
      <c r="J88" s="818"/>
      <c r="K88" s="818"/>
      <c r="L88" s="818"/>
      <c r="M88" s="819"/>
      <c r="N88" s="58">
        <f>L85+L86+L87</f>
        <v>118019.16778696328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511416.39374350751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N78*M41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37721.299229762735</v>
      </c>
      <c r="N48" s="281">
        <f>K48*M48</f>
        <v>39607.364191250876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39607.364191250876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40679.775500578973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8135.9551001157952</v>
      </c>
      <c r="M85" s="852"/>
      <c r="N85" s="57"/>
    </row>
    <row r="86" spans="1:14">
      <c r="B86" s="95" t="s">
        <v>1057</v>
      </c>
      <c r="C86" s="96"/>
      <c r="D86" s="96"/>
      <c r="E86" s="96"/>
      <c r="F86" s="96"/>
      <c r="G86" s="96"/>
      <c r="H86" s="96"/>
      <c r="I86" s="93"/>
      <c r="J86" s="94"/>
      <c r="K86" s="313">
        <v>0.05</v>
      </c>
      <c r="L86" s="851">
        <f>N80*K86</f>
        <v>2033.9887750289488</v>
      </c>
      <c r="M86" s="852"/>
      <c r="N86" s="57"/>
    </row>
    <row r="87" spans="1:14" ht="15.75" thickBot="1">
      <c r="B87" s="97" t="s">
        <v>1058</v>
      </c>
      <c r="C87" s="98"/>
      <c r="D87" s="98"/>
      <c r="E87" s="98"/>
      <c r="F87" s="98"/>
      <c r="G87" s="98"/>
      <c r="H87" s="98"/>
      <c r="I87" s="99"/>
      <c r="J87" s="100"/>
      <c r="K87" s="314">
        <v>0.05</v>
      </c>
      <c r="L87" s="853">
        <f>N80*K87</f>
        <v>2033.9887750289488</v>
      </c>
      <c r="M87" s="854"/>
      <c r="N87" s="57"/>
    </row>
    <row r="88" spans="1:14" ht="15.75" thickBot="1">
      <c r="B88" s="817" t="s">
        <v>1037</v>
      </c>
      <c r="C88" s="818"/>
      <c r="D88" s="818"/>
      <c r="E88" s="818"/>
      <c r="F88" s="818"/>
      <c r="G88" s="818"/>
      <c r="H88" s="818"/>
      <c r="I88" s="818"/>
      <c r="J88" s="818"/>
      <c r="K88" s="818"/>
      <c r="L88" s="818"/>
      <c r="M88" s="819"/>
      <c r="N88" s="58">
        <f>L85+L86+L87</f>
        <v>12203.932650173692</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52883.708150752667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K36/M36</f>
        <v>128.39816546686649</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9152.1832756304648</v>
      </c>
      <c r="L37" s="344"/>
      <c r="M37" s="345">
        <v>40</v>
      </c>
      <c r="N37" s="281">
        <f t="shared" ref="N37:N43" si="0">K37/M37</f>
        <v>228.80458189076163</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9118.6444604010703</v>
      </c>
      <c r="L38" s="344"/>
      <c r="M38" s="345">
        <v>40</v>
      </c>
      <c r="N38" s="281">
        <f t="shared" si="0"/>
        <v>227.96611151002676</v>
      </c>
    </row>
    <row r="39" spans="1:14">
      <c r="A39" s="119" t="s">
        <v>208</v>
      </c>
      <c r="B39" s="830" t="str">
        <f>VLOOKUP(A39,EQUIPOS!A9:D154,3,FALSE)</f>
        <v>Equipo de soldadura 400</v>
      </c>
      <c r="C39" s="831"/>
      <c r="D39" s="831"/>
      <c r="E39" s="831"/>
      <c r="F39" s="831"/>
      <c r="G39" s="831"/>
      <c r="H39" s="832"/>
      <c r="I39" s="430"/>
      <c r="J39" s="431"/>
      <c r="K39" s="278">
        <f>VLOOKUP(A39,EQUIPOS!A9:D166,4,FALSE)</f>
        <v>10105.074541081034</v>
      </c>
      <c r="L39" s="344"/>
      <c r="M39" s="345">
        <v>40</v>
      </c>
      <c r="N39" s="281">
        <f t="shared" si="0"/>
        <v>252.62686352702585</v>
      </c>
    </row>
    <row r="40" spans="1:14">
      <c r="A40" s="119" t="s">
        <v>210</v>
      </c>
      <c r="B40" s="830" t="str">
        <f>VLOOKUP(A40,EQUIPOS!A10:D154,3,FALSE)</f>
        <v>Equipo de soldadura 600</v>
      </c>
      <c r="C40" s="831"/>
      <c r="D40" s="831"/>
      <c r="E40" s="831"/>
      <c r="F40" s="831"/>
      <c r="G40" s="831"/>
      <c r="H40" s="832"/>
      <c r="I40" s="430"/>
      <c r="J40" s="431"/>
      <c r="K40" s="278">
        <f>VLOOKUP(A40,EQUIPOS!A10:D167,4,FALSE)</f>
        <v>11671.095812093854</v>
      </c>
      <c r="L40" s="344"/>
      <c r="M40" s="345">
        <v>40</v>
      </c>
      <c r="N40" s="281">
        <f t="shared" si="0"/>
        <v>291.77739530234635</v>
      </c>
    </row>
    <row r="41" spans="1:14">
      <c r="A41" s="119" t="s">
        <v>202</v>
      </c>
      <c r="B41" s="830" t="str">
        <f>VLOOKUP(A41,EQUIPOS!A11:D155,3,FALSE)</f>
        <v xml:space="preserve">Equipo de rayos X y/o ultrasonido
</v>
      </c>
      <c r="C41" s="831"/>
      <c r="D41" s="831"/>
      <c r="E41" s="831"/>
      <c r="F41" s="831"/>
      <c r="G41" s="831"/>
      <c r="H41" s="832"/>
      <c r="I41" s="430"/>
      <c r="J41" s="431"/>
      <c r="K41" s="278">
        <f>VLOOKUP(A41,EQUIPOS!A11:D168,4,FALSE)</f>
        <v>57823.625125242841</v>
      </c>
      <c r="L41" s="344"/>
      <c r="M41" s="345">
        <v>4000</v>
      </c>
      <c r="N41" s="281">
        <f t="shared" si="0"/>
        <v>14.45590628131071</v>
      </c>
    </row>
    <row r="42" spans="1:14">
      <c r="A42" s="119" t="s">
        <v>294</v>
      </c>
      <c r="B42" s="830" t="str">
        <f>VLOOKUP(A42,EQUIPOS!A12:D156,3,FALSE)</f>
        <v>Puente grúa</v>
      </c>
      <c r="C42" s="831"/>
      <c r="D42" s="831"/>
      <c r="E42" s="831"/>
      <c r="F42" s="831"/>
      <c r="G42" s="831"/>
      <c r="H42" s="832"/>
      <c r="I42" s="430"/>
      <c r="J42" s="431"/>
      <c r="K42" s="278">
        <f>VLOOKUP(A42,EQUIPOS!A12:D169,4,FALSE)</f>
        <v>500167.48934151564</v>
      </c>
      <c r="L42" s="344"/>
      <c r="M42" s="345">
        <v>40000</v>
      </c>
      <c r="N42" s="281">
        <f t="shared" si="0"/>
        <v>12.504187233537891</v>
      </c>
    </row>
    <row r="43" spans="1:14">
      <c r="A43" s="119" t="s">
        <v>334</v>
      </c>
      <c r="B43" s="830" t="str">
        <f>VLOOKUP(A43,EQUIPOS!A13:D157,3,FALSE)</f>
        <v>Taladro industrial</v>
      </c>
      <c r="C43" s="831"/>
      <c r="D43" s="831"/>
      <c r="E43" s="831"/>
      <c r="F43" s="831"/>
      <c r="G43" s="831"/>
      <c r="H43" s="832"/>
      <c r="I43" s="430"/>
      <c r="J43" s="431"/>
      <c r="K43" s="278">
        <f>VLOOKUP(A43,EQUIPOS!A13:D170,4,FALSE)</f>
        <v>3054.3479610914037</v>
      </c>
      <c r="L43" s="344"/>
      <c r="M43" s="345">
        <v>40</v>
      </c>
      <c r="N43" s="281">
        <f t="shared" si="0"/>
        <v>76.358699027285098</v>
      </c>
    </row>
    <row r="44" spans="1:14">
      <c r="B44" s="830"/>
      <c r="C44" s="831"/>
      <c r="D44" s="831"/>
      <c r="E44" s="831"/>
      <c r="F44" s="831"/>
      <c r="G44" s="831"/>
      <c r="H44" s="832"/>
      <c r="I44" s="42"/>
      <c r="J44" s="43"/>
      <c r="K44" s="278"/>
      <c r="L44" s="285"/>
      <c r="M44" s="345"/>
      <c r="N44" s="281"/>
    </row>
    <row r="45" spans="1:14">
      <c r="B45" s="329"/>
      <c r="C45" s="330"/>
      <c r="D45" s="330"/>
      <c r="E45" s="330"/>
      <c r="F45" s="332"/>
      <c r="G45" s="332"/>
      <c r="H45" s="131"/>
      <c r="I45" s="42"/>
      <c r="J45" s="43"/>
      <c r="K45" s="278"/>
      <c r="L45" s="285"/>
      <c r="M45" s="286"/>
      <c r="N45" s="282"/>
    </row>
    <row r="46" spans="1:14">
      <c r="B46" s="837" t="s">
        <v>1036</v>
      </c>
      <c r="C46" s="838"/>
      <c r="D46" s="838"/>
      <c r="E46" s="44"/>
      <c r="F46" s="45"/>
      <c r="G46" s="45"/>
      <c r="H46" s="46"/>
      <c r="I46" s="42"/>
      <c r="J46" s="43"/>
      <c r="K46" s="288"/>
      <c r="L46" s="285"/>
      <c r="M46" s="410">
        <v>0.1</v>
      </c>
      <c r="N46" s="353">
        <f>N83*M46</f>
        <v>316.77546014452503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SUM(N36:N46)</f>
        <v>1549.6673703836859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22404.345632501201</v>
      </c>
      <c r="N53" s="281">
        <f t="shared" ref="N53:N58" si="1">K53*M53</f>
        <v>112.02172816250601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3626.0371570556576</v>
      </c>
      <c r="N54" s="281">
        <f t="shared" si="1"/>
        <v>18.13018578527829</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9971.783737572232</v>
      </c>
      <c r="N55" s="281">
        <f t="shared" si="1"/>
        <v>49.858918687861163</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9217.0491235315767</v>
      </c>
      <c r="N56" s="281">
        <f t="shared" si="1"/>
        <v>92.170491235315765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12637.777922882655</v>
      </c>
      <c r="N57" s="281">
        <f t="shared" si="1"/>
        <v>126.37777922882655</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2449.7757207038353</v>
      </c>
      <c r="N58" s="281">
        <f t="shared" si="1"/>
        <v>2449.7757207038353</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7" t="s">
        <v>1037</v>
      </c>
      <c r="C61" s="818"/>
      <c r="D61" s="818"/>
      <c r="E61" s="818"/>
      <c r="F61" s="818"/>
      <c r="G61" s="818"/>
      <c r="H61" s="818"/>
      <c r="I61" s="818"/>
      <c r="J61" s="818"/>
      <c r="K61" s="818"/>
      <c r="L61" s="818"/>
      <c r="M61" s="819"/>
      <c r="N61" s="403">
        <f>SUM(N53:N60)</f>
        <v>2848.3348238036233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B66" s="52"/>
      <c r="C66" s="326"/>
      <c r="D66" s="326"/>
      <c r="E66" s="326"/>
      <c r="F66" s="326"/>
      <c r="G66" s="326"/>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320"/>
      <c r="I68" s="288"/>
      <c r="J68" s="295"/>
      <c r="K68" s="288"/>
      <c r="L68" s="821"/>
      <c r="M68" s="822"/>
      <c r="N68" s="296"/>
    </row>
    <row r="69" spans="1:15">
      <c r="B69" s="52"/>
      <c r="C69" s="53"/>
      <c r="D69" s="53"/>
      <c r="E69" s="53"/>
      <c r="F69" s="53"/>
      <c r="G69" s="53"/>
      <c r="H69" s="320"/>
      <c r="I69" s="288"/>
      <c r="J69" s="295"/>
      <c r="K69" s="288"/>
      <c r="L69" s="821"/>
      <c r="M69" s="822"/>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23" t="s">
        <v>1037</v>
      </c>
      <c r="C83" s="824"/>
      <c r="D83" s="824"/>
      <c r="E83" s="824"/>
      <c r="F83" s="824"/>
      <c r="G83" s="824"/>
      <c r="H83" s="824"/>
      <c r="I83" s="824"/>
      <c r="J83" s="824"/>
      <c r="K83" s="824"/>
      <c r="L83" s="824"/>
      <c r="M83" s="825"/>
      <c r="N83" s="469">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7565.7567956325593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1513.151359126512</v>
      </c>
      <c r="M90" s="852"/>
      <c r="N90" s="57"/>
    </row>
    <row r="91" spans="1:14">
      <c r="B91" s="95" t="s">
        <v>1057</v>
      </c>
      <c r="C91" s="96"/>
      <c r="D91" s="96"/>
      <c r="E91" s="96"/>
      <c r="F91" s="96"/>
      <c r="G91" s="96"/>
      <c r="H91" s="96"/>
      <c r="I91" s="93"/>
      <c r="J91" s="94"/>
      <c r="K91" s="313">
        <v>0.05</v>
      </c>
      <c r="L91" s="851">
        <f>N85*K91</f>
        <v>378.28783978162801</v>
      </c>
      <c r="M91" s="852"/>
      <c r="N91" s="57"/>
    </row>
    <row r="92" spans="1:14" ht="15.75" thickBot="1">
      <c r="B92" s="97" t="s">
        <v>1058</v>
      </c>
      <c r="C92" s="98"/>
      <c r="D92" s="98"/>
      <c r="E92" s="98"/>
      <c r="F92" s="98"/>
      <c r="G92" s="98"/>
      <c r="H92" s="98"/>
      <c r="I92" s="99"/>
      <c r="J92" s="100"/>
      <c r="K92" s="314">
        <v>0.05</v>
      </c>
      <c r="L92" s="853">
        <f>N85*K92</f>
        <v>378.28783978162801</v>
      </c>
      <c r="M92" s="854"/>
      <c r="N92" s="57"/>
    </row>
    <row r="93" spans="1:14" ht="15.75" thickBot="1">
      <c r="B93" s="817" t="s">
        <v>1037</v>
      </c>
      <c r="C93" s="818"/>
      <c r="D93" s="818"/>
      <c r="E93" s="818"/>
      <c r="F93" s="818"/>
      <c r="G93" s="818"/>
      <c r="H93" s="818"/>
      <c r="I93" s="818"/>
      <c r="J93" s="818"/>
      <c r="K93" s="818"/>
      <c r="L93" s="818"/>
      <c r="M93" s="819"/>
      <c r="N93" s="58">
        <f>L90+L91+L92</f>
        <v>2269.7270386897681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9835.4838343223273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 t="shared" ref="N36:N41" si="0">K36/M36</f>
        <v>128.39816546686649</v>
      </c>
    </row>
    <row r="37" spans="1:14">
      <c r="A37" s="119" t="s">
        <v>334</v>
      </c>
      <c r="B37" s="830" t="str">
        <f>VLOOKUP(A37,EQUIPOS!A7:D154,3,FALSE)</f>
        <v>Taladro industrial</v>
      </c>
      <c r="C37" s="831"/>
      <c r="D37" s="831"/>
      <c r="E37" s="831"/>
      <c r="F37" s="831"/>
      <c r="G37" s="831"/>
      <c r="H37" s="832"/>
      <c r="I37" s="430"/>
      <c r="J37" s="431"/>
      <c r="K37" s="278">
        <f>VLOOKUP(A37,EQUIPOS!A7:D164,4,FALSE)</f>
        <v>3054.3479610914037</v>
      </c>
      <c r="L37" s="344"/>
      <c r="M37" s="345">
        <v>40</v>
      </c>
      <c r="N37" s="281">
        <f t="shared" si="0"/>
        <v>76.358699027285098</v>
      </c>
    </row>
    <row r="38" spans="1:14">
      <c r="A38" s="119" t="s">
        <v>195</v>
      </c>
      <c r="B38" s="830" t="str">
        <f>VLOOKUP(A38,EQUIPOS!A8:D154,3,FALSE)</f>
        <v xml:space="preserve">Equipo de oxicorte, Capacidad de corte: hasta 6´´ (152mm) </v>
      </c>
      <c r="C38" s="831"/>
      <c r="D38" s="831"/>
      <c r="E38" s="831"/>
      <c r="F38" s="831"/>
      <c r="G38" s="831"/>
      <c r="H38" s="832"/>
      <c r="I38" s="430"/>
      <c r="J38" s="431"/>
      <c r="K38" s="278">
        <f>VLOOKUP(A38,EQUIPOS!A8:D165,4,FALSE)</f>
        <v>9152.1832756304648</v>
      </c>
      <c r="L38" s="344"/>
      <c r="M38" s="345">
        <v>40</v>
      </c>
      <c r="N38" s="281">
        <f t="shared" si="0"/>
        <v>228.80458189076163</v>
      </c>
    </row>
    <row r="39" spans="1:14">
      <c r="A39" s="119" t="s">
        <v>204</v>
      </c>
      <c r="B39" s="830" t="str">
        <f>VLOOKUP(A39,EQUIPOS!A9:D154,3,FALSE)</f>
        <v xml:space="preserve">Equipo de soldadura 250 AMP
</v>
      </c>
      <c r="C39" s="831"/>
      <c r="D39" s="831"/>
      <c r="E39" s="831"/>
      <c r="F39" s="831"/>
      <c r="G39" s="831"/>
      <c r="H39" s="832"/>
      <c r="I39" s="430"/>
      <c r="J39" s="431"/>
      <c r="K39" s="278">
        <f>VLOOKUP(A39,EQUIPOS!A9:D166,4,FALSE)</f>
        <v>9118.6444604010703</v>
      </c>
      <c r="L39" s="344"/>
      <c r="M39" s="345">
        <v>40</v>
      </c>
      <c r="N39" s="281">
        <f t="shared" si="0"/>
        <v>227.96611151002676</v>
      </c>
    </row>
    <row r="40" spans="1:14">
      <c r="A40" s="119" t="s">
        <v>208</v>
      </c>
      <c r="B40" s="830" t="str">
        <f>VLOOKUP(A40,EQUIPOS!A10:D154,3,FALSE)</f>
        <v>Equipo de soldadura 400</v>
      </c>
      <c r="C40" s="831"/>
      <c r="D40" s="831"/>
      <c r="E40" s="831"/>
      <c r="F40" s="831"/>
      <c r="G40" s="831"/>
      <c r="H40" s="832"/>
      <c r="I40" s="430"/>
      <c r="J40" s="431"/>
      <c r="K40" s="278">
        <f>VLOOKUP(A40,EQUIPOS!A10:D167,4,FALSE)</f>
        <v>10105.074541081034</v>
      </c>
      <c r="L40" s="344"/>
      <c r="M40" s="345">
        <v>40</v>
      </c>
      <c r="N40" s="281">
        <f t="shared" si="0"/>
        <v>252.62686352702585</v>
      </c>
    </row>
    <row r="41" spans="1:14">
      <c r="A41" s="119" t="s">
        <v>210</v>
      </c>
      <c r="B41" s="830" t="str">
        <f>VLOOKUP(A41,EQUIPOS!A11:D155,3,FALSE)</f>
        <v>Equipo de soldadura 600</v>
      </c>
      <c r="C41" s="831"/>
      <c r="D41" s="831"/>
      <c r="E41" s="831"/>
      <c r="F41" s="831"/>
      <c r="G41" s="831"/>
      <c r="H41" s="832"/>
      <c r="I41" s="430"/>
      <c r="J41" s="431"/>
      <c r="K41" s="278">
        <f>VLOOKUP(A41,EQUIPOS!A11:D168,4,FALSE)</f>
        <v>11671.095812093854</v>
      </c>
      <c r="L41" s="344"/>
      <c r="M41" s="345">
        <v>40</v>
      </c>
      <c r="N41" s="281">
        <f t="shared" si="0"/>
        <v>291.77739530234635</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1302.0813904516403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22404.345632501201</v>
      </c>
      <c r="N51" s="281">
        <f t="shared" ref="N51:N56" si="1">K51*M51</f>
        <v>112.02172816250601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3626.0371570556576</v>
      </c>
      <c r="N52" s="281">
        <f t="shared" si="1"/>
        <v>18.13018578527829</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9971.783737572232</v>
      </c>
      <c r="N53" s="281">
        <f t="shared" si="1"/>
        <v>49.858918687861163</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9217.0491235315767</v>
      </c>
      <c r="N54" s="281">
        <f t="shared" si="1"/>
        <v>92.170491235315765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12637.777922882655</v>
      </c>
      <c r="N55" s="281">
        <f t="shared" si="1"/>
        <v>126.37777922882655</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2449.7757207038353</v>
      </c>
      <c r="N56" s="281">
        <f t="shared" si="1"/>
        <v>2449.7757207038353</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SUM(N51:N58)</f>
        <v>2848.3348238036233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4"/>
      <c r="C80" s="805"/>
      <c r="D80" s="805"/>
      <c r="E80" s="805"/>
      <c r="F80" s="805"/>
      <c r="G80" s="805"/>
      <c r="H80" s="805"/>
      <c r="I80" s="479"/>
      <c r="J80" s="480"/>
      <c r="K80" s="481"/>
      <c r="L80" s="484"/>
      <c r="M80" s="485"/>
      <c r="N80" s="449"/>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6073.4076888018262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1214.6815377603652</v>
      </c>
      <c r="M88" s="852"/>
      <c r="N88" s="57"/>
    </row>
    <row r="89" spans="1:14">
      <c r="B89" s="95" t="s">
        <v>1057</v>
      </c>
      <c r="C89" s="96"/>
      <c r="D89" s="96"/>
      <c r="E89" s="96"/>
      <c r="F89" s="96"/>
      <c r="G89" s="96"/>
      <c r="H89" s="96"/>
      <c r="I89" s="93"/>
      <c r="J89" s="94"/>
      <c r="K89" s="313">
        <v>0.05</v>
      </c>
      <c r="L89" s="851">
        <f>N83*K89</f>
        <v>303.67038444009131</v>
      </c>
      <c r="M89" s="852"/>
      <c r="N89" s="57"/>
    </row>
    <row r="90" spans="1:14" ht="15.75" thickBot="1">
      <c r="B90" s="97" t="s">
        <v>1058</v>
      </c>
      <c r="C90" s="98"/>
      <c r="D90" s="98"/>
      <c r="E90" s="98"/>
      <c r="F90" s="98"/>
      <c r="G90" s="98"/>
      <c r="H90" s="98"/>
      <c r="I90" s="99"/>
      <c r="J90" s="100"/>
      <c r="K90" s="314">
        <v>0.05</v>
      </c>
      <c r="L90" s="853">
        <f>N83*K90</f>
        <v>303.67038444009131</v>
      </c>
      <c r="M90" s="854"/>
      <c r="N90" s="57"/>
    </row>
    <row r="91" spans="1:14" ht="15.75" thickBot="1">
      <c r="B91" s="817" t="s">
        <v>1037</v>
      </c>
      <c r="C91" s="818"/>
      <c r="D91" s="818"/>
      <c r="E91" s="818"/>
      <c r="F91" s="818"/>
      <c r="G91" s="818"/>
      <c r="H91" s="818"/>
      <c r="I91" s="818"/>
      <c r="J91" s="818"/>
      <c r="K91" s="818"/>
      <c r="L91" s="818"/>
      <c r="M91" s="819"/>
      <c r="N91" s="58">
        <f>L88+L89+L90</f>
        <v>1822.0223066405479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7895.4299954423741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1">
        <f>VLOOKUP(A61,TRANSPORTE!A3:D117,4,FALSE)</f>
        <v>0.4319725891332501</v>
      </c>
      <c r="M61" s="822"/>
      <c r="N61" s="296">
        <f>K61*L61</f>
        <v>0.4319725891332501</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0.4319725891332501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0.4319725891332501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8.639451782665003E-2</v>
      </c>
      <c r="M85" s="852"/>
      <c r="N85" s="57"/>
    </row>
    <row r="86" spans="1:14">
      <c r="B86" s="95" t="s">
        <v>1057</v>
      </c>
      <c r="C86" s="96"/>
      <c r="D86" s="96"/>
      <c r="E86" s="96"/>
      <c r="F86" s="96"/>
      <c r="G86" s="96"/>
      <c r="H86" s="96"/>
      <c r="I86" s="93"/>
      <c r="J86" s="94"/>
      <c r="K86" s="313">
        <v>0.05</v>
      </c>
      <c r="L86" s="851">
        <f>N80*K86</f>
        <v>2.1598629456662508E-2</v>
      </c>
      <c r="M86" s="852"/>
      <c r="N86" s="57"/>
    </row>
    <row r="87" spans="1:14" ht="15.75" thickBot="1">
      <c r="B87" s="97" t="s">
        <v>1058</v>
      </c>
      <c r="C87" s="98"/>
      <c r="D87" s="98"/>
      <c r="E87" s="98"/>
      <c r="F87" s="98"/>
      <c r="G87" s="98"/>
      <c r="H87" s="98"/>
      <c r="I87" s="99"/>
      <c r="J87" s="100"/>
      <c r="K87" s="314">
        <v>0.05</v>
      </c>
      <c r="L87" s="853">
        <f>N80*K87</f>
        <v>2.1598629456662508E-2</v>
      </c>
      <c r="M87" s="854"/>
      <c r="N87" s="57"/>
    </row>
    <row r="88" spans="1:14" ht="15.75" thickBot="1">
      <c r="B88" s="817" t="s">
        <v>1037</v>
      </c>
      <c r="C88" s="818"/>
      <c r="D88" s="818"/>
      <c r="E88" s="818"/>
      <c r="F88" s="818"/>
      <c r="G88" s="818"/>
      <c r="H88" s="818"/>
      <c r="I88" s="818"/>
      <c r="J88" s="818"/>
      <c r="K88" s="818"/>
      <c r="L88" s="818"/>
      <c r="M88" s="819"/>
      <c r="N88" s="58">
        <f>L85+L86+L87</f>
        <v>0.12959177673997505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0.56156436587322511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 t="shared" ref="N36:N41" si="0">K36/M36</f>
        <v>128.39816546686649</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9152.1832756304648</v>
      </c>
      <c r="L37" s="344"/>
      <c r="M37" s="345">
        <v>400</v>
      </c>
      <c r="N37" s="281">
        <f t="shared" si="0"/>
        <v>22.880458189076162</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9118.6444604010703</v>
      </c>
      <c r="L38" s="344"/>
      <c r="M38" s="345">
        <v>400</v>
      </c>
      <c r="N38" s="281">
        <f t="shared" si="0"/>
        <v>22.796611151002676</v>
      </c>
    </row>
    <row r="39" spans="1:14">
      <c r="A39" s="119" t="s">
        <v>208</v>
      </c>
      <c r="B39" s="830" t="str">
        <f>VLOOKUP(A39,EQUIPOS!A9:D154,3,FALSE)</f>
        <v>Equipo de soldadura 400</v>
      </c>
      <c r="C39" s="831"/>
      <c r="D39" s="831"/>
      <c r="E39" s="831"/>
      <c r="F39" s="831"/>
      <c r="G39" s="831"/>
      <c r="H39" s="832"/>
      <c r="I39" s="430"/>
      <c r="J39" s="431"/>
      <c r="K39" s="278">
        <f>VLOOKUP(A39,EQUIPOS!A9:D166,4,FALSE)</f>
        <v>10105.074541081034</v>
      </c>
      <c r="L39" s="344"/>
      <c r="M39" s="345">
        <v>400</v>
      </c>
      <c r="N39" s="281">
        <f t="shared" si="0"/>
        <v>25.262686352702584</v>
      </c>
    </row>
    <row r="40" spans="1:14">
      <c r="A40" s="119" t="s">
        <v>210</v>
      </c>
      <c r="B40" s="830" t="str">
        <f>VLOOKUP(A40,EQUIPOS!A10:D154,3,FALSE)</f>
        <v>Equipo de soldadura 600</v>
      </c>
      <c r="C40" s="831"/>
      <c r="D40" s="831"/>
      <c r="E40" s="831"/>
      <c r="F40" s="831"/>
      <c r="G40" s="831"/>
      <c r="H40" s="832"/>
      <c r="I40" s="430"/>
      <c r="J40" s="431"/>
      <c r="K40" s="278">
        <f>VLOOKUP(A40,EQUIPOS!A10:D167,4,FALSE)</f>
        <v>11671.095812093854</v>
      </c>
      <c r="L40" s="344"/>
      <c r="M40" s="345">
        <v>400</v>
      </c>
      <c r="N40" s="281">
        <f t="shared" si="0"/>
        <v>29.177739530234636</v>
      </c>
    </row>
    <row r="41" spans="1:14">
      <c r="A41" s="119" t="s">
        <v>243</v>
      </c>
      <c r="B41" s="830" t="str">
        <f>VLOOKUP(A41,EQUIPOS!A11:D155,3,FALSE)</f>
        <v>Grúa 10 ton</v>
      </c>
      <c r="C41" s="831"/>
      <c r="D41" s="831"/>
      <c r="E41" s="831"/>
      <c r="F41" s="831"/>
      <c r="G41" s="831"/>
      <c r="H41" s="832"/>
      <c r="I41" s="430"/>
      <c r="J41" s="431"/>
      <c r="K41" s="278">
        <f>VLOOKUP(A41,EQUIPOS!A11:D168,4,FALSE)</f>
        <v>171361.91016418854</v>
      </c>
      <c r="L41" s="344"/>
      <c r="M41" s="345">
        <v>400</v>
      </c>
      <c r="N41" s="281">
        <f t="shared" si="0"/>
        <v>428.40477541047136</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753.07000982768216</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22404.345632501201</v>
      </c>
      <c r="N51" s="281">
        <f>K51*M51</f>
        <v>112.02172816250601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3626.0371570556576</v>
      </c>
      <c r="N52" s="281">
        <f t="shared" ref="N52:N58" si="1">K52*M52</f>
        <v>18.13018578527829</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9971.783737572232</v>
      </c>
      <c r="N53" s="281">
        <f t="shared" si="1"/>
        <v>49.858918687861163</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9217.0491235315767</v>
      </c>
      <c r="N54" s="281">
        <f t="shared" si="1"/>
        <v>92.170491235315765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12637.777922882655</v>
      </c>
      <c r="N55" s="281">
        <f t="shared" si="1"/>
        <v>126.37777922882655</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55094.824306719376</v>
      </c>
      <c r="N56" s="281">
        <f t="shared" si="1"/>
        <v>27.547412153359687</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71011.106884216075</v>
      </c>
      <c r="N57" s="281">
        <f t="shared" si="1"/>
        <v>71.011106884216076</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19712.430399390538</v>
      </c>
      <c r="N58" s="281">
        <f t="shared" si="1"/>
        <v>19.712430399390538</v>
      </c>
    </row>
    <row r="59" spans="1:14" ht="15.75" thickBot="1">
      <c r="B59" s="817" t="s">
        <v>1037</v>
      </c>
      <c r="C59" s="818"/>
      <c r="D59" s="818"/>
      <c r="E59" s="818"/>
      <c r="F59" s="818"/>
      <c r="G59" s="818"/>
      <c r="H59" s="818"/>
      <c r="I59" s="818"/>
      <c r="J59" s="818"/>
      <c r="K59" s="818"/>
      <c r="L59" s="818"/>
      <c r="M59" s="819"/>
      <c r="N59" s="403">
        <f>SUM(N51:N58)</f>
        <v>516.83005253675401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4"/>
      <c r="C80" s="805"/>
      <c r="D80" s="805"/>
      <c r="E80" s="805"/>
      <c r="F80" s="805"/>
      <c r="G80" s="805"/>
      <c r="H80" s="805"/>
      <c r="I80" s="479"/>
      <c r="J80" s="480"/>
      <c r="K80" s="483"/>
      <c r="L80" s="484"/>
      <c r="M80" s="485"/>
      <c r="N80" s="404"/>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3192.8915369109986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638.5783073821998</v>
      </c>
      <c r="M88" s="852"/>
      <c r="N88" s="57"/>
    </row>
    <row r="89" spans="1:14">
      <c r="B89" s="95" t="s">
        <v>1057</v>
      </c>
      <c r="C89" s="96"/>
      <c r="D89" s="96"/>
      <c r="E89" s="96"/>
      <c r="F89" s="96"/>
      <c r="G89" s="96"/>
      <c r="H89" s="96"/>
      <c r="I89" s="93"/>
      <c r="J89" s="94"/>
      <c r="K89" s="313">
        <v>0.05</v>
      </c>
      <c r="L89" s="851">
        <f>N83*K89</f>
        <v>159.64457684554995</v>
      </c>
      <c r="M89" s="852"/>
      <c r="N89" s="57"/>
    </row>
    <row r="90" spans="1:14" ht="15.75" thickBot="1">
      <c r="B90" s="97" t="s">
        <v>1058</v>
      </c>
      <c r="C90" s="98"/>
      <c r="D90" s="98"/>
      <c r="E90" s="98"/>
      <c r="F90" s="98"/>
      <c r="G90" s="98"/>
      <c r="H90" s="98"/>
      <c r="I90" s="99"/>
      <c r="J90" s="100"/>
      <c r="K90" s="314">
        <v>0.05</v>
      </c>
      <c r="L90" s="853">
        <f>N83*K90</f>
        <v>159.64457684554995</v>
      </c>
      <c r="M90" s="854"/>
      <c r="N90" s="57"/>
    </row>
    <row r="91" spans="1:14" ht="15.75" thickBot="1">
      <c r="B91" s="817" t="s">
        <v>1037</v>
      </c>
      <c r="C91" s="818"/>
      <c r="D91" s="818"/>
      <c r="E91" s="818"/>
      <c r="F91" s="818"/>
      <c r="G91" s="818"/>
      <c r="H91" s="818"/>
      <c r="I91" s="818"/>
      <c r="J91" s="818"/>
      <c r="K91" s="818"/>
      <c r="L91" s="818"/>
      <c r="M91" s="819"/>
      <c r="N91" s="58">
        <f>L88+L89+L90</f>
        <v>957.86746107329975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4150.7589979842987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2.75" customHeight="1" thickBot="1">
      <c r="A31" t="s">
        <v>1929</v>
      </c>
      <c r="B31" s="86" t="s">
        <v>1212</v>
      </c>
      <c r="C31" s="957" t="s">
        <v>2238</v>
      </c>
      <c r="D31" s="958"/>
      <c r="E31" s="958"/>
      <c r="F31" s="958"/>
      <c r="G31" s="958"/>
      <c r="H31" s="958"/>
      <c r="I31" s="958"/>
      <c r="J31" s="958"/>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2293.0217817123676</v>
      </c>
      <c r="L36" s="279"/>
      <c r="M36" s="345">
        <v>4</v>
      </c>
      <c r="N36" s="281">
        <f>K36/M36</f>
        <v>573.25544542809189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1530.7655430424668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260437.55108430618</v>
      </c>
      <c r="N48" s="281">
        <f>K48*M48</f>
        <v>2604.3755108430619</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82363.017683846716</v>
      </c>
      <c r="N49" s="281">
        <f>K49*M49</f>
        <v>82363.017683846716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386793.55840866419</v>
      </c>
      <c r="N50" s="281">
        <f>K50*M50</f>
        <v>141179.64881916242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226147.04201385222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237253.72580610853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47450.745161221712</v>
      </c>
      <c r="M82" s="852"/>
      <c r="N82" s="57"/>
    </row>
    <row r="83" spans="1:14">
      <c r="B83" s="95" t="s">
        <v>1057</v>
      </c>
      <c r="C83" s="96"/>
      <c r="D83" s="96"/>
      <c r="E83" s="96"/>
      <c r="F83" s="96"/>
      <c r="G83" s="96"/>
      <c r="H83" s="96"/>
      <c r="I83" s="93"/>
      <c r="J83" s="94"/>
      <c r="K83" s="313">
        <v>0.05</v>
      </c>
      <c r="L83" s="851">
        <f>N77*K83</f>
        <v>11862.686290305428</v>
      </c>
      <c r="M83" s="852"/>
      <c r="N83" s="57"/>
    </row>
    <row r="84" spans="1:14" ht="15.75" thickBot="1">
      <c r="B84" s="97" t="s">
        <v>1058</v>
      </c>
      <c r="C84" s="98"/>
      <c r="D84" s="98"/>
      <c r="E84" s="98"/>
      <c r="F84" s="98"/>
      <c r="G84" s="98"/>
      <c r="H84" s="98"/>
      <c r="I84" s="99"/>
      <c r="J84" s="100"/>
      <c r="K84" s="314">
        <v>0.05</v>
      </c>
      <c r="L84" s="853">
        <f>N77*K84</f>
        <v>11862.686290305428</v>
      </c>
      <c r="M84" s="854"/>
      <c r="N84" s="57"/>
    </row>
    <row r="85" spans="1:14" ht="15.75" thickBot="1">
      <c r="B85" s="817" t="s">
        <v>1037</v>
      </c>
      <c r="C85" s="818"/>
      <c r="D85" s="818"/>
      <c r="E85" s="818"/>
      <c r="F85" s="818"/>
      <c r="G85" s="818"/>
      <c r="H85" s="818"/>
      <c r="I85" s="818"/>
      <c r="J85" s="818"/>
      <c r="K85" s="818"/>
      <c r="L85" s="818"/>
      <c r="M85" s="819"/>
      <c r="N85" s="58">
        <f>L82+L83+L84</f>
        <v>71176.117741832568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308429.84354794107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5" customHeight="1" thickBot="1">
      <c r="A31" t="s">
        <v>1929</v>
      </c>
      <c r="B31" s="86" t="s">
        <v>1213</v>
      </c>
      <c r="C31" s="978" t="s">
        <v>2239</v>
      </c>
      <c r="D31" s="979"/>
      <c r="E31" s="979"/>
      <c r="F31" s="979"/>
      <c r="G31" s="979"/>
      <c r="H31" s="979"/>
      <c r="I31" s="979"/>
      <c r="J31" s="979"/>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2293.0217817123676</v>
      </c>
      <c r="L36" s="279"/>
      <c r="M36" s="450">
        <v>4</v>
      </c>
      <c r="N36" s="281">
        <f>K36/M36</f>
        <v>573.25544542809189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1530.7655430424668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260437.55108430618</v>
      </c>
      <c r="N48" s="281">
        <f>K48*M48</f>
        <v>5208.7510216861237</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82363.017683846716</v>
      </c>
      <c r="N49" s="281">
        <f>K49*M49</f>
        <v>82363.017683846716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386793.55840866419</v>
      </c>
      <c r="N50" s="281">
        <f>K50*M50</f>
        <v>177925.03686798553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265496.80557351839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276603.48936577461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55320.697873154924</v>
      </c>
      <c r="M82" s="852"/>
      <c r="N82" s="57"/>
    </row>
    <row r="83" spans="1:14">
      <c r="B83" s="95" t="s">
        <v>1057</v>
      </c>
      <c r="C83" s="96"/>
      <c r="D83" s="96"/>
      <c r="E83" s="96"/>
      <c r="F83" s="96"/>
      <c r="G83" s="96"/>
      <c r="H83" s="96"/>
      <c r="I83" s="93"/>
      <c r="J83" s="94"/>
      <c r="K83" s="313">
        <v>0.05</v>
      </c>
      <c r="L83" s="851">
        <f>N77*K83</f>
        <v>13830.174468288731</v>
      </c>
      <c r="M83" s="852"/>
      <c r="N83" s="57"/>
    </row>
    <row r="84" spans="1:14" ht="15.75" thickBot="1">
      <c r="B84" s="97" t="s">
        <v>1058</v>
      </c>
      <c r="C84" s="98"/>
      <c r="D84" s="98"/>
      <c r="E84" s="98"/>
      <c r="F84" s="98"/>
      <c r="G84" s="98"/>
      <c r="H84" s="98"/>
      <c r="I84" s="99"/>
      <c r="J84" s="100"/>
      <c r="K84" s="314">
        <v>0.05</v>
      </c>
      <c r="L84" s="853">
        <f>N77*K84</f>
        <v>13830.174468288731</v>
      </c>
      <c r="M84" s="854"/>
      <c r="N84" s="57"/>
    </row>
    <row r="85" spans="1:14" ht="15.75" thickBot="1">
      <c r="B85" s="817" t="s">
        <v>1037</v>
      </c>
      <c r="C85" s="818"/>
      <c r="D85" s="818"/>
      <c r="E85" s="818"/>
      <c r="F85" s="818"/>
      <c r="G85" s="818"/>
      <c r="H85" s="818"/>
      <c r="I85" s="818"/>
      <c r="J85" s="818"/>
      <c r="K85" s="818"/>
      <c r="L85" s="818"/>
      <c r="M85" s="819"/>
      <c r="N85" s="58">
        <f>L82+L83+L84</f>
        <v>82981.04680973239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359584.536175507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6"/>
      <c r="J36" s="277"/>
      <c r="K36" s="278">
        <f>VLOOKUP(A36,EQUIPOS!A6:D163,4,FALSE)</f>
        <v>156027.38425920732</v>
      </c>
      <c r="L36" s="279"/>
      <c r="M36" s="345">
        <v>3</v>
      </c>
      <c r="N36" s="281">
        <f>K36/M36</f>
        <v>52009.128086402437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53285.808216554935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260437.55108430618</v>
      </c>
      <c r="N48" s="281">
        <f>K48*M48</f>
        <v>5208.7510216861237</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23425.148232624786</v>
      </c>
      <c r="N49" s="281">
        <f>K49*M49</f>
        <v>10775.568187007402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260339.14795791107</v>
      </c>
      <c r="N50" s="281">
        <f>K50*M50</f>
        <v>260339.14795791107</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276323.46716660459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1">
        <f>VLOOKUP(A59,TRANSPORTE!A1:D117,4,FALSE)</f>
        <v>723.92751115014732</v>
      </c>
      <c r="M59" s="822"/>
      <c r="N59" s="296">
        <f>K59*L59</f>
        <v>333.00665512906778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333.82392819914264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342709.90061288362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68541.98012257673</v>
      </c>
      <c r="M82" s="852"/>
      <c r="N82" s="57"/>
    </row>
    <row r="83" spans="1:14">
      <c r="B83" s="95" t="s">
        <v>1057</v>
      </c>
      <c r="C83" s="96"/>
      <c r="D83" s="96"/>
      <c r="E83" s="96"/>
      <c r="F83" s="96"/>
      <c r="G83" s="96"/>
      <c r="H83" s="96"/>
      <c r="I83" s="93"/>
      <c r="J83" s="94"/>
      <c r="K83" s="313">
        <v>0.05</v>
      </c>
      <c r="L83" s="851">
        <f>N77*K83</f>
        <v>17135.495030644182</v>
      </c>
      <c r="M83" s="852"/>
      <c r="N83" s="57"/>
    </row>
    <row r="84" spans="1:14" ht="15.75" thickBot="1">
      <c r="B84" s="97" t="s">
        <v>1058</v>
      </c>
      <c r="C84" s="98"/>
      <c r="D84" s="98"/>
      <c r="E84" s="98"/>
      <c r="F84" s="98"/>
      <c r="G84" s="98"/>
      <c r="H84" s="98"/>
      <c r="I84" s="99"/>
      <c r="J84" s="100"/>
      <c r="K84" s="314">
        <v>0.05</v>
      </c>
      <c r="L84" s="853">
        <f>N77*K84</f>
        <v>17135.495030644182</v>
      </c>
      <c r="M84" s="854"/>
      <c r="N84" s="57"/>
    </row>
    <row r="85" spans="1:14" ht="15.75" thickBot="1">
      <c r="B85" s="817" t="s">
        <v>1037</v>
      </c>
      <c r="C85" s="818"/>
      <c r="D85" s="818"/>
      <c r="E85" s="818"/>
      <c r="F85" s="818"/>
      <c r="G85" s="818"/>
      <c r="H85" s="818"/>
      <c r="I85" s="818"/>
      <c r="J85" s="818"/>
      <c r="K85" s="818"/>
      <c r="L85" s="818"/>
      <c r="M85" s="819"/>
      <c r="N85" s="58">
        <f>L82+L83+L84</f>
        <v>102812.97018386508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445522.87079674867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345">
        <v>0.5</v>
      </c>
      <c r="N36" s="281">
        <f>K36/M36</f>
        <v>15320.75777052647</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156027.38425920732</v>
      </c>
      <c r="L37" s="344"/>
      <c r="M37" s="345">
        <v>1.5</v>
      </c>
      <c r="N37" s="281">
        <f>K37/M37</f>
        <v>104018.25617280487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121892.37420363634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23425.148232624786</v>
      </c>
      <c r="N48" s="281">
        <f>K48*M48</f>
        <v>13586.585974922375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120672.35572131458</v>
      </c>
      <c r="N49" s="281">
        <f>K49*M49</f>
        <v>120672.35572131458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134258.94169623696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869.59051157688305</v>
      </c>
      <c r="M58" s="822"/>
      <c r="N58" s="296">
        <f>K58*L58</f>
        <v>869.59051157688305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723.92751115014732</v>
      </c>
      <c r="M59" s="822"/>
      <c r="N59" s="296">
        <f>K59*L59</f>
        <v>419.87795646708543</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1289.4684680439684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282974.38697096729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56594.877394193463</v>
      </c>
      <c r="M82" s="852"/>
      <c r="N82" s="57"/>
    </row>
    <row r="83" spans="1:14">
      <c r="B83" s="95" t="s">
        <v>1057</v>
      </c>
      <c r="C83" s="96"/>
      <c r="D83" s="96"/>
      <c r="E83" s="96"/>
      <c r="F83" s="96"/>
      <c r="G83" s="96"/>
      <c r="H83" s="96"/>
      <c r="I83" s="93"/>
      <c r="J83" s="94"/>
      <c r="K83" s="313">
        <v>0.05</v>
      </c>
      <c r="L83" s="851">
        <f>N77*K83</f>
        <v>14148.719348548366</v>
      </c>
      <c r="M83" s="852"/>
      <c r="N83" s="57"/>
    </row>
    <row r="84" spans="1:14" ht="15.75" thickBot="1">
      <c r="B84" s="97" t="s">
        <v>1058</v>
      </c>
      <c r="C84" s="98"/>
      <c r="D84" s="98"/>
      <c r="E84" s="98"/>
      <c r="F84" s="98"/>
      <c r="G84" s="98"/>
      <c r="H84" s="98"/>
      <c r="I84" s="99"/>
      <c r="J84" s="100"/>
      <c r="K84" s="314">
        <v>0.05</v>
      </c>
      <c r="L84" s="853">
        <f>N77*K84</f>
        <v>14148.719348548366</v>
      </c>
      <c r="M84" s="854"/>
      <c r="N84" s="57"/>
    </row>
    <row r="85" spans="1:14" ht="15.75" thickBot="1">
      <c r="B85" s="817" t="s">
        <v>1037</v>
      </c>
      <c r="C85" s="818"/>
      <c r="D85" s="818"/>
      <c r="E85" s="818"/>
      <c r="F85" s="818"/>
      <c r="G85" s="818"/>
      <c r="H85" s="818"/>
      <c r="I85" s="818"/>
      <c r="J85" s="818"/>
      <c r="K85" s="818"/>
      <c r="L85" s="818"/>
      <c r="M85" s="819"/>
      <c r="N85" s="58">
        <f>L82+L83+L84</f>
        <v>84892.31609129018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367866.7030622575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345">
        <v>0.5</v>
      </c>
      <c r="N36" s="281">
        <f>K36/M36</f>
        <v>15320.75777052647</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430"/>
      <c r="J37" s="431"/>
      <c r="K37" s="278">
        <f>VLOOKUP(A37,EQUIPOS!A7:D164,4,FALSE)</f>
        <v>115324.04271502474</v>
      </c>
      <c r="L37" s="344"/>
      <c r="M37" s="345">
        <v>1.5</v>
      </c>
      <c r="N37" s="281">
        <f>K37/M37</f>
        <v>76882.695143349833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94756.813174181298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23425.148232624786</v>
      </c>
      <c r="N48" s="281">
        <f>K48*M48</f>
        <v>13586.585974922375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120672.35572131458</v>
      </c>
      <c r="N49" s="281">
        <f>K49*M49</f>
        <v>120672.35572131458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134258.94169623696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869.59051157688305</v>
      </c>
      <c r="M58" s="822"/>
      <c r="N58" s="296">
        <f>K58*L58</f>
        <v>869.59051157688305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723.92751115014732</v>
      </c>
      <c r="M59" s="822"/>
      <c r="N59" s="296">
        <f>K59*L59</f>
        <v>419.87795646708543</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1289.4684680439684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255838.82594151224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51167.765188302452</v>
      </c>
      <c r="M82" s="852"/>
      <c r="N82" s="57"/>
    </row>
    <row r="83" spans="1:14">
      <c r="B83" s="95" t="s">
        <v>1057</v>
      </c>
      <c r="C83" s="96"/>
      <c r="D83" s="96"/>
      <c r="E83" s="96"/>
      <c r="F83" s="96"/>
      <c r="G83" s="96"/>
      <c r="H83" s="96"/>
      <c r="I83" s="93"/>
      <c r="J83" s="94"/>
      <c r="K83" s="313">
        <v>0.05</v>
      </c>
      <c r="L83" s="851">
        <f>N77*K83</f>
        <v>12791.941297075613</v>
      </c>
      <c r="M83" s="852"/>
      <c r="N83" s="57"/>
    </row>
    <row r="84" spans="1:14" ht="15.75" thickBot="1">
      <c r="B84" s="97" t="s">
        <v>1058</v>
      </c>
      <c r="C84" s="98"/>
      <c r="D84" s="98"/>
      <c r="E84" s="98"/>
      <c r="F84" s="98"/>
      <c r="G84" s="98"/>
      <c r="H84" s="98"/>
      <c r="I84" s="99"/>
      <c r="J84" s="100"/>
      <c r="K84" s="314">
        <v>0.05</v>
      </c>
      <c r="L84" s="853">
        <f>N77*K84</f>
        <v>12791.941297075613</v>
      </c>
      <c r="M84" s="854"/>
      <c r="N84" s="57"/>
    </row>
    <row r="85" spans="1:14" ht="15.75" thickBot="1">
      <c r="B85" s="817" t="s">
        <v>1037</v>
      </c>
      <c r="C85" s="818"/>
      <c r="D85" s="818"/>
      <c r="E85" s="818"/>
      <c r="F85" s="818"/>
      <c r="G85" s="818"/>
      <c r="H85" s="818"/>
      <c r="I85" s="818"/>
      <c r="J85" s="818"/>
      <c r="K85" s="818"/>
      <c r="L85" s="818"/>
      <c r="M85" s="819"/>
      <c r="N85" s="58">
        <f>L82+L83+L84</f>
        <v>76751.647782453671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332590.47372396593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10498.344048923664</v>
      </c>
      <c r="N48" s="281">
        <f>K48*M48</f>
        <v>10498.344048923664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10498.344048923664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13179.372322243915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2635.8744644487833</v>
      </c>
      <c r="M82" s="852"/>
      <c r="N82" s="57"/>
    </row>
    <row r="83" spans="1:14">
      <c r="B83" s="95" t="s">
        <v>1057</v>
      </c>
      <c r="C83" s="96"/>
      <c r="D83" s="96"/>
      <c r="E83" s="96"/>
      <c r="F83" s="96"/>
      <c r="G83" s="96"/>
      <c r="H83" s="96"/>
      <c r="I83" s="93"/>
      <c r="J83" s="94"/>
      <c r="K83" s="313">
        <v>0.05</v>
      </c>
      <c r="L83" s="851">
        <f>N77*K83</f>
        <v>658.96861611219583</v>
      </c>
      <c r="M83" s="852"/>
      <c r="N83" s="57"/>
    </row>
    <row r="84" spans="1:14" ht="15.75" thickBot="1">
      <c r="B84" s="97" t="s">
        <v>1058</v>
      </c>
      <c r="C84" s="98"/>
      <c r="D84" s="98"/>
      <c r="E84" s="98"/>
      <c r="F84" s="98"/>
      <c r="G84" s="98"/>
      <c r="H84" s="98"/>
      <c r="I84" s="99"/>
      <c r="J84" s="100"/>
      <c r="K84" s="314">
        <v>0.05</v>
      </c>
      <c r="L84" s="853">
        <f>N77*K84</f>
        <v>658.96861611219583</v>
      </c>
      <c r="M84" s="854"/>
      <c r="N84" s="57"/>
    </row>
    <row r="85" spans="1:14" ht="15.75" thickBot="1">
      <c r="B85" s="817" t="s">
        <v>1037</v>
      </c>
      <c r="C85" s="818"/>
      <c r="D85" s="818"/>
      <c r="E85" s="818"/>
      <c r="F85" s="818"/>
      <c r="G85" s="818"/>
      <c r="H85" s="818"/>
      <c r="I85" s="818"/>
      <c r="J85" s="818"/>
      <c r="K85" s="818"/>
      <c r="L85" s="818"/>
      <c r="M85" s="819"/>
      <c r="N85" s="58">
        <f>L82+L83+L84</f>
        <v>3953.811696673175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17133.184018917091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30" customHeight="1" thickBot="1">
      <c r="A31" t="s">
        <v>1929</v>
      </c>
      <c r="B31" s="86" t="s">
        <v>1216</v>
      </c>
      <c r="C31" s="980" t="s">
        <v>2243</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255399.99222798995</v>
      </c>
      <c r="N50" s="281">
        <f>K50*M50</f>
        <v>30647.999067358793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4649.9626048922873</v>
      </c>
      <c r="N51" s="281">
        <f>K51*M51</f>
        <v>9299.9252097845747</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65922.356458090901</v>
      </c>
      <c r="N52" s="281">
        <f>K52*M52</f>
        <v>32961.17822904545</v>
      </c>
    </row>
    <row r="53" spans="1:14" ht="15.75" thickBot="1">
      <c r="B53" s="817" t="s">
        <v>1037</v>
      </c>
      <c r="C53" s="818"/>
      <c r="D53" s="818"/>
      <c r="E53" s="818"/>
      <c r="F53" s="818"/>
      <c r="G53" s="818"/>
      <c r="H53" s="818"/>
      <c r="I53" s="818"/>
      <c r="J53" s="818"/>
      <c r="K53" s="818"/>
      <c r="L53" s="818"/>
      <c r="M53" s="819"/>
      <c r="N53" s="403">
        <f>SUM(N48:N52)</f>
        <v>111324.86371176777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723.92751115014732</v>
      </c>
      <c r="M58" s="822"/>
      <c r="N58" s="296">
        <f>K58*L58</f>
        <v>796.32026226516211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796.32026226516211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152336.60807383666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30467.321614767334</v>
      </c>
      <c r="M82" s="852"/>
      <c r="N82" s="57"/>
    </row>
    <row r="83" spans="1:14">
      <c r="B83" s="95" t="s">
        <v>1057</v>
      </c>
      <c r="C83" s="96"/>
      <c r="D83" s="96"/>
      <c r="E83" s="96"/>
      <c r="F83" s="96"/>
      <c r="G83" s="96"/>
      <c r="H83" s="96"/>
      <c r="I83" s="93"/>
      <c r="J83" s="94"/>
      <c r="K83" s="313">
        <v>0.05</v>
      </c>
      <c r="L83" s="851">
        <f>N77*K83</f>
        <v>7616.8304036918335</v>
      </c>
      <c r="M83" s="852"/>
      <c r="N83" s="57"/>
    </row>
    <row r="84" spans="1:14" ht="15.75" thickBot="1">
      <c r="B84" s="97" t="s">
        <v>1058</v>
      </c>
      <c r="C84" s="98"/>
      <c r="D84" s="98"/>
      <c r="E84" s="98"/>
      <c r="F84" s="98"/>
      <c r="G84" s="98"/>
      <c r="H84" s="98"/>
      <c r="I84" s="99"/>
      <c r="J84" s="100"/>
      <c r="K84" s="314">
        <v>0.05</v>
      </c>
      <c r="L84" s="853">
        <f>N77*K84</f>
        <v>7616.8304036918335</v>
      </c>
      <c r="M84" s="854"/>
      <c r="N84" s="57"/>
    </row>
    <row r="85" spans="1:14" ht="15.75" thickBot="1">
      <c r="B85" s="817" t="s">
        <v>1037</v>
      </c>
      <c r="C85" s="818"/>
      <c r="D85" s="818"/>
      <c r="E85" s="818"/>
      <c r="F85" s="818"/>
      <c r="G85" s="818"/>
      <c r="H85" s="818"/>
      <c r="I85" s="818"/>
      <c r="J85" s="818"/>
      <c r="K85" s="818"/>
      <c r="L85" s="818"/>
      <c r="M85" s="819"/>
      <c r="N85" s="58">
        <f>L82+L83+L84</f>
        <v>45700.982422150999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198037.59049598765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1217</v>
      </c>
      <c r="C31" s="980" t="s">
        <v>2244</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255399.99222798995</v>
      </c>
      <c r="N50" s="281">
        <f>K50*M50</f>
        <v>30647.999067358793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4649.9626048922873</v>
      </c>
      <c r="N51" s="281">
        <f>K51*M51</f>
        <v>9299.9252097845747</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91653.970232864216</v>
      </c>
      <c r="N52" s="281">
        <f>K52*M52</f>
        <v>45826.985116432108</v>
      </c>
    </row>
    <row r="53" spans="1:14" ht="15.75" thickBot="1">
      <c r="B53" s="817" t="s">
        <v>1037</v>
      </c>
      <c r="C53" s="818"/>
      <c r="D53" s="818"/>
      <c r="E53" s="818"/>
      <c r="F53" s="818"/>
      <c r="G53" s="818"/>
      <c r="H53" s="818"/>
      <c r="I53" s="818"/>
      <c r="J53" s="818"/>
      <c r="K53" s="818"/>
      <c r="L53" s="818"/>
      <c r="M53" s="819"/>
      <c r="N53" s="403">
        <f>SUM(N48:N52)</f>
        <v>124190.67059915443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723.92751115014732</v>
      </c>
      <c r="M58" s="822"/>
      <c r="N58" s="296">
        <f>K58*L58</f>
        <v>796.32026226516211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796.32026226516211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165202.41496122332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33040.482992244666</v>
      </c>
      <c r="M82" s="852"/>
      <c r="N82" s="57"/>
    </row>
    <row r="83" spans="1:14">
      <c r="B83" s="95" t="s">
        <v>1057</v>
      </c>
      <c r="C83" s="96"/>
      <c r="D83" s="96"/>
      <c r="E83" s="96"/>
      <c r="F83" s="96"/>
      <c r="G83" s="96"/>
      <c r="H83" s="96"/>
      <c r="I83" s="93"/>
      <c r="J83" s="94"/>
      <c r="K83" s="313">
        <v>0.05</v>
      </c>
      <c r="L83" s="851">
        <f>N77*K83</f>
        <v>8260.1207480611665</v>
      </c>
      <c r="M83" s="852"/>
      <c r="N83" s="57"/>
    </row>
    <row r="84" spans="1:14" ht="15.75" thickBot="1">
      <c r="B84" s="97" t="s">
        <v>1058</v>
      </c>
      <c r="C84" s="98"/>
      <c r="D84" s="98"/>
      <c r="E84" s="98"/>
      <c r="F84" s="98"/>
      <c r="G84" s="98"/>
      <c r="H84" s="98"/>
      <c r="I84" s="99"/>
      <c r="J84" s="100"/>
      <c r="K84" s="314">
        <v>0.05</v>
      </c>
      <c r="L84" s="853">
        <f>N77*K84</f>
        <v>8260.1207480611665</v>
      </c>
      <c r="M84" s="854"/>
      <c r="N84" s="57"/>
    </row>
    <row r="85" spans="1:14" ht="15.75" thickBot="1">
      <c r="B85" s="817" t="s">
        <v>1037</v>
      </c>
      <c r="C85" s="818"/>
      <c r="D85" s="818"/>
      <c r="E85" s="818"/>
      <c r="F85" s="818"/>
      <c r="G85" s="818"/>
      <c r="H85" s="818"/>
      <c r="I85" s="818"/>
      <c r="J85" s="818"/>
      <c r="K85" s="818"/>
      <c r="L85" s="818"/>
      <c r="M85" s="819"/>
      <c r="N85" s="58">
        <f>L82+L83+L84</f>
        <v>49560.724488366992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214763.13944959029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1764</v>
      </c>
      <c r="C31" s="980" t="s">
        <v>2245</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255399.99222798995</v>
      </c>
      <c r="N50" s="281">
        <f>K50*M50</f>
        <v>30647.999067358793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4649.9626048922873</v>
      </c>
      <c r="N51" s="281">
        <f>K51*M51</f>
        <v>9299.9252097845747</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102740.37226567516</v>
      </c>
      <c r="N52" s="281">
        <f>K52*M52</f>
        <v>51370.186132837582</v>
      </c>
    </row>
    <row r="53" spans="1:14" ht="15.75" thickBot="1">
      <c r="B53" s="817" t="s">
        <v>1037</v>
      </c>
      <c r="C53" s="818"/>
      <c r="D53" s="818"/>
      <c r="E53" s="818"/>
      <c r="F53" s="818"/>
      <c r="G53" s="818"/>
      <c r="H53" s="818"/>
      <c r="I53" s="818"/>
      <c r="J53" s="818"/>
      <c r="K53" s="818"/>
      <c r="L53" s="818"/>
      <c r="M53" s="819"/>
      <c r="N53" s="403">
        <f>SUM(N48:N52)</f>
        <v>129733.87161555991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723.92751115014732</v>
      </c>
      <c r="M58" s="822"/>
      <c r="N58" s="296">
        <f>K58*L58</f>
        <v>796.32026226516211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796.32026226516211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170745.6159776288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34149.123195525761</v>
      </c>
      <c r="M82" s="852"/>
      <c r="N82" s="57"/>
    </row>
    <row r="83" spans="1:14">
      <c r="B83" s="95" t="s">
        <v>1057</v>
      </c>
      <c r="C83" s="96"/>
      <c r="D83" s="96"/>
      <c r="E83" s="96"/>
      <c r="F83" s="96"/>
      <c r="G83" s="96"/>
      <c r="H83" s="96"/>
      <c r="I83" s="93"/>
      <c r="J83" s="94"/>
      <c r="K83" s="313">
        <v>0.05</v>
      </c>
      <c r="L83" s="851">
        <f>N77*K83</f>
        <v>8537.2807988814402</v>
      </c>
      <c r="M83" s="852"/>
      <c r="N83" s="57"/>
    </row>
    <row r="84" spans="1:14" ht="15.75" thickBot="1">
      <c r="B84" s="97" t="s">
        <v>1058</v>
      </c>
      <c r="C84" s="98"/>
      <c r="D84" s="98"/>
      <c r="E84" s="98"/>
      <c r="F84" s="98"/>
      <c r="G84" s="98"/>
      <c r="H84" s="98"/>
      <c r="I84" s="99"/>
      <c r="J84" s="100"/>
      <c r="K84" s="314">
        <v>0.05</v>
      </c>
      <c r="L84" s="853">
        <f>N77*K84</f>
        <v>8537.2807988814402</v>
      </c>
      <c r="M84" s="854"/>
      <c r="N84" s="57"/>
    </row>
    <row r="85" spans="1:14" ht="15.75" thickBot="1">
      <c r="B85" s="817" t="s">
        <v>1037</v>
      </c>
      <c r="C85" s="818"/>
      <c r="D85" s="818"/>
      <c r="E85" s="818"/>
      <c r="F85" s="818"/>
      <c r="G85" s="818"/>
      <c r="H85" s="818"/>
      <c r="I85" s="818"/>
      <c r="J85" s="818"/>
      <c r="K85" s="818"/>
      <c r="L85" s="818"/>
      <c r="M85" s="819"/>
      <c r="N85" s="58">
        <f>L82+L83+L84</f>
        <v>51223.684793288638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221969.30077091744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8.5" customHeight="1" thickBot="1">
      <c r="A31" t="s">
        <v>1929</v>
      </c>
      <c r="B31" s="86" t="s">
        <v>1765</v>
      </c>
      <c r="C31" s="980" t="s">
        <v>2246</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255399.99222798995</v>
      </c>
      <c r="N50" s="281">
        <f>K50*M50</f>
        <v>30647.999067358793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4649.9626048922873</v>
      </c>
      <c r="N51" s="281">
        <f>K51*M51</f>
        <v>9299.9252097845747</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104288.41724101722</v>
      </c>
      <c r="N52" s="281">
        <f>K52*M52</f>
        <v>52144.208620508609</v>
      </c>
    </row>
    <row r="53" spans="1:14" ht="15.75" thickBot="1">
      <c r="B53" s="817" t="s">
        <v>1037</v>
      </c>
      <c r="C53" s="818"/>
      <c r="D53" s="818"/>
      <c r="E53" s="818"/>
      <c r="F53" s="818"/>
      <c r="G53" s="818"/>
      <c r="H53" s="818"/>
      <c r="I53" s="818"/>
      <c r="J53" s="818"/>
      <c r="K53" s="818"/>
      <c r="L53" s="818"/>
      <c r="M53" s="819"/>
      <c r="N53" s="403">
        <f>SUM(N48:N52)</f>
        <v>130507.89410323094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723.92751115014732</v>
      </c>
      <c r="M58" s="822"/>
      <c r="N58" s="296">
        <f>K58*L58</f>
        <v>796.32026226516211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796.32026226516211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171519.63846529985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34303.927693059974</v>
      </c>
      <c r="M82" s="852"/>
      <c r="N82" s="57"/>
    </row>
    <row r="83" spans="1:14">
      <c r="B83" s="95" t="s">
        <v>1057</v>
      </c>
      <c r="C83" s="96"/>
      <c r="D83" s="96"/>
      <c r="E83" s="96"/>
      <c r="F83" s="96"/>
      <c r="G83" s="96"/>
      <c r="H83" s="96"/>
      <c r="I83" s="93"/>
      <c r="J83" s="94"/>
      <c r="K83" s="313">
        <v>0.05</v>
      </c>
      <c r="L83" s="851">
        <f>N77*K83</f>
        <v>8575.9819232649934</v>
      </c>
      <c r="M83" s="852"/>
      <c r="N83" s="57"/>
    </row>
    <row r="84" spans="1:14" ht="15.75" thickBot="1">
      <c r="B84" s="97" t="s">
        <v>1058</v>
      </c>
      <c r="C84" s="98"/>
      <c r="D84" s="98"/>
      <c r="E84" s="98"/>
      <c r="F84" s="98"/>
      <c r="G84" s="98"/>
      <c r="H84" s="98"/>
      <c r="I84" s="99"/>
      <c r="J84" s="100"/>
      <c r="K84" s="314">
        <v>0.05</v>
      </c>
      <c r="L84" s="853">
        <f>N77*K84</f>
        <v>8575.9819232649934</v>
      </c>
      <c r="M84" s="854"/>
      <c r="N84" s="57"/>
    </row>
    <row r="85" spans="1:14" ht="15.75" thickBot="1">
      <c r="B85" s="817" t="s">
        <v>1037</v>
      </c>
      <c r="C85" s="818"/>
      <c r="D85" s="818"/>
      <c r="E85" s="818"/>
      <c r="F85" s="818"/>
      <c r="G85" s="818"/>
      <c r="H85" s="818"/>
      <c r="I85" s="818"/>
      <c r="J85" s="818"/>
      <c r="K85" s="818"/>
      <c r="L85" s="818"/>
      <c r="M85" s="819"/>
      <c r="N85" s="58">
        <f>L82+L83+L84</f>
        <v>51455.891539589953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222975.53000488982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4715.8624407289099</v>
      </c>
      <c r="L36" s="279"/>
      <c r="M36" s="345">
        <v>1</v>
      </c>
      <c r="N36" s="281">
        <f>K36*M36</f>
        <v>4715.8624407289099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7907.5627661101607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42039.77297623911</v>
      </c>
      <c r="N48" s="281">
        <f t="shared" ref="N48:N53" si="0">K48*M48</f>
        <v>21188.045580024511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4649.9626048922873</v>
      </c>
      <c r="N49" s="281">
        <f t="shared" si="0"/>
        <v>9299.9252097845747</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38.856511108157243</v>
      </c>
      <c r="N50" s="281">
        <f t="shared" si="0"/>
        <v>4313.0727330054542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30278.822620579376</v>
      </c>
      <c r="N51" s="281">
        <f t="shared" si="0"/>
        <v>12111.52904823175</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43887.060982019146</v>
      </c>
      <c r="N52" s="282">
        <f t="shared" si="0"/>
        <v>16589.309051203236</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526.49450521392214</v>
      </c>
      <c r="N53" s="282">
        <f t="shared" si="0"/>
        <v>82133.142813371858</v>
      </c>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145635.0244356214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1">
        <f>VLOOKUP(A60,TRANSPORTE!A1:D117,4,FALSE)</f>
        <v>723.92751115014732</v>
      </c>
      <c r="M60" s="822"/>
      <c r="N60" s="296">
        <f>K60*L60</f>
        <v>289.57100446005893</v>
      </c>
    </row>
    <row r="61" spans="1:14">
      <c r="A61" t="s">
        <v>1313</v>
      </c>
      <c r="B61" s="52" t="str">
        <f>VLOOKUP(A61,TRANSPORTE!A1:D117,3,FALSE)</f>
        <v>Transporte de arena</v>
      </c>
      <c r="C61" s="53"/>
      <c r="D61" s="53"/>
      <c r="E61" s="53"/>
      <c r="F61" s="53"/>
      <c r="G61" s="53"/>
      <c r="H61" s="320" t="s">
        <v>339</v>
      </c>
      <c r="I61" s="288">
        <v>0.378</v>
      </c>
      <c r="J61" s="295">
        <v>1</v>
      </c>
      <c r="K61" s="288">
        <f>I61*J61</f>
        <v>0.378</v>
      </c>
      <c r="L61" s="821">
        <f>VLOOKUP(A61,TRANSPORTE!A1:D117,4,FALSE)</f>
        <v>723.92751115014732</v>
      </c>
      <c r="M61" s="822"/>
      <c r="N61" s="296">
        <f t="shared" ref="N61:N62" si="1">K61*L61</f>
        <v>273.64459921475571</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1">
        <f>VLOOKUP(A62,TRANSPORTE!A1:D117,4,FALSE)</f>
        <v>723.92751115014732</v>
      </c>
      <c r="M62" s="822"/>
      <c r="N62" s="296">
        <f t="shared" si="1"/>
        <v>364.85946561967427</v>
      </c>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928.07506929448891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218304.66877865104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43660.933755730213</v>
      </c>
      <c r="M84" s="852"/>
      <c r="N84" s="57"/>
    </row>
    <row r="85" spans="1:14">
      <c r="B85" s="95" t="s">
        <v>1057</v>
      </c>
      <c r="C85" s="96"/>
      <c r="D85" s="96"/>
      <c r="E85" s="96"/>
      <c r="F85" s="96"/>
      <c r="G85" s="96"/>
      <c r="H85" s="96"/>
      <c r="I85" s="93"/>
      <c r="J85" s="94"/>
      <c r="K85" s="313">
        <v>0.05</v>
      </c>
      <c r="L85" s="851">
        <f>N79*K85</f>
        <v>10915.233438932553</v>
      </c>
      <c r="M85" s="852"/>
      <c r="N85" s="57"/>
    </row>
    <row r="86" spans="1:14" ht="15.75" thickBot="1">
      <c r="B86" s="97" t="s">
        <v>1058</v>
      </c>
      <c r="C86" s="98"/>
      <c r="D86" s="98"/>
      <c r="E86" s="98"/>
      <c r="F86" s="98"/>
      <c r="G86" s="98"/>
      <c r="H86" s="98"/>
      <c r="I86" s="99"/>
      <c r="J86" s="100"/>
      <c r="K86" s="314">
        <v>0.05</v>
      </c>
      <c r="L86" s="853">
        <f>N79*K86</f>
        <v>10915.233438932553</v>
      </c>
      <c r="M86" s="854"/>
      <c r="N86" s="57"/>
    </row>
    <row r="87" spans="1:14" ht="15.75" thickBot="1">
      <c r="B87" s="817" t="s">
        <v>1037</v>
      </c>
      <c r="C87" s="818"/>
      <c r="D87" s="818"/>
      <c r="E87" s="818"/>
      <c r="F87" s="818"/>
      <c r="G87" s="818"/>
      <c r="H87" s="818"/>
      <c r="I87" s="818"/>
      <c r="J87" s="818"/>
      <c r="K87" s="818"/>
      <c r="L87" s="818"/>
      <c r="M87" s="819"/>
      <c r="N87" s="58">
        <f>L84+L85+L86</f>
        <v>65491.400633595324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283796.06941224635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1584.928313776154</v>
      </c>
      <c r="N48" s="281">
        <f>K48*M48</f>
        <v>792.46415688807701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386793.55840866419</v>
      </c>
      <c r="N49" s="281">
        <f>K49*M49</f>
        <v>390661.49399275082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4649.9626048922873</v>
      </c>
      <c r="N50" s="281">
        <f>K50*M50</f>
        <v>1394.9887814676861</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392848.94693110656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1">
        <f>VLOOKUP(A60,TRANSPORTE!A1:D117,4,FALSE)</f>
        <v>723.92751115014732</v>
      </c>
      <c r="M60" s="822"/>
      <c r="N60" s="296">
        <f>K60*L60</f>
        <v>731.16678626164878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731.16678626164878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420390.39645057073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84078.079290114154</v>
      </c>
      <c r="M84" s="852"/>
      <c r="N84" s="57"/>
    </row>
    <row r="85" spans="1:14">
      <c r="B85" s="95" t="s">
        <v>1057</v>
      </c>
      <c r="C85" s="96"/>
      <c r="D85" s="96"/>
      <c r="E85" s="96"/>
      <c r="F85" s="96"/>
      <c r="G85" s="96"/>
      <c r="H85" s="96"/>
      <c r="I85" s="93"/>
      <c r="J85" s="94"/>
      <c r="K85" s="313">
        <v>0.05</v>
      </c>
      <c r="L85" s="851">
        <f>N79*K85</f>
        <v>21019.519822528538</v>
      </c>
      <c r="M85" s="852"/>
      <c r="N85" s="57"/>
    </row>
    <row r="86" spans="1:14" ht="15.75" thickBot="1">
      <c r="B86" s="97" t="s">
        <v>1058</v>
      </c>
      <c r="C86" s="98"/>
      <c r="D86" s="98"/>
      <c r="E86" s="98"/>
      <c r="F86" s="98"/>
      <c r="G86" s="98"/>
      <c r="H86" s="98"/>
      <c r="I86" s="99"/>
      <c r="J86" s="100"/>
      <c r="K86" s="314">
        <v>0.05</v>
      </c>
      <c r="L86" s="853">
        <f>N79*K86</f>
        <v>21019.519822528538</v>
      </c>
      <c r="M86" s="854"/>
      <c r="N86" s="57"/>
    </row>
    <row r="87" spans="1:14" ht="15.75" thickBot="1">
      <c r="B87" s="817" t="s">
        <v>1037</v>
      </c>
      <c r="C87" s="818"/>
      <c r="D87" s="818"/>
      <c r="E87" s="818"/>
      <c r="F87" s="818"/>
      <c r="G87" s="818"/>
      <c r="H87" s="818"/>
      <c r="I87" s="818"/>
      <c r="J87" s="818"/>
      <c r="K87" s="818"/>
      <c r="L87" s="818"/>
      <c r="M87" s="819"/>
      <c r="N87" s="58">
        <f>L84+L85+L86</f>
        <v>126117.11893517124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546507.51538574195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1219</v>
      </c>
      <c r="C31" s="957" t="s">
        <v>2249</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1584.928313776154</v>
      </c>
      <c r="N48" s="281">
        <f>K48*M48</f>
        <v>79.246415688807701</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32523.373578657105</v>
      </c>
      <c r="N49" s="281">
        <f>K49*M49</f>
        <v>32523.373578657105</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32602.619994345914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34032.501740116713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6806.5003480233427</v>
      </c>
      <c r="M84" s="852"/>
      <c r="N84" s="57"/>
    </row>
    <row r="85" spans="1:14">
      <c r="B85" s="95" t="s">
        <v>1057</v>
      </c>
      <c r="C85" s="96"/>
      <c r="D85" s="96"/>
      <c r="E85" s="96"/>
      <c r="F85" s="96"/>
      <c r="G85" s="96"/>
      <c r="H85" s="96"/>
      <c r="I85" s="93"/>
      <c r="J85" s="94"/>
      <c r="K85" s="313">
        <v>0.05</v>
      </c>
      <c r="L85" s="851">
        <f>N79*K85</f>
        <v>1701.6250870058357</v>
      </c>
      <c r="M85" s="852"/>
      <c r="N85" s="57"/>
    </row>
    <row r="86" spans="1:14" ht="15.75" thickBot="1">
      <c r="B86" s="97" t="s">
        <v>1058</v>
      </c>
      <c r="C86" s="98"/>
      <c r="D86" s="98"/>
      <c r="E86" s="98"/>
      <c r="F86" s="98"/>
      <c r="G86" s="98"/>
      <c r="H86" s="98"/>
      <c r="I86" s="99"/>
      <c r="J86" s="100"/>
      <c r="K86" s="314">
        <v>0.05</v>
      </c>
      <c r="L86" s="853">
        <f>N79*K86</f>
        <v>1701.6250870058357</v>
      </c>
      <c r="M86" s="854"/>
      <c r="N86" s="57"/>
    </row>
    <row r="87" spans="1:14" ht="15.75" thickBot="1">
      <c r="B87" s="817" t="s">
        <v>1037</v>
      </c>
      <c r="C87" s="818"/>
      <c r="D87" s="818"/>
      <c r="E87" s="818"/>
      <c r="F87" s="818"/>
      <c r="G87" s="818"/>
      <c r="H87" s="818"/>
      <c r="I87" s="818"/>
      <c r="J87" s="818"/>
      <c r="K87" s="818"/>
      <c r="L87" s="818"/>
      <c r="M87" s="819"/>
      <c r="N87" s="58">
        <f>L84+L85+L86</f>
        <v>10209.750522035014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44242.252262151727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1767</v>
      </c>
      <c r="C31" s="957" t="s">
        <v>2250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345">
        <v>1.25</v>
      </c>
      <c r="N36" s="281">
        <f>K36/M36</f>
        <v>6128.3031082105881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1787.3521822135001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7915.655290424088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22650.094437206855</v>
      </c>
      <c r="N48" s="281">
        <f>K48*M48</f>
        <v>11325.047218603428</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1584.928313776154</v>
      </c>
      <c r="N49" s="281">
        <f>K49*M49</f>
        <v>792.46415688807701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386793.55840866419</v>
      </c>
      <c r="N50" s="281">
        <f>K50*M50</f>
        <v>390661.49399275082</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4649.9626048922873</v>
      </c>
      <c r="N51" s="281">
        <f>K51*M51</f>
        <v>1394.9887814676861</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404173.99414970999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1">
        <f>VLOOKUP(A58,TRANSPORTE!A1:D117,4,FALSE)</f>
        <v>723.92751115014732</v>
      </c>
      <c r="M58" s="822"/>
      <c r="N58" s="296">
        <f>K58*L58</f>
        <v>731.16678626164878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1">
        <f>VLOOKUP(A59,TRANSPORTE!A1:D117,4,FALSE)</f>
        <v>723.92751115014732</v>
      </c>
      <c r="M59" s="822"/>
      <c r="N59" s="296">
        <f>K59*L59</f>
        <v>361.96375557507366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1093.1305418367224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448929.82362624077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89785.964725248166</v>
      </c>
      <c r="M82" s="852"/>
      <c r="N82" s="57"/>
    </row>
    <row r="83" spans="1:14">
      <c r="B83" s="95" t="s">
        <v>1057</v>
      </c>
      <c r="C83" s="96"/>
      <c r="D83" s="96"/>
      <c r="E83" s="96"/>
      <c r="F83" s="96"/>
      <c r="G83" s="96"/>
      <c r="H83" s="96"/>
      <c r="I83" s="93"/>
      <c r="J83" s="94"/>
      <c r="K83" s="313">
        <v>0.05</v>
      </c>
      <c r="L83" s="851">
        <f>N77*K83</f>
        <v>22446.491181312042</v>
      </c>
      <c r="M83" s="852"/>
      <c r="N83" s="57"/>
    </row>
    <row r="84" spans="1:14" ht="15.75" thickBot="1">
      <c r="B84" s="97" t="s">
        <v>1058</v>
      </c>
      <c r="C84" s="98"/>
      <c r="D84" s="98"/>
      <c r="E84" s="98"/>
      <c r="F84" s="98"/>
      <c r="G84" s="98"/>
      <c r="H84" s="98"/>
      <c r="I84" s="99"/>
      <c r="J84" s="100"/>
      <c r="K84" s="314">
        <v>0.05</v>
      </c>
      <c r="L84" s="853">
        <f>N77*K84</f>
        <v>22446.491181312042</v>
      </c>
      <c r="M84" s="854"/>
      <c r="N84" s="57"/>
    </row>
    <row r="85" spans="1:14" ht="15.75" thickBot="1">
      <c r="B85" s="817" t="s">
        <v>1037</v>
      </c>
      <c r="C85" s="818"/>
      <c r="D85" s="818"/>
      <c r="E85" s="818"/>
      <c r="F85" s="818"/>
      <c r="G85" s="818"/>
      <c r="H85" s="818"/>
      <c r="I85" s="818"/>
      <c r="J85" s="818"/>
      <c r="K85" s="818"/>
      <c r="L85" s="818"/>
      <c r="M85" s="819"/>
      <c r="N85" s="58">
        <f>L82+L83+L84</f>
        <v>134678.94708787225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583608.77071411302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1768</v>
      </c>
      <c r="C31" s="957" t="s">
        <v>2251</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345">
        <v>18.75</v>
      </c>
      <c r="N36" s="281">
        <f>K36/M36</f>
        <v>408.55354054737256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510.68795095957256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22650.094437206855</v>
      </c>
      <c r="N48" s="281">
        <f>K48*M48</f>
        <v>1132.5047218603429</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1584.928313776154</v>
      </c>
      <c r="N49" s="281">
        <f>K49*M49</f>
        <v>79.246415688807701</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32523.373578657105</v>
      </c>
      <c r="N50" s="281">
        <f>K50*M50</f>
        <v>32523.373578657105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33735.124716206257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1">
        <f>VLOOKUP(A58,TRANSPORTE!A1:D117,4,FALSE)</f>
        <v>723.92751115014732</v>
      </c>
      <c r="M58" s="822"/>
      <c r="N58" s="296">
        <f>K58*L58</f>
        <v>36.196375557507366</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36.196375557507366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36324.697250967336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7264.9394501934676</v>
      </c>
      <c r="M82" s="852"/>
      <c r="N82" s="57"/>
    </row>
    <row r="83" spans="1:14">
      <c r="B83" s="95" t="s">
        <v>1057</v>
      </c>
      <c r="C83" s="96"/>
      <c r="D83" s="96"/>
      <c r="E83" s="96"/>
      <c r="F83" s="96"/>
      <c r="G83" s="96"/>
      <c r="H83" s="96"/>
      <c r="I83" s="93"/>
      <c r="J83" s="94"/>
      <c r="K83" s="313">
        <v>0.05</v>
      </c>
      <c r="L83" s="851">
        <f>N77*K83</f>
        <v>1816.2348625483669</v>
      </c>
      <c r="M83" s="852"/>
      <c r="N83" s="57"/>
    </row>
    <row r="84" spans="1:14" ht="15.75" thickBot="1">
      <c r="B84" s="97" t="s">
        <v>1058</v>
      </c>
      <c r="C84" s="98"/>
      <c r="D84" s="98"/>
      <c r="E84" s="98"/>
      <c r="F84" s="98"/>
      <c r="G84" s="98"/>
      <c r="H84" s="98"/>
      <c r="I84" s="99"/>
      <c r="J84" s="100"/>
      <c r="K84" s="314">
        <v>0.05</v>
      </c>
      <c r="L84" s="853">
        <f>N77*K84</f>
        <v>1816.2348625483669</v>
      </c>
      <c r="M84" s="854"/>
      <c r="N84" s="57"/>
    </row>
    <row r="85" spans="1:14" ht="15.75" thickBot="1">
      <c r="B85" s="817" t="s">
        <v>1037</v>
      </c>
      <c r="C85" s="818"/>
      <c r="D85" s="818"/>
      <c r="E85" s="818"/>
      <c r="F85" s="818"/>
      <c r="G85" s="818"/>
      <c r="H85" s="818"/>
      <c r="I85" s="818"/>
      <c r="J85" s="818"/>
      <c r="K85" s="818"/>
      <c r="L85" s="818"/>
      <c r="M85" s="819"/>
      <c r="N85" s="58">
        <f>L82+L83+L84</f>
        <v>10897.4091752902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47222.106426257538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386793.55840866419</v>
      </c>
      <c r="N48" s="281">
        <f>K48*M48</f>
        <v>27075.549088606494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4649.9626048922873</v>
      </c>
      <c r="N49" s="281">
        <f>K49*M49</f>
        <v>1394.9887814676861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28470.537870074182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1">
        <f>VLOOKUP(A58,TRANSPORTE!A1:D117,4,FALSE)</f>
        <v>723.92751115014732</v>
      </c>
      <c r="M58" s="822"/>
      <c r="N58" s="296">
        <f>K58*L58</f>
        <v>50.674925780510314</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50.674925780510314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31202.241069174939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6240.4482138349886</v>
      </c>
      <c r="M82" s="852"/>
      <c r="N82" s="57"/>
    </row>
    <row r="83" spans="1:14">
      <c r="B83" s="95" t="s">
        <v>1057</v>
      </c>
      <c r="C83" s="96"/>
      <c r="D83" s="96"/>
      <c r="E83" s="96"/>
      <c r="F83" s="96"/>
      <c r="G83" s="96"/>
      <c r="H83" s="96"/>
      <c r="I83" s="93"/>
      <c r="J83" s="94"/>
      <c r="K83" s="313">
        <v>0.05</v>
      </c>
      <c r="L83" s="851">
        <f>N77*K83</f>
        <v>1560.1120534587471</v>
      </c>
      <c r="M83" s="852"/>
      <c r="N83" s="57"/>
    </row>
    <row r="84" spans="1:14" ht="15.75" thickBot="1">
      <c r="B84" s="97" t="s">
        <v>1058</v>
      </c>
      <c r="C84" s="98"/>
      <c r="D84" s="98"/>
      <c r="E84" s="98"/>
      <c r="F84" s="98"/>
      <c r="G84" s="98"/>
      <c r="H84" s="98"/>
      <c r="I84" s="99"/>
      <c r="J84" s="100"/>
      <c r="K84" s="314">
        <v>0.05</v>
      </c>
      <c r="L84" s="853">
        <f>N77*K84</f>
        <v>1560.1120534587471</v>
      </c>
      <c r="M84" s="854"/>
      <c r="N84" s="57"/>
    </row>
    <row r="85" spans="1:14" ht="15.75" thickBot="1">
      <c r="B85" s="817" t="s">
        <v>1037</v>
      </c>
      <c r="C85" s="818"/>
      <c r="D85" s="818"/>
      <c r="E85" s="818"/>
      <c r="F85" s="818"/>
      <c r="G85" s="818"/>
      <c r="H85" s="818"/>
      <c r="I85" s="818"/>
      <c r="J85" s="818"/>
      <c r="K85" s="818"/>
      <c r="L85" s="818"/>
      <c r="M85" s="819"/>
      <c r="N85" s="58">
        <f>L82+L83+L84</f>
        <v>9360.6723207524828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40562.913389927424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23177.940977993188</v>
      </c>
      <c r="N48" s="281">
        <f>K48*M48</f>
        <v>28972.426222491486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28972.426222491486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30402.307968262285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6080.4615936524569</v>
      </c>
      <c r="M82" s="852"/>
      <c r="N82" s="57"/>
    </row>
    <row r="83" spans="1:14">
      <c r="B83" s="95" t="s">
        <v>1057</v>
      </c>
      <c r="C83" s="96"/>
      <c r="D83" s="96"/>
      <c r="E83" s="96"/>
      <c r="F83" s="96"/>
      <c r="G83" s="96"/>
      <c r="H83" s="96"/>
      <c r="I83" s="93"/>
      <c r="J83" s="94"/>
      <c r="K83" s="313">
        <v>0.05</v>
      </c>
      <c r="L83" s="851">
        <f>N77*K83</f>
        <v>1520.1153984131142</v>
      </c>
      <c r="M83" s="852"/>
      <c r="N83" s="57"/>
    </row>
    <row r="84" spans="1:14" ht="15.75" thickBot="1">
      <c r="B84" s="97" t="s">
        <v>1058</v>
      </c>
      <c r="C84" s="98"/>
      <c r="D84" s="98"/>
      <c r="E84" s="98"/>
      <c r="F84" s="98"/>
      <c r="G84" s="98"/>
      <c r="H84" s="98"/>
      <c r="I84" s="99"/>
      <c r="J84" s="100"/>
      <c r="K84" s="314">
        <v>0.05</v>
      </c>
      <c r="L84" s="853">
        <f>N77*K84</f>
        <v>1520.1153984131142</v>
      </c>
      <c r="M84" s="854"/>
      <c r="N84" s="57"/>
    </row>
    <row r="85" spans="1:14" ht="15.75" thickBot="1">
      <c r="B85" s="817" t="s">
        <v>1037</v>
      </c>
      <c r="C85" s="818"/>
      <c r="D85" s="818"/>
      <c r="E85" s="818"/>
      <c r="F85" s="818"/>
      <c r="G85" s="818"/>
      <c r="H85" s="818"/>
      <c r="I85" s="818"/>
      <c r="J85" s="818"/>
      <c r="K85" s="818"/>
      <c r="L85" s="818"/>
      <c r="M85" s="819"/>
      <c r="N85" s="58">
        <f>L82+L83+L84</f>
        <v>9120.6923904786854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39523.000358740974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260437.55108430618</v>
      </c>
      <c r="N48" s="281">
        <f>K48*M48</f>
        <v>520.87510216861233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386793.55840866419</v>
      </c>
      <c r="N49" s="281">
        <f>K49*M49</f>
        <v>27075.549088606494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4649.9626048922873</v>
      </c>
      <c r="N50" s="281">
        <f>K50*M50</f>
        <v>1394.9887814676861</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28991.412972242793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1">
        <f>VLOOKUP(A58,TRANSPORTE!A1:D117,4,FALSE)</f>
        <v>723.92751115014732</v>
      </c>
      <c r="M58" s="822"/>
      <c r="N58" s="296">
        <f>K58*L58</f>
        <v>52.122780802810617</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52.122780802810617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32260.769681029902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6452.1539362059812</v>
      </c>
      <c r="M82" s="852"/>
      <c r="N82" s="57"/>
    </row>
    <row r="83" spans="1:14">
      <c r="B83" s="95" t="s">
        <v>1057</v>
      </c>
      <c r="C83" s="96"/>
      <c r="D83" s="96"/>
      <c r="E83" s="96"/>
      <c r="F83" s="96"/>
      <c r="G83" s="96"/>
      <c r="H83" s="96"/>
      <c r="I83" s="93"/>
      <c r="J83" s="94"/>
      <c r="K83" s="313">
        <v>0.05</v>
      </c>
      <c r="L83" s="851">
        <f>N77*K83</f>
        <v>1613.0384840514953</v>
      </c>
      <c r="M83" s="852"/>
      <c r="N83" s="57"/>
    </row>
    <row r="84" spans="1:14" ht="15.75" thickBot="1">
      <c r="B84" s="97" t="s">
        <v>1058</v>
      </c>
      <c r="C84" s="98"/>
      <c r="D84" s="98"/>
      <c r="E84" s="98"/>
      <c r="F84" s="98"/>
      <c r="G84" s="98"/>
      <c r="H84" s="98"/>
      <c r="I84" s="99"/>
      <c r="J84" s="100"/>
      <c r="K84" s="314">
        <v>0.05</v>
      </c>
      <c r="L84" s="853">
        <f>N77*K84</f>
        <v>1613.0384840514953</v>
      </c>
      <c r="M84" s="854"/>
      <c r="N84" s="57"/>
    </row>
    <row r="85" spans="1:14" ht="15.75" thickBot="1">
      <c r="B85" s="817" t="s">
        <v>1037</v>
      </c>
      <c r="C85" s="818"/>
      <c r="D85" s="818"/>
      <c r="E85" s="818"/>
      <c r="F85" s="818"/>
      <c r="G85" s="818"/>
      <c r="H85" s="818"/>
      <c r="I85" s="818"/>
      <c r="J85" s="818"/>
      <c r="K85" s="818"/>
      <c r="L85" s="818"/>
      <c r="M85" s="819"/>
      <c r="N85" s="58">
        <f>L82+L83+L84</f>
        <v>9678.2309043089717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41939.000585338872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85.112008676833341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260437.55108430618</v>
      </c>
      <c r="N48" s="281">
        <f>K48*M48</f>
        <v>520.87510216861233</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23177.940977993188</v>
      </c>
      <c r="N49" s="281">
        <f>K49*M49</f>
        <v>28972.426222491486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29493.301324660097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1">
        <f>VLOOKUP(A58,TRANSPORTE!A1:D117,4,FALSE)</f>
        <v>723.92751115014732</v>
      </c>
      <c r="M58" s="822"/>
      <c r="N58" s="296">
        <f>K58*L58</f>
        <v>1.4478550223002946</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1.4478550223002946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31282.101361895897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6256.4202723791796</v>
      </c>
      <c r="M82" s="852"/>
      <c r="N82" s="57"/>
    </row>
    <row r="83" spans="1:14">
      <c r="B83" s="95" t="s">
        <v>1057</v>
      </c>
      <c r="C83" s="96"/>
      <c r="D83" s="96"/>
      <c r="E83" s="96"/>
      <c r="F83" s="96"/>
      <c r="G83" s="96"/>
      <c r="H83" s="96"/>
      <c r="I83" s="93"/>
      <c r="J83" s="94"/>
      <c r="K83" s="313">
        <v>0.05</v>
      </c>
      <c r="L83" s="851">
        <f>N77*K83</f>
        <v>1564.1050680947949</v>
      </c>
      <c r="M83" s="852"/>
      <c r="N83" s="57"/>
    </row>
    <row r="84" spans="1:14" ht="15.75" thickBot="1">
      <c r="B84" s="97" t="s">
        <v>1058</v>
      </c>
      <c r="C84" s="98"/>
      <c r="D84" s="98"/>
      <c r="E84" s="98"/>
      <c r="F84" s="98"/>
      <c r="G84" s="98"/>
      <c r="H84" s="98"/>
      <c r="I84" s="99"/>
      <c r="J84" s="100"/>
      <c r="K84" s="314">
        <v>0.05</v>
      </c>
      <c r="L84" s="853">
        <f>N77*K84</f>
        <v>1564.1050680947949</v>
      </c>
      <c r="M84" s="854"/>
      <c r="N84" s="57"/>
    </row>
    <row r="85" spans="1:14" ht="15.75" thickBot="1">
      <c r="B85" s="817" t="s">
        <v>1037</v>
      </c>
      <c r="C85" s="818"/>
      <c r="D85" s="818"/>
      <c r="E85" s="818"/>
      <c r="F85" s="818"/>
      <c r="G85" s="818"/>
      <c r="H85" s="818"/>
      <c r="I85" s="818"/>
      <c r="J85" s="818"/>
      <c r="K85" s="818"/>
      <c r="L85" s="818"/>
      <c r="M85" s="819"/>
      <c r="N85" s="58">
        <f>L82+L83+L84</f>
        <v>9384.6304085687698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40666.73177046467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6550.7345619100406</v>
      </c>
      <c r="N48" s="281">
        <f>K48*M48</f>
        <v>7205.8080181010455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7205.8080181010455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7652.6460636544207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1530.5292127308842</v>
      </c>
      <c r="M82" s="852"/>
      <c r="N82" s="57"/>
    </row>
    <row r="83" spans="1:14">
      <c r="B83" s="95" t="s">
        <v>1057</v>
      </c>
      <c r="C83" s="96"/>
      <c r="D83" s="96"/>
      <c r="E83" s="96"/>
      <c r="F83" s="96"/>
      <c r="G83" s="96"/>
      <c r="H83" s="96"/>
      <c r="I83" s="93"/>
      <c r="J83" s="94"/>
      <c r="K83" s="313">
        <v>0.05</v>
      </c>
      <c r="L83" s="851">
        <f>N77*K83</f>
        <v>382.63230318272105</v>
      </c>
      <c r="M83" s="852"/>
      <c r="N83" s="57"/>
    </row>
    <row r="84" spans="1:14" ht="15.75" thickBot="1">
      <c r="B84" s="97" t="s">
        <v>1058</v>
      </c>
      <c r="C84" s="98"/>
      <c r="D84" s="98"/>
      <c r="E84" s="98"/>
      <c r="F84" s="98"/>
      <c r="G84" s="98"/>
      <c r="H84" s="98"/>
      <c r="I84" s="99"/>
      <c r="J84" s="100"/>
      <c r="K84" s="314">
        <v>0.05</v>
      </c>
      <c r="L84" s="853">
        <f>N77*K84</f>
        <v>382.63230318272105</v>
      </c>
      <c r="M84" s="854"/>
      <c r="N84" s="57"/>
    </row>
    <row r="85" spans="1:14" ht="15.75" thickBot="1">
      <c r="B85" s="817" t="s">
        <v>1037</v>
      </c>
      <c r="C85" s="818"/>
      <c r="D85" s="818"/>
      <c r="E85" s="818"/>
      <c r="F85" s="818"/>
      <c r="G85" s="818"/>
      <c r="H85" s="818"/>
      <c r="I85" s="818"/>
      <c r="J85" s="818"/>
      <c r="K85" s="818"/>
      <c r="L85" s="818"/>
      <c r="M85" s="819"/>
      <c r="N85" s="58">
        <f>L82+L83+L84</f>
        <v>2295.7938190963264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9948.4398827507466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7958.1412887483548</v>
      </c>
      <c r="N48" s="281">
        <f>K48*M48</f>
        <v>8753.9554176231904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8753.9554176231904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9200.7934631765656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1840.1586926353132</v>
      </c>
      <c r="M82" s="852"/>
      <c r="N82" s="57"/>
    </row>
    <row r="83" spans="1:14">
      <c r="B83" s="95" t="s">
        <v>1057</v>
      </c>
      <c r="C83" s="96"/>
      <c r="D83" s="96"/>
      <c r="E83" s="96"/>
      <c r="F83" s="96"/>
      <c r="G83" s="96"/>
      <c r="H83" s="96"/>
      <c r="I83" s="93"/>
      <c r="J83" s="94"/>
      <c r="K83" s="313">
        <v>0.05</v>
      </c>
      <c r="L83" s="851">
        <f>N77*K83</f>
        <v>460.03967315882829</v>
      </c>
      <c r="M83" s="852"/>
      <c r="N83" s="57"/>
    </row>
    <row r="84" spans="1:14" ht="15.75" thickBot="1">
      <c r="B84" s="97" t="s">
        <v>1058</v>
      </c>
      <c r="C84" s="98"/>
      <c r="D84" s="98"/>
      <c r="E84" s="98"/>
      <c r="F84" s="98"/>
      <c r="G84" s="98"/>
      <c r="H84" s="98"/>
      <c r="I84" s="99"/>
      <c r="J84" s="100"/>
      <c r="K84" s="314">
        <v>0.05</v>
      </c>
      <c r="L84" s="853">
        <f>N77*K84</f>
        <v>460.03967315882829</v>
      </c>
      <c r="M84" s="854"/>
      <c r="N84" s="57"/>
    </row>
    <row r="85" spans="1:14" ht="15.75" thickBot="1">
      <c r="B85" s="817" t="s">
        <v>1037</v>
      </c>
      <c r="C85" s="818"/>
      <c r="D85" s="818"/>
      <c r="E85" s="818"/>
      <c r="F85" s="818"/>
      <c r="G85" s="818"/>
      <c r="H85" s="818"/>
      <c r="I85" s="818"/>
      <c r="J85" s="818"/>
      <c r="K85" s="818"/>
      <c r="L85" s="818"/>
      <c r="M85" s="819"/>
      <c r="N85" s="58">
        <f>L82+L83+L84</f>
        <v>2760.2380389529699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11961.031502129536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34199.23324100193</v>
      </c>
      <c r="N48" s="281">
        <f>K48*M48</f>
        <v>37619.156565102123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37619.156565102123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1">
        <f>VLOOKUP(A58,TRANSPORTE!A1:D117,4,FALSE)</f>
        <v>723.92751115014732</v>
      </c>
      <c r="M58" s="822"/>
      <c r="N58" s="296">
        <f>K58*L58</f>
        <v>796.32026226516211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796.32026226516211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44849.944683335882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8969.9889366671759</v>
      </c>
      <c r="M82" s="852"/>
      <c r="N82" s="57"/>
    </row>
    <row r="83" spans="1:14">
      <c r="B83" s="95" t="s">
        <v>1057</v>
      </c>
      <c r="C83" s="96"/>
      <c r="D83" s="96"/>
      <c r="E83" s="96"/>
      <c r="F83" s="96"/>
      <c r="G83" s="96"/>
      <c r="H83" s="96"/>
      <c r="I83" s="93"/>
      <c r="J83" s="94"/>
      <c r="K83" s="313">
        <v>0.05</v>
      </c>
      <c r="L83" s="851">
        <f>N77*K83</f>
        <v>2242.497234166794</v>
      </c>
      <c r="M83" s="852"/>
      <c r="N83" s="57"/>
    </row>
    <row r="84" spans="1:14" ht="15.75" thickBot="1">
      <c r="B84" s="97" t="s">
        <v>1058</v>
      </c>
      <c r="C84" s="98"/>
      <c r="D84" s="98"/>
      <c r="E84" s="98"/>
      <c r="F84" s="98"/>
      <c r="G84" s="98"/>
      <c r="H84" s="98"/>
      <c r="I84" s="99"/>
      <c r="J84" s="100"/>
      <c r="K84" s="314">
        <v>0.05</v>
      </c>
      <c r="L84" s="853">
        <f>N77*K84</f>
        <v>2242.497234166794</v>
      </c>
      <c r="M84" s="854"/>
      <c r="N84" s="57"/>
    </row>
    <row r="85" spans="1:14" ht="15.75" thickBot="1">
      <c r="B85" s="817" t="s">
        <v>1037</v>
      </c>
      <c r="C85" s="818"/>
      <c r="D85" s="818"/>
      <c r="E85" s="818"/>
      <c r="F85" s="818"/>
      <c r="G85" s="818"/>
      <c r="H85" s="818"/>
      <c r="I85" s="818"/>
      <c r="J85" s="818"/>
      <c r="K85" s="818"/>
      <c r="L85" s="818"/>
      <c r="M85" s="819"/>
      <c r="N85" s="58">
        <f>L82+L83+L84</f>
        <v>13454.983405000765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58304.928088336645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7660.3788852632351</v>
      </c>
      <c r="L36" s="279"/>
      <c r="M36" s="345">
        <v>3</v>
      </c>
      <c r="N36" s="281">
        <f>K36/M36</f>
        <v>2553.4596284210784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2979.0196718052453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29759.196923268912</v>
      </c>
      <c r="N48" s="281">
        <f>K48*M48</f>
        <v>37198.99615408614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37198.99615408614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1">
        <f>VLOOKUP(A60,TRANSPORTE!A1:D117,4,FALSE)</f>
        <v>723.92751115014732</v>
      </c>
      <c r="M60" s="822"/>
      <c r="N60" s="296">
        <f>K60*L60</f>
        <v>904.90938893768418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904.90938893768418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45338.525648670737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9067.7051297341477</v>
      </c>
      <c r="M84" s="852"/>
      <c r="N84" s="57"/>
    </row>
    <row r="85" spans="1:14">
      <c r="B85" s="95" t="s">
        <v>1057</v>
      </c>
      <c r="C85" s="96"/>
      <c r="D85" s="96"/>
      <c r="E85" s="96"/>
      <c r="F85" s="96"/>
      <c r="G85" s="96"/>
      <c r="H85" s="96"/>
      <c r="I85" s="93"/>
      <c r="J85" s="94"/>
      <c r="K85" s="313">
        <v>0.05</v>
      </c>
      <c r="L85" s="851">
        <f>N79*K85</f>
        <v>2266.9262824335369</v>
      </c>
      <c r="M85" s="852"/>
      <c r="N85" s="57"/>
    </row>
    <row r="86" spans="1:14" ht="15.75" thickBot="1">
      <c r="B86" s="97" t="s">
        <v>1058</v>
      </c>
      <c r="C86" s="98"/>
      <c r="D86" s="98"/>
      <c r="E86" s="98"/>
      <c r="F86" s="98"/>
      <c r="G86" s="98"/>
      <c r="H86" s="98"/>
      <c r="I86" s="99"/>
      <c r="J86" s="100"/>
      <c r="K86" s="314">
        <v>0.05</v>
      </c>
      <c r="L86" s="853">
        <f>N79*K86</f>
        <v>2266.9262824335369</v>
      </c>
      <c r="M86" s="854"/>
      <c r="N86" s="57"/>
    </row>
    <row r="87" spans="1:14" ht="15.75" thickBot="1">
      <c r="B87" s="817" t="s">
        <v>1037</v>
      </c>
      <c r="C87" s="818"/>
      <c r="D87" s="818"/>
      <c r="E87" s="818"/>
      <c r="F87" s="818"/>
      <c r="G87" s="818"/>
      <c r="H87" s="818"/>
      <c r="I87" s="818"/>
      <c r="J87" s="818"/>
      <c r="K87" s="818"/>
      <c r="L87" s="818"/>
      <c r="M87" s="819"/>
      <c r="N87" s="58">
        <f>L84+L85+L86</f>
        <v>13601.557694601221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58940.083343271959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156027.38425920732</v>
      </c>
      <c r="L36" s="279"/>
      <c r="M36" s="345">
        <v>2.5</v>
      </c>
      <c r="N36" s="281">
        <f>K36/M36</f>
        <v>62410.953703682928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62793.957742728679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19638.205735446303</v>
      </c>
      <c r="N48" s="281">
        <f>K48*M48</f>
        <v>19834.587792800765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19834.587792800765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90288.626316444439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18057.725263288889</v>
      </c>
      <c r="M84" s="852"/>
      <c r="N84" s="57"/>
    </row>
    <row r="85" spans="1:14">
      <c r="B85" s="95" t="s">
        <v>1057</v>
      </c>
      <c r="C85" s="96"/>
      <c r="D85" s="96"/>
      <c r="E85" s="96"/>
      <c r="F85" s="96"/>
      <c r="G85" s="96"/>
      <c r="H85" s="96"/>
      <c r="I85" s="93"/>
      <c r="J85" s="94"/>
      <c r="K85" s="313">
        <v>0.05</v>
      </c>
      <c r="L85" s="851">
        <f>N79*K85</f>
        <v>4514.4313158222221</v>
      </c>
      <c r="M85" s="852"/>
      <c r="N85" s="57"/>
    </row>
    <row r="86" spans="1:14" ht="15.75" thickBot="1">
      <c r="B86" s="97" t="s">
        <v>1058</v>
      </c>
      <c r="C86" s="98"/>
      <c r="D86" s="98"/>
      <c r="E86" s="98"/>
      <c r="F86" s="98"/>
      <c r="G86" s="98"/>
      <c r="H86" s="98"/>
      <c r="I86" s="99"/>
      <c r="J86" s="100"/>
      <c r="K86" s="314">
        <v>0.05</v>
      </c>
      <c r="L86" s="853">
        <f>N79*K86</f>
        <v>4514.4313158222221</v>
      </c>
      <c r="M86" s="854"/>
      <c r="N86" s="57"/>
    </row>
    <row r="87" spans="1:14" ht="15.75" thickBot="1">
      <c r="B87" s="817" t="s">
        <v>1037</v>
      </c>
      <c r="C87" s="818"/>
      <c r="D87" s="818"/>
      <c r="E87" s="818"/>
      <c r="F87" s="818"/>
      <c r="G87" s="818"/>
      <c r="H87" s="818"/>
      <c r="I87" s="818"/>
      <c r="J87" s="818"/>
      <c r="K87" s="818"/>
      <c r="L87" s="818"/>
      <c r="M87" s="819"/>
      <c r="N87" s="58">
        <f>L84+L85+L86</f>
        <v>27086.587894933331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117375.21421137777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156027.38425920732</v>
      </c>
      <c r="L36" s="279"/>
      <c r="M36" s="345">
        <v>1.25</v>
      </c>
      <c r="N36" s="281">
        <f>K36/M36</f>
        <v>124821.90740736586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125843.25151148786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19638.205735446303</v>
      </c>
      <c r="N48" s="281">
        <f>K48*M48</f>
        <v>19834.587792800765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19834.587792800765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166104.7213867286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33220.944277345719</v>
      </c>
      <c r="M84" s="852"/>
      <c r="N84" s="57"/>
    </row>
    <row r="85" spans="1:14">
      <c r="B85" s="95" t="s">
        <v>1057</v>
      </c>
      <c r="C85" s="96"/>
      <c r="D85" s="96"/>
      <c r="E85" s="96"/>
      <c r="F85" s="96"/>
      <c r="G85" s="96"/>
      <c r="H85" s="96"/>
      <c r="I85" s="93"/>
      <c r="J85" s="94"/>
      <c r="K85" s="313">
        <v>0.05</v>
      </c>
      <c r="L85" s="851">
        <f>N79*K85</f>
        <v>8305.2360693364299</v>
      </c>
      <c r="M85" s="852"/>
      <c r="N85" s="57"/>
    </row>
    <row r="86" spans="1:14" ht="15.75" thickBot="1">
      <c r="B86" s="97" t="s">
        <v>1058</v>
      </c>
      <c r="C86" s="98"/>
      <c r="D86" s="98"/>
      <c r="E86" s="98"/>
      <c r="F86" s="98"/>
      <c r="G86" s="98"/>
      <c r="H86" s="98"/>
      <c r="I86" s="99"/>
      <c r="J86" s="100"/>
      <c r="K86" s="314">
        <v>0.05</v>
      </c>
      <c r="L86" s="853">
        <f>N79*K86</f>
        <v>8305.2360693364299</v>
      </c>
      <c r="M86" s="854"/>
      <c r="N86" s="57"/>
    </row>
    <row r="87" spans="1:14" ht="15.75" thickBot="1">
      <c r="B87" s="817" t="s">
        <v>1037</v>
      </c>
      <c r="C87" s="818"/>
      <c r="D87" s="818"/>
      <c r="E87" s="818"/>
      <c r="F87" s="818"/>
      <c r="G87" s="818"/>
      <c r="H87" s="818"/>
      <c r="I87" s="818"/>
      <c r="J87" s="818"/>
      <c r="K87" s="818"/>
      <c r="L87" s="818"/>
      <c r="M87" s="819"/>
      <c r="N87" s="58">
        <f>L84+L85+L86</f>
        <v>49831.416416018583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215936.13780274719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6"/>
      <c r="J36" s="277"/>
      <c r="K36" s="278">
        <f>VLOOKUP(A36,EQUIPOS!A6:D163,4,FALSE)</f>
        <v>202257.72033600946</v>
      </c>
      <c r="L36" s="279"/>
      <c r="M36" s="345">
        <v>23</v>
      </c>
      <c r="N36" s="281">
        <f>K36/M36</f>
        <v>8793.8139276525853</v>
      </c>
    </row>
    <row r="37" spans="1:14">
      <c r="A37" s="119" t="s">
        <v>328</v>
      </c>
      <c r="B37" s="830" t="str">
        <f>VLOOKUP(A37,EQUIPOS!A7:D154,3,FALSE)</f>
        <v xml:space="preserve">Taco metálico o puntal (escamas en concreto)
</v>
      </c>
      <c r="C37" s="831"/>
      <c r="D37" s="831"/>
      <c r="E37" s="831"/>
      <c r="F37" s="831"/>
      <c r="G37" s="831"/>
      <c r="H37" s="832"/>
      <c r="I37" s="430"/>
      <c r="J37" s="431"/>
      <c r="K37" s="278">
        <f>VLOOKUP(A37,EQUIPOS!A7:D164,4,FALSE)</f>
        <v>47.401516640659345</v>
      </c>
      <c r="L37" s="344"/>
      <c r="M37" s="345">
        <v>1</v>
      </c>
      <c r="N37" s="281">
        <f>K37/M37</f>
        <v>47.401516640659345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9862.5595484152436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3492.7473705760426</v>
      </c>
      <c r="N48" s="281">
        <f>K48*M48</f>
        <v>1222.4615797016149</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8927.6167563015188</v>
      </c>
      <c r="N49" s="281">
        <f>K49*M49</f>
        <v>8927.6167563015188</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3917.8541729222666</v>
      </c>
      <c r="N50" s="281">
        <f>K50*M50</f>
        <v>14887.845857104612</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423348.29915653274</v>
      </c>
      <c r="N51" s="281">
        <f>K51*M51</f>
        <v>76202.693848175884</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101240.61804128363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1">
        <f>VLOOKUP(A58,TRANSPORTE!A1:D117,4,FALSE)</f>
        <v>723.92751115014732</v>
      </c>
      <c r="M58" s="822"/>
      <c r="N58" s="296">
        <f>K58*L58</f>
        <v>130.30695200702652</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130.30695200702652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131660.36662414588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26332.07332482918</v>
      </c>
      <c r="M82" s="852"/>
      <c r="N82" s="57"/>
    </row>
    <row r="83" spans="1:14">
      <c r="B83" s="95" t="s">
        <v>1057</v>
      </c>
      <c r="C83" s="96"/>
      <c r="D83" s="96"/>
      <c r="E83" s="96"/>
      <c r="F83" s="96"/>
      <c r="G83" s="96"/>
      <c r="H83" s="96"/>
      <c r="I83" s="93"/>
      <c r="J83" s="94"/>
      <c r="K83" s="313">
        <v>0.05</v>
      </c>
      <c r="L83" s="851">
        <f>N77*K83</f>
        <v>6583.018331207295</v>
      </c>
      <c r="M83" s="852"/>
      <c r="N83" s="57"/>
    </row>
    <row r="84" spans="1:14" ht="15.75" thickBot="1">
      <c r="B84" s="97" t="s">
        <v>1058</v>
      </c>
      <c r="C84" s="98"/>
      <c r="D84" s="98"/>
      <c r="E84" s="98"/>
      <c r="F84" s="98"/>
      <c r="G84" s="98"/>
      <c r="H84" s="98"/>
      <c r="I84" s="99"/>
      <c r="J84" s="100"/>
      <c r="K84" s="314">
        <v>0.05</v>
      </c>
      <c r="L84" s="853">
        <f>N77*K84</f>
        <v>6583.018331207295</v>
      </c>
      <c r="M84" s="854"/>
      <c r="N84" s="57"/>
    </row>
    <row r="85" spans="1:14" ht="15.75" thickBot="1">
      <c r="B85" s="817" t="s">
        <v>1037</v>
      </c>
      <c r="C85" s="818"/>
      <c r="D85" s="818"/>
      <c r="E85" s="818"/>
      <c r="F85" s="818"/>
      <c r="G85" s="818"/>
      <c r="H85" s="818"/>
      <c r="I85" s="818"/>
      <c r="J85" s="818"/>
      <c r="K85" s="818"/>
      <c r="L85" s="818"/>
      <c r="M85" s="819"/>
      <c r="N85" s="58">
        <f>L82+L83+L84</f>
        <v>39498.109987243763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171158.47661138966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3063.7237583134811</v>
      </c>
      <c r="N48" s="281">
        <f>K48*M48</f>
        <v>3063.7237583134811</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589.00745449877195</v>
      </c>
      <c r="N49" s="281">
        <f>K49*M49</f>
        <v>2356.0298179950878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5419.7535763085689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5981.4928335756686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1196.2985667151338</v>
      </c>
      <c r="M82" s="852"/>
      <c r="N82" s="57"/>
    </row>
    <row r="83" spans="1:14">
      <c r="B83" s="95" t="s">
        <v>1057</v>
      </c>
      <c r="C83" s="96"/>
      <c r="D83" s="96"/>
      <c r="E83" s="96"/>
      <c r="F83" s="96"/>
      <c r="G83" s="96"/>
      <c r="H83" s="96"/>
      <c r="I83" s="93"/>
      <c r="J83" s="94"/>
      <c r="K83" s="313">
        <v>0.05</v>
      </c>
      <c r="L83" s="851">
        <f>N77*K83</f>
        <v>299.07464167878345</v>
      </c>
      <c r="M83" s="852"/>
      <c r="N83" s="57"/>
    </row>
    <row r="84" spans="1:14" ht="15.75" thickBot="1">
      <c r="B84" s="97" t="s">
        <v>1058</v>
      </c>
      <c r="C84" s="98"/>
      <c r="D84" s="98"/>
      <c r="E84" s="98"/>
      <c r="F84" s="98"/>
      <c r="G84" s="98"/>
      <c r="H84" s="98"/>
      <c r="I84" s="99"/>
      <c r="J84" s="100"/>
      <c r="K84" s="314">
        <v>0.05</v>
      </c>
      <c r="L84" s="853">
        <f>N77*K84</f>
        <v>299.07464167878345</v>
      </c>
      <c r="M84" s="854"/>
      <c r="N84" s="57"/>
    </row>
    <row r="85" spans="1:14" ht="15.75" thickBot="1">
      <c r="B85" s="817" t="s">
        <v>1037</v>
      </c>
      <c r="C85" s="818"/>
      <c r="D85" s="818"/>
      <c r="E85" s="818"/>
      <c r="F85" s="818"/>
      <c r="G85" s="818"/>
      <c r="H85" s="818"/>
      <c r="I85" s="818"/>
      <c r="J85" s="818"/>
      <c r="K85" s="818"/>
      <c r="L85" s="818"/>
      <c r="M85" s="819"/>
      <c r="N85" s="58">
        <f>L82+L83+L84</f>
        <v>1794.4478500727005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7775.9406836483686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6"/>
      <c r="J36" s="277"/>
      <c r="K36" s="278">
        <f>VLOOKUP(A36,EQUIPOS!A6:D163,4,FALSE)</f>
        <v>213815.30435520996</v>
      </c>
      <c r="L36" s="279"/>
      <c r="M36" s="345">
        <v>15</v>
      </c>
      <c r="N36" s="281">
        <f>K36/M36</f>
        <v>14254.353623680663</v>
      </c>
    </row>
    <row r="37" spans="1:14">
      <c r="A37" s="119" t="s">
        <v>365</v>
      </c>
      <c r="B37" s="830" t="str">
        <f>VLOOKUP(A37,EQUIPOS!A7:D154,3,FALSE)</f>
        <v xml:space="preserve">Vibrocompatador, potencia 153 HP, peso 10 Ton. </v>
      </c>
      <c r="C37" s="831"/>
      <c r="D37" s="831"/>
      <c r="E37" s="831"/>
      <c r="F37" s="831"/>
      <c r="G37" s="831"/>
      <c r="H37" s="832"/>
      <c r="I37" s="430"/>
      <c r="J37" s="431"/>
      <c r="K37" s="278">
        <f>VLOOKUP(A37,EQUIPOS!A7:D164,4,FALSE)</f>
        <v>122298.50442597808</v>
      </c>
      <c r="L37" s="344"/>
      <c r="M37" s="345">
        <v>15</v>
      </c>
      <c r="N37" s="281">
        <f>K37/M37</f>
        <v>8153.2336283985387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106.39001084604166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22513.977262925244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22650.094437206855</v>
      </c>
      <c r="N48" s="281">
        <f>K48*M48</f>
        <v>23782.599159067198</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38.856511108157243</v>
      </c>
      <c r="N49" s="281">
        <f>K49*M49</f>
        <v>1165.6953332447172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24948.294492311914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1">
        <f>VLOOKUP(A60,TRANSPORTE!A1:D117,4,FALSE)</f>
        <v>723.92751115014732</v>
      </c>
      <c r="M60" s="822"/>
      <c r="N60" s="296">
        <f>K60*L60</f>
        <v>760.12388670765472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760.12388670765472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50350.195858865649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10070.039171773131</v>
      </c>
      <c r="M84" s="852"/>
      <c r="N84" s="57"/>
    </row>
    <row r="85" spans="1:14">
      <c r="B85" s="95" t="s">
        <v>1057</v>
      </c>
      <c r="C85" s="96"/>
      <c r="D85" s="96"/>
      <c r="E85" s="96"/>
      <c r="F85" s="96"/>
      <c r="G85" s="96"/>
      <c r="H85" s="96"/>
      <c r="I85" s="93"/>
      <c r="J85" s="94"/>
      <c r="K85" s="313">
        <v>0.05</v>
      </c>
      <c r="L85" s="851">
        <f>N79*K85</f>
        <v>2517.5097929432827</v>
      </c>
      <c r="M85" s="852"/>
      <c r="N85" s="57"/>
    </row>
    <row r="86" spans="1:14" ht="15.75" thickBot="1">
      <c r="B86" s="97" t="s">
        <v>1058</v>
      </c>
      <c r="C86" s="98"/>
      <c r="D86" s="98"/>
      <c r="E86" s="98"/>
      <c r="F86" s="98"/>
      <c r="G86" s="98"/>
      <c r="H86" s="98"/>
      <c r="I86" s="99"/>
      <c r="J86" s="100"/>
      <c r="K86" s="314">
        <v>0.05</v>
      </c>
      <c r="L86" s="853">
        <f>N79*K86</f>
        <v>2517.5097929432827</v>
      </c>
      <c r="M86" s="854"/>
      <c r="N86" s="57"/>
    </row>
    <row r="87" spans="1:14" ht="15.75" thickBot="1">
      <c r="B87" s="817" t="s">
        <v>1037</v>
      </c>
      <c r="C87" s="818"/>
      <c r="D87" s="818"/>
      <c r="E87" s="818"/>
      <c r="F87" s="818"/>
      <c r="G87" s="818"/>
      <c r="H87" s="818"/>
      <c r="I87" s="818"/>
      <c r="J87" s="818"/>
      <c r="K87" s="818"/>
      <c r="L87" s="818"/>
      <c r="M87" s="819"/>
      <c r="N87" s="58">
        <f>L84+L85+L86</f>
        <v>15105.058757659697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65455.254616525344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2.25" customHeight="1" thickBot="1">
      <c r="A31" t="s">
        <v>1929</v>
      </c>
      <c r="B31" s="86" t="s">
        <v>1228</v>
      </c>
      <c r="C31" s="957" t="s">
        <v>2261</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4649.9626048922873</v>
      </c>
      <c r="N50" s="281">
        <f>K50*M50</f>
        <v>9299.9252097845747</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65922.356458090901</v>
      </c>
      <c r="N51" s="281">
        <f>K51*M51</f>
        <v>32961.17822904545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80676.864644408983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97559.354546595641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19511.870909319128</v>
      </c>
      <c r="M84" s="852"/>
      <c r="N84" s="57"/>
    </row>
    <row r="85" spans="1:14">
      <c r="B85" s="95" t="s">
        <v>1057</v>
      </c>
      <c r="C85" s="96"/>
      <c r="D85" s="96"/>
      <c r="E85" s="96"/>
      <c r="F85" s="96"/>
      <c r="G85" s="96"/>
      <c r="H85" s="96"/>
      <c r="I85" s="93"/>
      <c r="J85" s="94"/>
      <c r="K85" s="313">
        <v>0.05</v>
      </c>
      <c r="L85" s="851">
        <f>N79*K85</f>
        <v>4877.9677273297821</v>
      </c>
      <c r="M85" s="852"/>
      <c r="N85" s="57"/>
    </row>
    <row r="86" spans="1:14" ht="15.75" thickBot="1">
      <c r="B86" s="97" t="s">
        <v>1058</v>
      </c>
      <c r="C86" s="98"/>
      <c r="D86" s="98"/>
      <c r="E86" s="98"/>
      <c r="F86" s="98"/>
      <c r="G86" s="98"/>
      <c r="H86" s="98"/>
      <c r="I86" s="99"/>
      <c r="J86" s="100"/>
      <c r="K86" s="314">
        <v>0.05</v>
      </c>
      <c r="L86" s="853">
        <f>N79*K86</f>
        <v>4877.9677273297821</v>
      </c>
      <c r="M86" s="854"/>
      <c r="N86" s="57"/>
    </row>
    <row r="87" spans="1:14" ht="15.75" thickBot="1">
      <c r="B87" s="817" t="s">
        <v>1037</v>
      </c>
      <c r="C87" s="818"/>
      <c r="D87" s="818"/>
      <c r="E87" s="818"/>
      <c r="F87" s="818"/>
      <c r="G87" s="818"/>
      <c r="H87" s="818"/>
      <c r="I87" s="818"/>
      <c r="J87" s="818"/>
      <c r="K87" s="818"/>
      <c r="L87" s="818"/>
      <c r="M87" s="819"/>
      <c r="N87" s="58">
        <f>L84+L85+L86</f>
        <v>29267.806363978692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126827.16091057434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1776</v>
      </c>
      <c r="C31" s="957" t="s">
        <v>2262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4649.9626048922873</v>
      </c>
      <c r="N50" s="281">
        <f>K50*M50</f>
        <v>9299.9252097845747</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91653.970232864216</v>
      </c>
      <c r="N51" s="281">
        <f>K51*M51</f>
        <v>45826.985116432108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93542.67153179564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110425.1614339823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22085.032286796461</v>
      </c>
      <c r="M84" s="852"/>
      <c r="N84" s="57"/>
    </row>
    <row r="85" spans="1:14">
      <c r="B85" s="95" t="s">
        <v>1057</v>
      </c>
      <c r="C85" s="96"/>
      <c r="D85" s="96"/>
      <c r="E85" s="96"/>
      <c r="F85" s="96"/>
      <c r="G85" s="96"/>
      <c r="H85" s="96"/>
      <c r="I85" s="93"/>
      <c r="J85" s="94"/>
      <c r="K85" s="313">
        <v>0.05</v>
      </c>
      <c r="L85" s="851">
        <f>N79*K85</f>
        <v>5521.2580716991151</v>
      </c>
      <c r="M85" s="852"/>
      <c r="N85" s="57"/>
    </row>
    <row r="86" spans="1:14" ht="15.75" thickBot="1">
      <c r="B86" s="97" t="s">
        <v>1058</v>
      </c>
      <c r="C86" s="98"/>
      <c r="D86" s="98"/>
      <c r="E86" s="98"/>
      <c r="F86" s="98"/>
      <c r="G86" s="98"/>
      <c r="H86" s="98"/>
      <c r="I86" s="99"/>
      <c r="J86" s="100"/>
      <c r="K86" s="314">
        <v>0.05</v>
      </c>
      <c r="L86" s="853">
        <f>N79*K86</f>
        <v>5521.2580716991151</v>
      </c>
      <c r="M86" s="854"/>
      <c r="N86" s="57"/>
    </row>
    <row r="87" spans="1:14" ht="15.75" thickBot="1">
      <c r="B87" s="817" t="s">
        <v>1037</v>
      </c>
      <c r="C87" s="818"/>
      <c r="D87" s="818"/>
      <c r="E87" s="818"/>
      <c r="F87" s="818"/>
      <c r="G87" s="818"/>
      <c r="H87" s="818"/>
      <c r="I87" s="818"/>
      <c r="J87" s="818"/>
      <c r="K87" s="818"/>
      <c r="L87" s="818"/>
      <c r="M87" s="819"/>
      <c r="N87" s="58">
        <f>L84+L85+L86</f>
        <v>33127.548430194693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143552.70986417698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1777</v>
      </c>
      <c r="C31" s="957" t="s">
        <v>2263</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4649.9626048922873</v>
      </c>
      <c r="N50" s="281">
        <f>K50*M50</f>
        <v>9299.9252097845747</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102740.37226567516</v>
      </c>
      <c r="N51" s="281">
        <f>K51*M51</f>
        <v>51370.186132837582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99085.872548201121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115968.36245038778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23193.672490077559</v>
      </c>
      <c r="M84" s="852"/>
      <c r="N84" s="57"/>
    </row>
    <row r="85" spans="1:14">
      <c r="B85" s="95" t="s">
        <v>1057</v>
      </c>
      <c r="C85" s="96"/>
      <c r="D85" s="96"/>
      <c r="E85" s="96"/>
      <c r="F85" s="96"/>
      <c r="G85" s="96"/>
      <c r="H85" s="96"/>
      <c r="I85" s="93"/>
      <c r="J85" s="94"/>
      <c r="K85" s="313">
        <v>0.05</v>
      </c>
      <c r="L85" s="851">
        <f>N79*K85</f>
        <v>5798.4181225193897</v>
      </c>
      <c r="M85" s="852"/>
      <c r="N85" s="57"/>
    </row>
    <row r="86" spans="1:14" ht="15.75" thickBot="1">
      <c r="B86" s="97" t="s">
        <v>1058</v>
      </c>
      <c r="C86" s="98"/>
      <c r="D86" s="98"/>
      <c r="E86" s="98"/>
      <c r="F86" s="98"/>
      <c r="G86" s="98"/>
      <c r="H86" s="98"/>
      <c r="I86" s="99"/>
      <c r="J86" s="100"/>
      <c r="K86" s="314">
        <v>0.05</v>
      </c>
      <c r="L86" s="853">
        <f>N79*K86</f>
        <v>5798.4181225193897</v>
      </c>
      <c r="M86" s="854"/>
      <c r="N86" s="57"/>
    </row>
    <row r="87" spans="1:14" ht="15.75" thickBot="1">
      <c r="B87" s="817" t="s">
        <v>1037</v>
      </c>
      <c r="C87" s="818"/>
      <c r="D87" s="818"/>
      <c r="E87" s="818"/>
      <c r="F87" s="818"/>
      <c r="G87" s="818"/>
      <c r="H87" s="818"/>
      <c r="I87" s="818"/>
      <c r="J87" s="818"/>
      <c r="K87" s="818"/>
      <c r="L87" s="818"/>
      <c r="M87" s="819"/>
      <c r="N87" s="58">
        <f>L84+L85+L86</f>
        <v>34790.508735116338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150758.87118550413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1778</v>
      </c>
      <c r="C31" s="957" t="s">
        <v>2264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3776.8657879047555</v>
      </c>
      <c r="N49" s="281">
        <f>K49*M49</f>
        <v>4343.3956560904689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4649.9626048922873</v>
      </c>
      <c r="N50" s="281">
        <f>K50*M50</f>
        <v>9299.9252097845747</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104288.41724101722</v>
      </c>
      <c r="N51" s="281">
        <f>K51*M51</f>
        <v>52144.208620508609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99859.895035872149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116742.38493805881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23348.476987611764</v>
      </c>
      <c r="M84" s="852"/>
      <c r="N84" s="57"/>
    </row>
    <row r="85" spans="1:14">
      <c r="B85" s="95" t="s">
        <v>1057</v>
      </c>
      <c r="C85" s="96"/>
      <c r="D85" s="96"/>
      <c r="E85" s="96"/>
      <c r="F85" s="96"/>
      <c r="G85" s="96"/>
      <c r="H85" s="96"/>
      <c r="I85" s="93"/>
      <c r="J85" s="94"/>
      <c r="K85" s="313">
        <v>0.05</v>
      </c>
      <c r="L85" s="851">
        <f>N79*K85</f>
        <v>5837.1192469029411</v>
      </c>
      <c r="M85" s="852"/>
      <c r="N85" s="57"/>
    </row>
    <row r="86" spans="1:14" ht="15.75" thickBot="1">
      <c r="B86" s="97" t="s">
        <v>1058</v>
      </c>
      <c r="C86" s="98"/>
      <c r="D86" s="98"/>
      <c r="E86" s="98"/>
      <c r="F86" s="98"/>
      <c r="G86" s="98"/>
      <c r="H86" s="98"/>
      <c r="I86" s="99"/>
      <c r="J86" s="100"/>
      <c r="K86" s="314">
        <v>0.05</v>
      </c>
      <c r="L86" s="853">
        <f>N79*K86</f>
        <v>5837.1192469029411</v>
      </c>
      <c r="M86" s="854"/>
      <c r="N86" s="57"/>
    </row>
    <row r="87" spans="1:14" ht="15.75" thickBot="1">
      <c r="B87" s="817" t="s">
        <v>1037</v>
      </c>
      <c r="C87" s="818"/>
      <c r="D87" s="818"/>
      <c r="E87" s="818"/>
      <c r="F87" s="818"/>
      <c r="G87" s="818"/>
      <c r="H87" s="818"/>
      <c r="I87" s="818"/>
      <c r="J87" s="818"/>
      <c r="K87" s="818"/>
      <c r="L87" s="818"/>
      <c r="M87" s="819"/>
      <c r="N87" s="58">
        <f>L84+L85+L86</f>
        <v>35022.715481417647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151765.10041947645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1229</v>
      </c>
      <c r="C31" s="957" t="s">
        <v>1818</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3776.8657879047555</v>
      </c>
      <c r="N49" s="281">
        <f>K49*M49</f>
        <v>1888.4328939523778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4649.9626048922873</v>
      </c>
      <c r="N50" s="281">
        <f>K50*M50</f>
        <v>4649.9626048922873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72861.818772695347</v>
      </c>
      <c r="N51" s="281">
        <f>K51*M51</f>
        <v>72861.818772695347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113472.57982102851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130355.06972321517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26071.013944643037</v>
      </c>
      <c r="M84" s="852"/>
      <c r="N84" s="57"/>
    </row>
    <row r="85" spans="1:14">
      <c r="B85" s="95" t="s">
        <v>1057</v>
      </c>
      <c r="C85" s="96"/>
      <c r="D85" s="96"/>
      <c r="E85" s="96"/>
      <c r="F85" s="96"/>
      <c r="G85" s="96"/>
      <c r="H85" s="96"/>
      <c r="I85" s="93"/>
      <c r="J85" s="94"/>
      <c r="K85" s="313">
        <v>0.05</v>
      </c>
      <c r="L85" s="851">
        <f>N79*K85</f>
        <v>6517.7534861607592</v>
      </c>
      <c r="M85" s="852"/>
      <c r="N85" s="57"/>
    </row>
    <row r="86" spans="1:14" ht="15.75" thickBot="1">
      <c r="B86" s="97" t="s">
        <v>1058</v>
      </c>
      <c r="C86" s="98"/>
      <c r="D86" s="98"/>
      <c r="E86" s="98"/>
      <c r="F86" s="98"/>
      <c r="G86" s="98"/>
      <c r="H86" s="98"/>
      <c r="I86" s="99"/>
      <c r="J86" s="100"/>
      <c r="K86" s="314">
        <v>0.05</v>
      </c>
      <c r="L86" s="853">
        <f>N79*K86</f>
        <v>6517.7534861607592</v>
      </c>
      <c r="M86" s="854"/>
      <c r="N86" s="57"/>
    </row>
    <row r="87" spans="1:14" ht="15.75" thickBot="1">
      <c r="B87" s="817" t="s">
        <v>1037</v>
      </c>
      <c r="C87" s="818"/>
      <c r="D87" s="818"/>
      <c r="E87" s="818"/>
      <c r="F87" s="818"/>
      <c r="G87" s="818"/>
      <c r="H87" s="818"/>
      <c r="I87" s="818"/>
      <c r="J87" s="818"/>
      <c r="K87" s="818"/>
      <c r="L87" s="818"/>
      <c r="M87" s="819"/>
      <c r="N87" s="58">
        <f>L84+L85+L86</f>
        <v>39106.520916964553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169461.59064017973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1779</v>
      </c>
      <c r="C31" s="957" t="s">
        <v>1780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3776.8657879047555</v>
      </c>
      <c r="N49" s="281">
        <f>K49*M49</f>
        <v>1888.4328939523778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4649.9626048922873</v>
      </c>
      <c r="N50" s="281">
        <f>K50*M50</f>
        <v>4649.9626048922873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72861.818772695347</v>
      </c>
      <c r="N51" s="281">
        <f>K51*M51</f>
        <v>72861.818772695347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113472.57982102851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130355.06972321517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26071.013944643037</v>
      </c>
      <c r="M84" s="852"/>
      <c r="N84" s="57"/>
    </row>
    <row r="85" spans="1:14">
      <c r="B85" s="95" t="s">
        <v>1057</v>
      </c>
      <c r="C85" s="96"/>
      <c r="D85" s="96"/>
      <c r="E85" s="96"/>
      <c r="F85" s="96"/>
      <c r="G85" s="96"/>
      <c r="H85" s="96"/>
      <c r="I85" s="93"/>
      <c r="J85" s="94"/>
      <c r="K85" s="313">
        <v>0.05</v>
      </c>
      <c r="L85" s="851">
        <f>N79*K85</f>
        <v>6517.7534861607592</v>
      </c>
      <c r="M85" s="852"/>
      <c r="N85" s="57"/>
    </row>
    <row r="86" spans="1:14" ht="15.75" thickBot="1">
      <c r="B86" s="97" t="s">
        <v>1058</v>
      </c>
      <c r="C86" s="98"/>
      <c r="D86" s="98"/>
      <c r="E86" s="98"/>
      <c r="F86" s="98"/>
      <c r="G86" s="98"/>
      <c r="H86" s="98"/>
      <c r="I86" s="99"/>
      <c r="J86" s="100"/>
      <c r="K86" s="314">
        <v>0.05</v>
      </c>
      <c r="L86" s="853">
        <f>N79*K86</f>
        <v>6517.7534861607592</v>
      </c>
      <c r="M86" s="854"/>
      <c r="N86" s="57"/>
    </row>
    <row r="87" spans="1:14" ht="15.75" thickBot="1">
      <c r="B87" s="817" t="s">
        <v>1037</v>
      </c>
      <c r="C87" s="818"/>
      <c r="D87" s="818"/>
      <c r="E87" s="818"/>
      <c r="F87" s="818"/>
      <c r="G87" s="818"/>
      <c r="H87" s="818"/>
      <c r="I87" s="818"/>
      <c r="J87" s="818"/>
      <c r="K87" s="818"/>
      <c r="L87" s="818"/>
      <c r="M87" s="819"/>
      <c r="N87" s="58">
        <f>L84+L85+L86</f>
        <v>39106.520916964553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169461.59064017973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1781</v>
      </c>
      <c r="C31" s="957" t="s">
        <v>1782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3776.8657879047555</v>
      </c>
      <c r="N49" s="281">
        <f>K49*M49</f>
        <v>1888.4328939523778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4649.9626048922873</v>
      </c>
      <c r="N50" s="281">
        <f>K50*M50</f>
        <v>4649.9626048922873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72861.818772695347</v>
      </c>
      <c r="N51" s="281">
        <f>K51*M51</f>
        <v>72861.818772695347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113472.57982102851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130355.06972321517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26071.013944643037</v>
      </c>
      <c r="M84" s="852"/>
      <c r="N84" s="57"/>
    </row>
    <row r="85" spans="1:14">
      <c r="B85" s="95" t="s">
        <v>1057</v>
      </c>
      <c r="C85" s="96"/>
      <c r="D85" s="96"/>
      <c r="E85" s="96"/>
      <c r="F85" s="96"/>
      <c r="G85" s="96"/>
      <c r="H85" s="96"/>
      <c r="I85" s="93"/>
      <c r="J85" s="94"/>
      <c r="K85" s="313">
        <v>0.05</v>
      </c>
      <c r="L85" s="851">
        <f>N79*K85</f>
        <v>6517.7534861607592</v>
      </c>
      <c r="M85" s="852"/>
      <c r="N85" s="57"/>
    </row>
    <row r="86" spans="1:14" ht="15.75" thickBot="1">
      <c r="B86" s="97" t="s">
        <v>1058</v>
      </c>
      <c r="C86" s="98"/>
      <c r="D86" s="98"/>
      <c r="E86" s="98"/>
      <c r="F86" s="98"/>
      <c r="G86" s="98"/>
      <c r="H86" s="98"/>
      <c r="I86" s="99"/>
      <c r="J86" s="100"/>
      <c r="K86" s="314">
        <v>0.05</v>
      </c>
      <c r="L86" s="853">
        <f>N79*K86</f>
        <v>6517.7534861607592</v>
      </c>
      <c r="M86" s="854"/>
      <c r="N86" s="57"/>
    </row>
    <row r="87" spans="1:14" ht="15.75" thickBot="1">
      <c r="B87" s="817" t="s">
        <v>1037</v>
      </c>
      <c r="C87" s="818"/>
      <c r="D87" s="818"/>
      <c r="E87" s="818"/>
      <c r="F87" s="818"/>
      <c r="G87" s="818"/>
      <c r="H87" s="818"/>
      <c r="I87" s="818"/>
      <c r="J87" s="818"/>
      <c r="K87" s="818"/>
      <c r="L87" s="818"/>
      <c r="M87" s="819"/>
      <c r="N87" s="58">
        <f>L84+L85+L86</f>
        <v>39106.520916964553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169461.59064017973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1783</v>
      </c>
      <c r="C31" s="957" t="s">
        <v>1784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30974.877772262269</v>
      </c>
      <c r="N48" s="281">
        <f>K48*M48</f>
        <v>34072.365549488495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3776.8657879047555</v>
      </c>
      <c r="N49" s="281">
        <f>K49*M49</f>
        <v>1888.4328939523778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4649.9626048922873</v>
      </c>
      <c r="N50" s="281">
        <f>K50*M50</f>
        <v>4649.9626048922873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72861.818772695347</v>
      </c>
      <c r="N51" s="281">
        <f>K51*M51</f>
        <v>72861.818772695347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113472.57982102851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723.92751115014732</v>
      </c>
      <c r="M60" s="822"/>
      <c r="N60" s="296">
        <f>K60*L60</f>
        <v>796.32026226516211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796.32026226516211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130355.06972321517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26071.013944643037</v>
      </c>
      <c r="M84" s="852"/>
      <c r="N84" s="57"/>
    </row>
    <row r="85" spans="1:14">
      <c r="B85" s="95" t="s">
        <v>1057</v>
      </c>
      <c r="C85" s="96"/>
      <c r="D85" s="96"/>
      <c r="E85" s="96"/>
      <c r="F85" s="96"/>
      <c r="G85" s="96"/>
      <c r="H85" s="96"/>
      <c r="I85" s="93"/>
      <c r="J85" s="94"/>
      <c r="K85" s="313">
        <v>0.05</v>
      </c>
      <c r="L85" s="851">
        <f>N79*K85</f>
        <v>6517.7534861607592</v>
      </c>
      <c r="M85" s="852"/>
      <c r="N85" s="57"/>
    </row>
    <row r="86" spans="1:14" ht="15.75" thickBot="1">
      <c r="B86" s="97" t="s">
        <v>1058</v>
      </c>
      <c r="C86" s="98"/>
      <c r="D86" s="98"/>
      <c r="E86" s="98"/>
      <c r="F86" s="98"/>
      <c r="G86" s="98"/>
      <c r="H86" s="98"/>
      <c r="I86" s="99"/>
      <c r="J86" s="100"/>
      <c r="K86" s="314">
        <v>0.05</v>
      </c>
      <c r="L86" s="853">
        <f>N79*K86</f>
        <v>6517.7534861607592</v>
      </c>
      <c r="M86" s="854"/>
      <c r="N86" s="57"/>
    </row>
    <row r="87" spans="1:14" ht="15.75" thickBot="1">
      <c r="B87" s="817" t="s">
        <v>1037</v>
      </c>
      <c r="C87" s="818"/>
      <c r="D87" s="818"/>
      <c r="E87" s="818"/>
      <c r="F87" s="818"/>
      <c r="G87" s="818"/>
      <c r="H87" s="818"/>
      <c r="I87" s="818"/>
      <c r="J87" s="818"/>
      <c r="K87" s="818"/>
      <c r="L87" s="818"/>
      <c r="M87" s="819"/>
      <c r="N87" s="58">
        <f>L84+L85+L86</f>
        <v>39106.520916964553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169461.59064017973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1785</v>
      </c>
      <c r="C31" s="957" t="s">
        <v>1786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3868.9779029567831</v>
      </c>
      <c r="N48" s="281">
        <f>K48*M48</f>
        <v>5029.6712738438182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5029.6712738438182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6561.6874300268182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1312.3374860053636</v>
      </c>
      <c r="M84" s="852"/>
      <c r="N84" s="57"/>
    </row>
    <row r="85" spans="1:14">
      <c r="B85" s="95" t="s">
        <v>1057</v>
      </c>
      <c r="C85" s="96"/>
      <c r="D85" s="96"/>
      <c r="E85" s="96"/>
      <c r="F85" s="96"/>
      <c r="G85" s="96"/>
      <c r="H85" s="96"/>
      <c r="I85" s="93"/>
      <c r="J85" s="94"/>
      <c r="K85" s="313">
        <v>0.05</v>
      </c>
      <c r="L85" s="851">
        <f>N79*K85</f>
        <v>328.08437150134091</v>
      </c>
      <c r="M85" s="852"/>
      <c r="N85" s="57"/>
    </row>
    <row r="86" spans="1:14" ht="15.75" thickBot="1">
      <c r="B86" s="97" t="s">
        <v>1058</v>
      </c>
      <c r="C86" s="98"/>
      <c r="D86" s="98"/>
      <c r="E86" s="98"/>
      <c r="F86" s="98"/>
      <c r="G86" s="98"/>
      <c r="H86" s="98"/>
      <c r="I86" s="99"/>
      <c r="J86" s="100"/>
      <c r="K86" s="314">
        <v>0.05</v>
      </c>
      <c r="L86" s="853">
        <f>N79*K86</f>
        <v>328.08437150134091</v>
      </c>
      <c r="M86" s="854"/>
      <c r="N86" s="57"/>
    </row>
    <row r="87" spans="1:14" ht="15.75" thickBot="1">
      <c r="B87" s="817" t="s">
        <v>1037</v>
      </c>
      <c r="C87" s="818"/>
      <c r="D87" s="818"/>
      <c r="E87" s="818"/>
      <c r="F87" s="818"/>
      <c r="G87" s="818"/>
      <c r="H87" s="818"/>
      <c r="I87" s="818"/>
      <c r="J87" s="818"/>
      <c r="K87" s="818"/>
      <c r="L87" s="818"/>
      <c r="M87" s="819"/>
      <c r="N87" s="58">
        <f>L84+L85+L86</f>
        <v>1968.5062290080455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8530.1936590348632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1787</v>
      </c>
      <c r="C31" s="957" t="s">
        <v>1788</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8795.5449061403924</v>
      </c>
      <c r="N48" s="281">
        <f>K48*M48</f>
        <v>11434.20837798251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11434.20837798251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12966.224534165511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2593.2449068331025</v>
      </c>
      <c r="M84" s="852"/>
      <c r="N84" s="57"/>
    </row>
    <row r="85" spans="1:14">
      <c r="B85" s="95" t="s">
        <v>1057</v>
      </c>
      <c r="C85" s="96"/>
      <c r="D85" s="96"/>
      <c r="E85" s="96"/>
      <c r="F85" s="96"/>
      <c r="G85" s="96"/>
      <c r="H85" s="96"/>
      <c r="I85" s="93"/>
      <c r="J85" s="94"/>
      <c r="K85" s="313">
        <v>0.05</v>
      </c>
      <c r="L85" s="851">
        <f>N79*K85</f>
        <v>648.31122670827563</v>
      </c>
      <c r="M85" s="852"/>
      <c r="N85" s="57"/>
    </row>
    <row r="86" spans="1:14" ht="15.75" thickBot="1">
      <c r="B86" s="97" t="s">
        <v>1058</v>
      </c>
      <c r="C86" s="98"/>
      <c r="D86" s="98"/>
      <c r="E86" s="98"/>
      <c r="F86" s="98"/>
      <c r="G86" s="98"/>
      <c r="H86" s="98"/>
      <c r="I86" s="99"/>
      <c r="J86" s="100"/>
      <c r="K86" s="314">
        <v>0.05</v>
      </c>
      <c r="L86" s="853">
        <f>N79*K86</f>
        <v>648.31122670827563</v>
      </c>
      <c r="M86" s="854"/>
      <c r="N86" s="57"/>
    </row>
    <row r="87" spans="1:14" ht="15.75" thickBot="1">
      <c r="B87" s="817" t="s">
        <v>1037</v>
      </c>
      <c r="C87" s="818"/>
      <c r="D87" s="818"/>
      <c r="E87" s="818"/>
      <c r="F87" s="818"/>
      <c r="G87" s="818"/>
      <c r="H87" s="818"/>
      <c r="I87" s="818"/>
      <c r="J87" s="818"/>
      <c r="K87" s="818"/>
      <c r="L87" s="818"/>
      <c r="M87" s="819"/>
      <c r="N87" s="58">
        <f>L84+L85+L86</f>
        <v>3889.8673602496538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16856.091894415164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1789</v>
      </c>
      <c r="C31" s="957" t="s">
        <v>2265</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3868.9779029567831</v>
      </c>
      <c r="N48" s="281">
        <f>K48*M48</f>
        <v>5029.6712738438182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5029.6712738438182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6561.6874300268182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1312.3374860053636</v>
      </c>
      <c r="M84" s="852"/>
      <c r="N84" s="57"/>
    </row>
    <row r="85" spans="1:14">
      <c r="B85" s="95" t="s">
        <v>1057</v>
      </c>
      <c r="C85" s="96"/>
      <c r="D85" s="96"/>
      <c r="E85" s="96"/>
      <c r="F85" s="96"/>
      <c r="G85" s="96"/>
      <c r="H85" s="96"/>
      <c r="I85" s="93"/>
      <c r="J85" s="94"/>
      <c r="K85" s="313">
        <v>0.05</v>
      </c>
      <c r="L85" s="851">
        <f>N79*K85</f>
        <v>328.08437150134091</v>
      </c>
      <c r="M85" s="852"/>
      <c r="N85" s="57"/>
    </row>
    <row r="86" spans="1:14" ht="15.75" thickBot="1">
      <c r="B86" s="97" t="s">
        <v>1058</v>
      </c>
      <c r="C86" s="98"/>
      <c r="D86" s="98"/>
      <c r="E86" s="98"/>
      <c r="F86" s="98"/>
      <c r="G86" s="98"/>
      <c r="H86" s="98"/>
      <c r="I86" s="99"/>
      <c r="J86" s="100"/>
      <c r="K86" s="314">
        <v>0.05</v>
      </c>
      <c r="L86" s="853">
        <f>N79*K86</f>
        <v>328.08437150134091</v>
      </c>
      <c r="M86" s="854"/>
      <c r="N86" s="57"/>
    </row>
    <row r="87" spans="1:14" ht="15.75" thickBot="1">
      <c r="B87" s="817" t="s">
        <v>1037</v>
      </c>
      <c r="C87" s="818"/>
      <c r="D87" s="818"/>
      <c r="E87" s="818"/>
      <c r="F87" s="818"/>
      <c r="G87" s="818"/>
      <c r="H87" s="818"/>
      <c r="I87" s="818"/>
      <c r="J87" s="818"/>
      <c r="K87" s="818"/>
      <c r="L87" s="818"/>
      <c r="M87" s="819"/>
      <c r="N87" s="58">
        <f>L84+L85+L86</f>
        <v>1968.5062290080455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8530.1936590348632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1790</v>
      </c>
      <c r="C31" s="957" t="s">
        <v>2266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8795.5449061403924</v>
      </c>
      <c r="N48" s="281">
        <f>K48*M48</f>
        <v>11434.20837798251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11434.20837798251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12966.224534165511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2593.2449068331025</v>
      </c>
      <c r="M84" s="852"/>
      <c r="N84" s="57"/>
    </row>
    <row r="85" spans="1:14">
      <c r="B85" s="95" t="s">
        <v>1057</v>
      </c>
      <c r="C85" s="96"/>
      <c r="D85" s="96"/>
      <c r="E85" s="96"/>
      <c r="F85" s="96"/>
      <c r="G85" s="96"/>
      <c r="H85" s="96"/>
      <c r="I85" s="93"/>
      <c r="J85" s="94"/>
      <c r="K85" s="313">
        <v>0.05</v>
      </c>
      <c r="L85" s="851">
        <f>N79*K85</f>
        <v>648.31122670827563</v>
      </c>
      <c r="M85" s="852"/>
      <c r="N85" s="57"/>
    </row>
    <row r="86" spans="1:14" ht="15.75" thickBot="1">
      <c r="B86" s="97" t="s">
        <v>1058</v>
      </c>
      <c r="C86" s="98"/>
      <c r="D86" s="98"/>
      <c r="E86" s="98"/>
      <c r="F86" s="98"/>
      <c r="G86" s="98"/>
      <c r="H86" s="98"/>
      <c r="I86" s="99"/>
      <c r="J86" s="100"/>
      <c r="K86" s="314">
        <v>0.05</v>
      </c>
      <c r="L86" s="853">
        <f>N79*K86</f>
        <v>648.31122670827563</v>
      </c>
      <c r="M86" s="854"/>
      <c r="N86" s="57"/>
    </row>
    <row r="87" spans="1:14" ht="15.75" thickBot="1">
      <c r="B87" s="817" t="s">
        <v>1037</v>
      </c>
      <c r="C87" s="818"/>
      <c r="D87" s="818"/>
      <c r="E87" s="818"/>
      <c r="F87" s="818"/>
      <c r="G87" s="818"/>
      <c r="H87" s="818"/>
      <c r="I87" s="818"/>
      <c r="J87" s="818"/>
      <c r="K87" s="818"/>
      <c r="L87" s="818"/>
      <c r="M87" s="819"/>
      <c r="N87" s="58">
        <f>L84+L85+L86</f>
        <v>3889.8673602496538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16856.091894415164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70065.7677054292</v>
      </c>
      <c r="L36" s="279"/>
      <c r="M36" s="345">
        <v>15</v>
      </c>
      <c r="N36" s="281">
        <f>K36/M36</f>
        <v>4671.0511803619465</v>
      </c>
    </row>
    <row r="37" spans="1:14">
      <c r="A37" s="119" t="s">
        <v>174</v>
      </c>
      <c r="B37" s="830" t="str">
        <f>VLOOKUP(A37,EQUIPOS!A7:D154,3,FALSE)</f>
        <v>Compactador vibratorio tipo DD-20</v>
      </c>
      <c r="C37" s="831"/>
      <c r="D37" s="831"/>
      <c r="E37" s="831"/>
      <c r="F37" s="831"/>
      <c r="G37" s="831"/>
      <c r="H37" s="832"/>
      <c r="I37" s="430"/>
      <c r="J37" s="431"/>
      <c r="K37" s="278">
        <f>VLOOKUP(A37,EQUIPOS!A7:D164,4,FALSE)</f>
        <v>74688.386499986038</v>
      </c>
      <c r="L37" s="344"/>
      <c r="M37" s="345">
        <v>15</v>
      </c>
      <c r="N37" s="281">
        <f>K37/M37</f>
        <v>4979.225766665736</v>
      </c>
    </row>
    <row r="38" spans="1:14">
      <c r="A38" s="119" t="s">
        <v>269</v>
      </c>
      <c r="B38" s="830" t="str">
        <f>VLOOKUP(A38,EQUIPOS!A8:D154,3,FALSE)</f>
        <v>Motoniveladora  potencia 215 HP, ancho de cuchilla 4,27 m, peso 18 ton.</v>
      </c>
      <c r="C38" s="831"/>
      <c r="D38" s="831"/>
      <c r="E38" s="831"/>
      <c r="F38" s="831"/>
      <c r="G38" s="831"/>
      <c r="H38" s="832"/>
      <c r="I38" s="337"/>
      <c r="J38" s="339"/>
      <c r="K38" s="278">
        <f>VLOOKUP(A38,EQUIPOS!A8:D165,4,FALSE)</f>
        <v>213815.30435520996</v>
      </c>
      <c r="L38" s="432"/>
      <c r="M38" s="433">
        <v>15</v>
      </c>
      <c r="N38" s="281">
        <f>K38/M38</f>
        <v>14254.353623680663</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N75*M41</f>
        <v>42.556004338416663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23947.186575046762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22650.094437206855</v>
      </c>
      <c r="N48" s="281">
        <f>K48*M48</f>
        <v>29445.122768368914</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38.856511108157243</v>
      </c>
      <c r="N49" s="281">
        <f>K49*M49</f>
        <v>1165.6953332447172</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3" t="s">
        <v>1037</v>
      </c>
      <c r="C53" s="824"/>
      <c r="D53" s="824"/>
      <c r="E53" s="824"/>
      <c r="F53" s="824"/>
      <c r="G53" s="824"/>
      <c r="H53" s="824"/>
      <c r="I53" s="824"/>
      <c r="J53" s="824"/>
      <c r="K53" s="824"/>
      <c r="L53" s="824"/>
      <c r="M53" s="825"/>
      <c r="N53" s="110">
        <f>SUM(N48:N52)</f>
        <v>30610.81810161363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1">
        <f>VLOOKUP(A58,TRANSPORTE!A1:D117,4,FALSE)</f>
        <v>723.92751115014732</v>
      </c>
      <c r="M58" s="822"/>
      <c r="N58" s="296">
        <f>K58*L58</f>
        <v>941.10576449519158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941.10576449519158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57626.91065807642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11525.382131615284</v>
      </c>
      <c r="M82" s="852"/>
      <c r="N82" s="57"/>
    </row>
    <row r="83" spans="1:14">
      <c r="B83" s="95" t="s">
        <v>1057</v>
      </c>
      <c r="C83" s="96"/>
      <c r="D83" s="96"/>
      <c r="E83" s="96"/>
      <c r="F83" s="96"/>
      <c r="G83" s="96"/>
      <c r="H83" s="96"/>
      <c r="I83" s="93"/>
      <c r="J83" s="94"/>
      <c r="K83" s="313">
        <v>0.05</v>
      </c>
      <c r="L83" s="851">
        <f>N77*K83</f>
        <v>2881.3455329038211</v>
      </c>
      <c r="M83" s="852"/>
      <c r="N83" s="57"/>
    </row>
    <row r="84" spans="1:14" ht="15.75" thickBot="1">
      <c r="B84" s="97" t="s">
        <v>1058</v>
      </c>
      <c r="C84" s="98"/>
      <c r="D84" s="98"/>
      <c r="E84" s="98"/>
      <c r="F84" s="98"/>
      <c r="G84" s="98"/>
      <c r="H84" s="98"/>
      <c r="I84" s="99"/>
      <c r="J84" s="100"/>
      <c r="K84" s="314">
        <v>0.05</v>
      </c>
      <c r="L84" s="853">
        <f>N77*K84</f>
        <v>2881.3455329038211</v>
      </c>
      <c r="M84" s="854"/>
      <c r="N84" s="57"/>
    </row>
    <row r="85" spans="1:14" ht="15.75" thickBot="1">
      <c r="B85" s="817" t="s">
        <v>1037</v>
      </c>
      <c r="C85" s="818"/>
      <c r="D85" s="818"/>
      <c r="E85" s="818"/>
      <c r="F85" s="818"/>
      <c r="G85" s="818"/>
      <c r="H85" s="818"/>
      <c r="I85" s="818"/>
      <c r="J85" s="818"/>
      <c r="K85" s="818"/>
      <c r="L85" s="818"/>
      <c r="M85" s="819"/>
      <c r="N85" s="58">
        <f>L82+L83+L84</f>
        <v>17288.073197422927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74914.983855499348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7176.3624878231567</v>
      </c>
      <c r="N48" s="281">
        <f>K48*M48</f>
        <v>5023.453741476209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5023.453741476209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7168.2763601324086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1433.6552720264817</v>
      </c>
      <c r="M84" s="852"/>
      <c r="N84" s="57"/>
    </row>
    <row r="85" spans="1:14">
      <c r="B85" s="95" t="s">
        <v>1057</v>
      </c>
      <c r="C85" s="96"/>
      <c r="D85" s="96"/>
      <c r="E85" s="96"/>
      <c r="F85" s="96"/>
      <c r="G85" s="96"/>
      <c r="H85" s="96"/>
      <c r="I85" s="93"/>
      <c r="J85" s="94"/>
      <c r="K85" s="313">
        <v>0.05</v>
      </c>
      <c r="L85" s="851">
        <f>N79*K85</f>
        <v>358.41381800662043</v>
      </c>
      <c r="M85" s="852"/>
      <c r="N85" s="57"/>
    </row>
    <row r="86" spans="1:14" ht="15.75" thickBot="1">
      <c r="B86" s="97" t="s">
        <v>1058</v>
      </c>
      <c r="C86" s="98"/>
      <c r="D86" s="98"/>
      <c r="E86" s="98"/>
      <c r="F86" s="98"/>
      <c r="G86" s="98"/>
      <c r="H86" s="98"/>
      <c r="I86" s="99"/>
      <c r="J86" s="100"/>
      <c r="K86" s="314">
        <v>0.05</v>
      </c>
      <c r="L86" s="853">
        <f>N79*K86</f>
        <v>358.41381800662043</v>
      </c>
      <c r="M86" s="854"/>
      <c r="N86" s="57"/>
    </row>
    <row r="87" spans="1:14" ht="15.75" thickBot="1">
      <c r="B87" s="817" t="s">
        <v>1037</v>
      </c>
      <c r="C87" s="818"/>
      <c r="D87" s="818"/>
      <c r="E87" s="818"/>
      <c r="F87" s="818"/>
      <c r="G87" s="818"/>
      <c r="H87" s="818"/>
      <c r="I87" s="818"/>
      <c r="J87" s="818"/>
      <c r="K87" s="818"/>
      <c r="L87" s="818"/>
      <c r="M87" s="819"/>
      <c r="N87" s="58">
        <f>L84+L85+L86</f>
        <v>2150.4829080397226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9318.7592681721308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31671.869050924724</v>
      </c>
      <c r="N48" s="281">
        <f>K48*M48</f>
        <v>6334.3738101849449</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1655.2732264147189</v>
      </c>
      <c r="N49" s="281">
        <f>K49*M49</f>
        <v>1738.0368877354549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8072.4106979203998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18796.523791201398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3759.3047582402796</v>
      </c>
      <c r="M84" s="852"/>
      <c r="N84" s="57"/>
    </row>
    <row r="85" spans="1:14">
      <c r="B85" s="95" t="s">
        <v>1057</v>
      </c>
      <c r="C85" s="96"/>
      <c r="D85" s="96"/>
      <c r="E85" s="96"/>
      <c r="F85" s="96"/>
      <c r="G85" s="96"/>
      <c r="H85" s="96"/>
      <c r="I85" s="93"/>
      <c r="J85" s="94"/>
      <c r="K85" s="313">
        <v>0.05</v>
      </c>
      <c r="L85" s="851">
        <f>N79*K85</f>
        <v>939.82618956006991</v>
      </c>
      <c r="M85" s="852"/>
      <c r="N85" s="57"/>
    </row>
    <row r="86" spans="1:14" ht="15.75" thickBot="1">
      <c r="B86" s="97" t="s">
        <v>1058</v>
      </c>
      <c r="C86" s="98"/>
      <c r="D86" s="98"/>
      <c r="E86" s="98"/>
      <c r="F86" s="98"/>
      <c r="G86" s="98"/>
      <c r="H86" s="98"/>
      <c r="I86" s="99"/>
      <c r="J86" s="100"/>
      <c r="K86" s="314">
        <v>0.05</v>
      </c>
      <c r="L86" s="853">
        <f>N79*K86</f>
        <v>939.82618956006991</v>
      </c>
      <c r="M86" s="854"/>
      <c r="N86" s="57"/>
    </row>
    <row r="87" spans="1:14" ht="15.75" thickBot="1">
      <c r="B87" s="817" t="s">
        <v>1037</v>
      </c>
      <c r="C87" s="818"/>
      <c r="D87" s="818"/>
      <c r="E87" s="818"/>
      <c r="F87" s="818"/>
      <c r="G87" s="818"/>
      <c r="H87" s="818"/>
      <c r="I87" s="818"/>
      <c r="J87" s="818"/>
      <c r="K87" s="818"/>
      <c r="L87" s="818"/>
      <c r="M87" s="819"/>
      <c r="N87" s="58">
        <f>L84+L85+L86</f>
        <v>5638.9571373604194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24435.480928561818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1500</v>
      </c>
      <c r="N36" s="281">
        <f>K36/M36</f>
        <v>34.672752057601613</v>
      </c>
    </row>
    <row r="37" spans="1:14">
      <c r="A37" s="119" t="s">
        <v>361</v>
      </c>
      <c r="B37" s="830" t="str">
        <f>VLOOKUP(A37,EQUIPOS!A7:D154,3,FALSE)</f>
        <v>Vehículo delineador</v>
      </c>
      <c r="C37" s="831"/>
      <c r="D37" s="831"/>
      <c r="E37" s="831"/>
      <c r="F37" s="831"/>
      <c r="G37" s="831"/>
      <c r="H37" s="832"/>
      <c r="I37" s="430"/>
      <c r="J37" s="431"/>
      <c r="K37" s="278">
        <f>VLOOKUP(A37,EQUIPOS!A7:D164,4,FALSE)</f>
        <v>113988.77963753624</v>
      </c>
      <c r="L37" s="344"/>
      <c r="M37" s="345">
        <v>1500</v>
      </c>
      <c r="N37" s="281">
        <f>K37/M37</f>
        <v>75.992519758357489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110.87805183765118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4688.1543603920145</v>
      </c>
      <c r="N48" s="281">
        <f>K48*M48</f>
        <v>215.65510057803266</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79992.234219008082</v>
      </c>
      <c r="N49" s="281">
        <f>K49*M49</f>
        <v>1119.8912790661132</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21917.800486386815</v>
      </c>
      <c r="N50" s="281">
        <f>K50*M50</f>
        <v>9.4246542091463308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1344.9710338532923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1477.1270878601517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295.42541757203037</v>
      </c>
      <c r="M84" s="852"/>
      <c r="N84" s="57"/>
    </row>
    <row r="85" spans="1:14">
      <c r="B85" s="95" t="s">
        <v>1057</v>
      </c>
      <c r="C85" s="96"/>
      <c r="D85" s="96"/>
      <c r="E85" s="96"/>
      <c r="F85" s="96"/>
      <c r="G85" s="96"/>
      <c r="H85" s="96"/>
      <c r="I85" s="93"/>
      <c r="J85" s="94"/>
      <c r="K85" s="313">
        <v>0.05</v>
      </c>
      <c r="L85" s="851">
        <f>N79*K85</f>
        <v>73.856354393007592</v>
      </c>
      <c r="M85" s="852"/>
      <c r="N85" s="57"/>
    </row>
    <row r="86" spans="1:14" ht="15.75" thickBot="1">
      <c r="B86" s="97" t="s">
        <v>1058</v>
      </c>
      <c r="C86" s="98"/>
      <c r="D86" s="98"/>
      <c r="E86" s="98"/>
      <c r="F86" s="98"/>
      <c r="G86" s="98"/>
      <c r="H86" s="98"/>
      <c r="I86" s="99"/>
      <c r="J86" s="100"/>
      <c r="K86" s="314">
        <v>0.05</v>
      </c>
      <c r="L86" s="853">
        <f>N79*K86</f>
        <v>73.856354393007592</v>
      </c>
      <c r="M86" s="854"/>
      <c r="N86" s="57"/>
    </row>
    <row r="87" spans="1:14" ht="15.75" thickBot="1">
      <c r="B87" s="817" t="s">
        <v>1037</v>
      </c>
      <c r="C87" s="818"/>
      <c r="D87" s="818"/>
      <c r="E87" s="818"/>
      <c r="F87" s="818"/>
      <c r="G87" s="818"/>
      <c r="H87" s="818"/>
      <c r="I87" s="818"/>
      <c r="J87" s="818"/>
      <c r="K87" s="818"/>
      <c r="L87" s="818"/>
      <c r="M87" s="819"/>
      <c r="N87" s="58">
        <f>L84+L85+L86</f>
        <v>443.1381263580455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1920.2652142181973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1200</v>
      </c>
      <c r="N36" s="281">
        <f>K36/M36</f>
        <v>43.34094007200202</v>
      </c>
    </row>
    <row r="37" spans="1:14">
      <c r="A37" s="119" t="s">
        <v>201</v>
      </c>
      <c r="B37" s="830" t="str">
        <f>VLOOKUP(A37,EQUIPOS!A7:D154,3,FALSE)</f>
        <v>Equipo autopropulsado para pintura termoplástica</v>
      </c>
      <c r="C37" s="831"/>
      <c r="D37" s="831"/>
      <c r="E37" s="831"/>
      <c r="F37" s="831"/>
      <c r="G37" s="831"/>
      <c r="H37" s="832"/>
      <c r="I37" s="430"/>
      <c r="J37" s="431"/>
      <c r="K37" s="278">
        <f>VLOOKUP(A37,EQUIPOS!A7:D164,4,FALSE)</f>
        <v>72191.166633562563</v>
      </c>
      <c r="L37" s="344"/>
      <c r="M37" s="345">
        <v>1200</v>
      </c>
      <c r="N37" s="281">
        <f>K37/M37</f>
        <v>60.159305527968804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0.37236503796114584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103.87261063793197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4688.1543603920145</v>
      </c>
      <c r="N48" s="281">
        <f>K48*M48</f>
        <v>506.32067092233757</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7727.1737951215464</v>
      </c>
      <c r="N49" s="281">
        <f>K49*M49</f>
        <v>602.71955601948059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1109.0402269418182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1250.1493413758649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250.02986827517299</v>
      </c>
      <c r="M84" s="852"/>
      <c r="N84" s="57"/>
    </row>
    <row r="85" spans="1:14">
      <c r="B85" s="95" t="s">
        <v>1057</v>
      </c>
      <c r="C85" s="96"/>
      <c r="D85" s="96"/>
      <c r="E85" s="96"/>
      <c r="F85" s="96"/>
      <c r="G85" s="96"/>
      <c r="H85" s="96"/>
      <c r="I85" s="93"/>
      <c r="J85" s="94"/>
      <c r="K85" s="313">
        <v>0.05</v>
      </c>
      <c r="L85" s="851">
        <f>N79*K85</f>
        <v>62.507467068793247</v>
      </c>
      <c r="M85" s="852"/>
      <c r="N85" s="57"/>
    </row>
    <row r="86" spans="1:14" ht="15.75" thickBot="1">
      <c r="B86" s="97" t="s">
        <v>1058</v>
      </c>
      <c r="C86" s="98"/>
      <c r="D86" s="98"/>
      <c r="E86" s="98"/>
      <c r="F86" s="98"/>
      <c r="G86" s="98"/>
      <c r="H86" s="98"/>
      <c r="I86" s="99"/>
      <c r="J86" s="100"/>
      <c r="K86" s="314">
        <v>0.05</v>
      </c>
      <c r="L86" s="853">
        <f>N79*K86</f>
        <v>62.507467068793247</v>
      </c>
      <c r="M86" s="854"/>
      <c r="N86" s="57"/>
    </row>
    <row r="87" spans="1:14" ht="15.75" thickBot="1">
      <c r="B87" s="817" t="s">
        <v>1037</v>
      </c>
      <c r="C87" s="818"/>
      <c r="D87" s="818"/>
      <c r="E87" s="818"/>
      <c r="F87" s="818"/>
      <c r="G87" s="818"/>
      <c r="H87" s="818"/>
      <c r="I87" s="818"/>
      <c r="J87" s="818"/>
      <c r="K87" s="818"/>
      <c r="L87" s="818"/>
      <c r="M87" s="819"/>
      <c r="N87" s="58">
        <f>L84+L85+L86</f>
        <v>375.04480241275945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1625.1941437886244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6"/>
      <c r="J36" s="277"/>
      <c r="K36" s="278">
        <f>VLOOKUP(A36,EQUIPOS!A6:D163,4,FALSE)</f>
        <v>13270.744402996908</v>
      </c>
      <c r="L36" s="279"/>
      <c r="M36" s="345">
        <v>6.1</v>
      </c>
      <c r="N36" s="281">
        <f>K36/M36</f>
        <v>2175.5318693437557</v>
      </c>
    </row>
    <row r="37" spans="1:14">
      <c r="A37" s="119" t="s">
        <v>138</v>
      </c>
      <c r="B37" s="830" t="str">
        <f>VLOOKUP(A37,EQUIPOS!A7:D154,3,FALSE)</f>
        <v>Camioneta D-300</v>
      </c>
      <c r="C37" s="831"/>
      <c r="D37" s="831"/>
      <c r="E37" s="831"/>
      <c r="F37" s="831"/>
      <c r="G37" s="831"/>
      <c r="H37" s="832"/>
      <c r="I37" s="430"/>
      <c r="J37" s="431"/>
      <c r="K37" s="278">
        <f>VLOOKUP(A37,EQUIPOS!A7:D164,4,FALSE)</f>
        <v>52009.128086402423</v>
      </c>
      <c r="L37" s="344"/>
      <c r="M37" s="345">
        <v>6.1</v>
      </c>
      <c r="N37" s="281">
        <f>K37/M37</f>
        <v>8526.086571541382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73.252138615307373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10774.870579500444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4688.1543603920145</v>
      </c>
      <c r="N48" s="281">
        <f>K48*M48</f>
        <v>1790.8749656697496</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21917.800486386815</v>
      </c>
      <c r="N49" s="281">
        <f>K49*M49</f>
        <v>1095.8900243193409</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79992.234219008082</v>
      </c>
      <c r="N50" s="281">
        <f>K50*M50</f>
        <v>9599.068106280969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12485.83309627006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30585.917537301244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6117.1835074602495</v>
      </c>
      <c r="M84" s="852"/>
      <c r="N84" s="57"/>
    </row>
    <row r="85" spans="1:14">
      <c r="B85" s="95" t="s">
        <v>1057</v>
      </c>
      <c r="C85" s="96"/>
      <c r="D85" s="96"/>
      <c r="E85" s="96"/>
      <c r="F85" s="96"/>
      <c r="G85" s="96"/>
      <c r="H85" s="96"/>
      <c r="I85" s="93"/>
      <c r="J85" s="94"/>
      <c r="K85" s="313">
        <v>0.05</v>
      </c>
      <c r="L85" s="851">
        <f>N79*K85</f>
        <v>1529.2958768650624</v>
      </c>
      <c r="M85" s="852"/>
      <c r="N85" s="57"/>
    </row>
    <row r="86" spans="1:14" ht="15.75" thickBot="1">
      <c r="B86" s="97" t="s">
        <v>1058</v>
      </c>
      <c r="C86" s="98"/>
      <c r="D86" s="98"/>
      <c r="E86" s="98"/>
      <c r="F86" s="98"/>
      <c r="G86" s="98"/>
      <c r="H86" s="98"/>
      <c r="I86" s="99"/>
      <c r="J86" s="100"/>
      <c r="K86" s="314">
        <v>0.05</v>
      </c>
      <c r="L86" s="853">
        <f>N79*K86</f>
        <v>1529.2958768650624</v>
      </c>
      <c r="M86" s="854"/>
      <c r="N86" s="57"/>
    </row>
    <row r="87" spans="1:14" ht="15.75" thickBot="1">
      <c r="B87" s="817" t="s">
        <v>1037</v>
      </c>
      <c r="C87" s="818"/>
      <c r="D87" s="818"/>
      <c r="E87" s="818"/>
      <c r="F87" s="818"/>
      <c r="G87" s="818"/>
      <c r="H87" s="818"/>
      <c r="I87" s="818"/>
      <c r="J87" s="818"/>
      <c r="K87" s="818"/>
      <c r="L87" s="818"/>
      <c r="M87" s="819"/>
      <c r="N87" s="58">
        <f>L84+L85+L86</f>
        <v>9175.7752611903743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39761.692798491618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6</v>
      </c>
      <c r="N36" s="281">
        <f>K36/M36</f>
        <v>8668.1880144004044</v>
      </c>
    </row>
    <row r="37" spans="1:14">
      <c r="A37" s="119" t="s">
        <v>1795</v>
      </c>
      <c r="B37" s="830" t="str">
        <f>VLOOKUP(A37,EQUIPOS!A7:D154,3,FALSE)</f>
        <v>Caldera para pintura termoplástica</v>
      </c>
      <c r="C37" s="831"/>
      <c r="D37" s="831"/>
      <c r="E37" s="831"/>
      <c r="F37" s="831"/>
      <c r="G37" s="831"/>
      <c r="H37" s="832"/>
      <c r="I37" s="430"/>
      <c r="J37" s="431"/>
      <c r="K37" s="278">
        <f>VLOOKUP(A37,EQUIPOS!A7:D164,4,FALSE)</f>
        <v>39407.673990462303</v>
      </c>
      <c r="L37" s="344"/>
      <c r="M37" s="345">
        <v>6</v>
      </c>
      <c r="N37" s="281">
        <f>K37/M37</f>
        <v>6567.9456650770508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15321.245688154288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4688.1543603920145</v>
      </c>
      <c r="N48" s="281">
        <f>K48*M48</f>
        <v>4219.3389243528136</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7727.1737951215464</v>
      </c>
      <c r="N49" s="281">
        <f>K49*M49</f>
        <v>5022.6629668290052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9242.0018911818188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33074.448447019444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6614.889689403889</v>
      </c>
      <c r="M84" s="852"/>
      <c r="N84" s="57"/>
    </row>
    <row r="85" spans="1:14">
      <c r="B85" s="95" t="s">
        <v>1057</v>
      </c>
      <c r="C85" s="96"/>
      <c r="D85" s="96"/>
      <c r="E85" s="96"/>
      <c r="F85" s="96"/>
      <c r="G85" s="96"/>
      <c r="H85" s="96"/>
      <c r="I85" s="93"/>
      <c r="J85" s="94"/>
      <c r="K85" s="313">
        <v>0.05</v>
      </c>
      <c r="L85" s="851">
        <f>N79*K85</f>
        <v>1653.7224223509722</v>
      </c>
      <c r="M85" s="852"/>
      <c r="N85" s="57"/>
    </row>
    <row r="86" spans="1:14" ht="15.75" thickBot="1">
      <c r="B86" s="97" t="s">
        <v>1058</v>
      </c>
      <c r="C86" s="98"/>
      <c r="D86" s="98"/>
      <c r="E86" s="98"/>
      <c r="F86" s="98"/>
      <c r="G86" s="98"/>
      <c r="H86" s="98"/>
      <c r="I86" s="99"/>
      <c r="J86" s="100"/>
      <c r="K86" s="314">
        <v>0.05</v>
      </c>
      <c r="L86" s="853">
        <f>N79*K86</f>
        <v>1653.7224223509722</v>
      </c>
      <c r="M86" s="854"/>
      <c r="N86" s="57"/>
    </row>
    <row r="87" spans="1:14" ht="15.75" thickBot="1">
      <c r="B87" s="817" t="s">
        <v>1037</v>
      </c>
      <c r="C87" s="818"/>
      <c r="D87" s="818"/>
      <c r="E87" s="818"/>
      <c r="F87" s="818"/>
      <c r="G87" s="818"/>
      <c r="H87" s="818"/>
      <c r="I87" s="818"/>
      <c r="J87" s="818"/>
      <c r="K87" s="818"/>
      <c r="L87" s="818"/>
      <c r="M87" s="819"/>
      <c r="N87" s="58">
        <f>L84+L85+L86</f>
        <v>9922.3345341058339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42996.782981125274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250</v>
      </c>
      <c r="N36" s="281">
        <f>K36/M36</f>
        <v>208.03651234560968</v>
      </c>
    </row>
    <row r="37" spans="1:14">
      <c r="A37" s="119" t="s">
        <v>251</v>
      </c>
      <c r="B37" s="830" t="str">
        <f>VLOOKUP(A37,EQUIPOS!A7:D154,3,FALSE)</f>
        <v>Maquina térmica pegatachas</v>
      </c>
      <c r="C37" s="831"/>
      <c r="D37" s="831"/>
      <c r="E37" s="831"/>
      <c r="F37" s="831"/>
      <c r="G37" s="831"/>
      <c r="H37" s="832"/>
      <c r="I37" s="430"/>
      <c r="J37" s="431"/>
      <c r="K37" s="278">
        <f>VLOOKUP(A37,EQUIPOS!A7:D164,4,FALSE)</f>
        <v>17127.316705828765</v>
      </c>
      <c r="L37" s="344"/>
      <c r="M37" s="345">
        <v>250</v>
      </c>
      <c r="N37" s="281">
        <f>K37/M37</f>
        <v>68.509266823315059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1.0213441041219999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277.56712327304678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7727.1737951215464</v>
      </c>
      <c r="N48" s="281">
        <f>K48*M48</f>
        <v>618.17390360972377</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5888.5913383825318</v>
      </c>
      <c r="N49" s="281">
        <f>K49*M49</f>
        <v>5888.5913383825318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6506.7652419922561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6886.4667756775025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1377.2933551355006</v>
      </c>
      <c r="M84" s="852"/>
      <c r="N84" s="57"/>
    </row>
    <row r="85" spans="1:14">
      <c r="B85" s="95" t="s">
        <v>1057</v>
      </c>
      <c r="C85" s="96"/>
      <c r="D85" s="96"/>
      <c r="E85" s="96"/>
      <c r="F85" s="96"/>
      <c r="G85" s="96"/>
      <c r="H85" s="96"/>
      <c r="I85" s="93"/>
      <c r="J85" s="94"/>
      <c r="K85" s="313">
        <v>0.05</v>
      </c>
      <c r="L85" s="851">
        <f>N79*K85</f>
        <v>344.32333878387516</v>
      </c>
      <c r="M85" s="852"/>
      <c r="N85" s="57"/>
    </row>
    <row r="86" spans="1:14" ht="15.75" thickBot="1">
      <c r="B86" s="97" t="s">
        <v>1058</v>
      </c>
      <c r="C86" s="98"/>
      <c r="D86" s="98"/>
      <c r="E86" s="98"/>
      <c r="F86" s="98"/>
      <c r="G86" s="98"/>
      <c r="H86" s="98"/>
      <c r="I86" s="99"/>
      <c r="J86" s="100"/>
      <c r="K86" s="314">
        <v>0.05</v>
      </c>
      <c r="L86" s="853">
        <f>N79*K86</f>
        <v>344.32333878387516</v>
      </c>
      <c r="M86" s="854"/>
      <c r="N86" s="57"/>
    </row>
    <row r="87" spans="1:14" ht="15.75" thickBot="1">
      <c r="B87" s="817" t="s">
        <v>1037</v>
      </c>
      <c r="C87" s="818"/>
      <c r="D87" s="818"/>
      <c r="E87" s="818"/>
      <c r="F87" s="818"/>
      <c r="G87" s="818"/>
      <c r="H87" s="818"/>
      <c r="I87" s="818"/>
      <c r="J87" s="818"/>
      <c r="K87" s="818"/>
      <c r="L87" s="818"/>
      <c r="M87" s="819"/>
      <c r="N87" s="58">
        <f>L84+L85+L86</f>
        <v>2065.9400327032508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8952.4068083807542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3.75</v>
      </c>
      <c r="N36" s="281">
        <f>K36/M36</f>
        <v>13869.100823040646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13954.212831717479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67221.543226389462</v>
      </c>
      <c r="N48" s="281">
        <f>K48*M48</f>
        <v>67221.543226389462</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283654.31718302512</v>
      </c>
      <c r="N49" s="281">
        <f>K49*M49</f>
        <v>283654.31718302512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386793.55840866419</v>
      </c>
      <c r="N50" s="281">
        <f>K50*M50</f>
        <v>11603.806752259925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362479.66716167447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384945.08086107526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76989.016172215051</v>
      </c>
      <c r="M84" s="852"/>
      <c r="N84" s="57"/>
    </row>
    <row r="85" spans="1:14">
      <c r="B85" s="95" t="s">
        <v>1057</v>
      </c>
      <c r="C85" s="96"/>
      <c r="D85" s="96"/>
      <c r="E85" s="96"/>
      <c r="F85" s="96"/>
      <c r="G85" s="96"/>
      <c r="H85" s="96"/>
      <c r="I85" s="93"/>
      <c r="J85" s="94"/>
      <c r="K85" s="313">
        <v>0.05</v>
      </c>
      <c r="L85" s="851">
        <f>N79*K85</f>
        <v>19247.254043053763</v>
      </c>
      <c r="M85" s="852"/>
      <c r="N85" s="57"/>
    </row>
    <row r="86" spans="1:14" ht="15.75" thickBot="1">
      <c r="B86" s="97" t="s">
        <v>1058</v>
      </c>
      <c r="C86" s="98"/>
      <c r="D86" s="98"/>
      <c r="E86" s="98"/>
      <c r="F86" s="98"/>
      <c r="G86" s="98"/>
      <c r="H86" s="98"/>
      <c r="I86" s="99"/>
      <c r="J86" s="100"/>
      <c r="K86" s="314">
        <v>0.05</v>
      </c>
      <c r="L86" s="853">
        <f>N79*K86</f>
        <v>19247.254043053763</v>
      </c>
      <c r="M86" s="854"/>
      <c r="N86" s="57"/>
    </row>
    <row r="87" spans="1:14" ht="15.75" thickBot="1">
      <c r="B87" s="817" t="s">
        <v>1037</v>
      </c>
      <c r="C87" s="818"/>
      <c r="D87" s="818"/>
      <c r="E87" s="818"/>
      <c r="F87" s="818"/>
      <c r="G87" s="818"/>
      <c r="H87" s="818"/>
      <c r="I87" s="818"/>
      <c r="J87" s="818"/>
      <c r="K87" s="818"/>
      <c r="L87" s="818"/>
      <c r="M87" s="819"/>
      <c r="N87" s="58">
        <f>L84+L85+L86</f>
        <v>115483.52425832258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500428.60511939786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3.75</v>
      </c>
      <c r="N36" s="281">
        <f>K36/M36</f>
        <v>13869.100823040646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13954.212831717479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67221.543226389462</v>
      </c>
      <c r="N48" s="281">
        <f>K48*M48</f>
        <v>67221.543226389462</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275689.69829256012</v>
      </c>
      <c r="N49" s="281">
        <f>K49*M49</f>
        <v>275689.69829256012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386793.55840866419</v>
      </c>
      <c r="N50" s="281">
        <f>K50*M50</f>
        <v>11603.806752259925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354515.04827120947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376980.46197061025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75396.092394122054</v>
      </c>
      <c r="M84" s="852"/>
      <c r="N84" s="57"/>
    </row>
    <row r="85" spans="1:14">
      <c r="B85" s="95" t="s">
        <v>1057</v>
      </c>
      <c r="C85" s="96"/>
      <c r="D85" s="96"/>
      <c r="E85" s="96"/>
      <c r="F85" s="96"/>
      <c r="G85" s="96"/>
      <c r="H85" s="96"/>
      <c r="I85" s="93"/>
      <c r="J85" s="94"/>
      <c r="K85" s="313">
        <v>0.05</v>
      </c>
      <c r="L85" s="851">
        <f>N79*K85</f>
        <v>18849.023098530513</v>
      </c>
      <c r="M85" s="852"/>
      <c r="N85" s="57"/>
    </row>
    <row r="86" spans="1:14" ht="15.75" thickBot="1">
      <c r="B86" s="97" t="s">
        <v>1058</v>
      </c>
      <c r="C86" s="98"/>
      <c r="D86" s="98"/>
      <c r="E86" s="98"/>
      <c r="F86" s="98"/>
      <c r="G86" s="98"/>
      <c r="H86" s="98"/>
      <c r="I86" s="99"/>
      <c r="J86" s="100"/>
      <c r="K86" s="314">
        <v>0.05</v>
      </c>
      <c r="L86" s="853">
        <f>N79*K86</f>
        <v>18849.023098530513</v>
      </c>
      <c r="M86" s="854"/>
      <c r="N86" s="57"/>
    </row>
    <row r="87" spans="1:14" ht="15.75" thickBot="1">
      <c r="B87" s="817" t="s">
        <v>1037</v>
      </c>
      <c r="C87" s="818"/>
      <c r="D87" s="818"/>
      <c r="E87" s="818"/>
      <c r="F87" s="818"/>
      <c r="G87" s="818"/>
      <c r="H87" s="818"/>
      <c r="I87" s="818"/>
      <c r="J87" s="818"/>
      <c r="K87" s="818"/>
      <c r="L87" s="818"/>
      <c r="M87" s="819"/>
      <c r="N87" s="58">
        <f>L84+L85+L86</f>
        <v>113094.13859118307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490074.60056179331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3</v>
      </c>
      <c r="N36" s="281">
        <f>K36/M36</f>
        <v>17336.376028800809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17378.932033139226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141986.7425419834</v>
      </c>
      <c r="N48" s="281">
        <f>K48*M48</f>
        <v>141986.7425419834</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386793.55840866419</v>
      </c>
      <c r="N49" s="281">
        <f>K49*M49</f>
        <v>23207.61350451985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165194.35604650326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186828.88851348415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37365.777702696832</v>
      </c>
      <c r="M84" s="852"/>
      <c r="N84" s="57"/>
    </row>
    <row r="85" spans="1:14">
      <c r="B85" s="95" t="s">
        <v>1057</v>
      </c>
      <c r="C85" s="96"/>
      <c r="D85" s="96"/>
      <c r="E85" s="96"/>
      <c r="F85" s="96"/>
      <c r="G85" s="96"/>
      <c r="H85" s="96"/>
      <c r="I85" s="93"/>
      <c r="J85" s="94"/>
      <c r="K85" s="313">
        <v>0.05</v>
      </c>
      <c r="L85" s="851">
        <f>N79*K85</f>
        <v>9341.4444256742081</v>
      </c>
      <c r="M85" s="852"/>
      <c r="N85" s="57"/>
    </row>
    <row r="86" spans="1:14" ht="15.75" thickBot="1">
      <c r="B86" s="97" t="s">
        <v>1058</v>
      </c>
      <c r="C86" s="98"/>
      <c r="D86" s="98"/>
      <c r="E86" s="98"/>
      <c r="F86" s="98"/>
      <c r="G86" s="98"/>
      <c r="H86" s="98"/>
      <c r="I86" s="99"/>
      <c r="J86" s="100"/>
      <c r="K86" s="314">
        <v>0.05</v>
      </c>
      <c r="L86" s="853">
        <f>N79*K86</f>
        <v>9341.4444256742081</v>
      </c>
      <c r="M86" s="854"/>
      <c r="N86" s="57"/>
    </row>
    <row r="87" spans="1:14" ht="15.75" thickBot="1">
      <c r="B87" s="817" t="s">
        <v>1037</v>
      </c>
      <c r="C87" s="818"/>
      <c r="D87" s="818"/>
      <c r="E87" s="818"/>
      <c r="F87" s="818"/>
      <c r="G87" s="818"/>
      <c r="H87" s="818"/>
      <c r="I87" s="818"/>
      <c r="J87" s="818"/>
      <c r="K87" s="818"/>
      <c r="L87" s="818"/>
      <c r="M87" s="819"/>
      <c r="N87" s="58">
        <f>L84+L85+L86</f>
        <v>56048.666554045245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242877.55506752941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6"/>
      <c r="J36" s="277"/>
      <c r="K36" s="278">
        <f>VLOOKUP(A36,EQUIPOS!A6:D163,4,FALSE)</f>
        <v>57787.920096002694</v>
      </c>
      <c r="L36" s="279"/>
      <c r="M36" s="345">
        <v>6.25</v>
      </c>
      <c r="N36" s="281">
        <f>K36/M36</f>
        <v>9246.0672153604319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9552.4704465970317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149368.19034266143</v>
      </c>
      <c r="N48" s="281">
        <f>K48*M48</f>
        <v>37342.047585665357</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397907.06443741772</v>
      </c>
      <c r="N49" s="281">
        <f>K49*M49</f>
        <v>96345.536183394128</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133687.58376905948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149368.11884038852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29873.623768077705</v>
      </c>
      <c r="M84" s="852"/>
      <c r="N84" s="57"/>
    </row>
    <row r="85" spans="1:14">
      <c r="B85" s="95" t="s">
        <v>1057</v>
      </c>
      <c r="C85" s="96"/>
      <c r="D85" s="96"/>
      <c r="E85" s="96"/>
      <c r="F85" s="96"/>
      <c r="G85" s="96"/>
      <c r="H85" s="96"/>
      <c r="I85" s="93"/>
      <c r="J85" s="94"/>
      <c r="K85" s="313">
        <v>0.05</v>
      </c>
      <c r="L85" s="851">
        <f>N79*K85</f>
        <v>7468.4059420194262</v>
      </c>
      <c r="M85" s="852"/>
      <c r="N85" s="57"/>
    </row>
    <row r="86" spans="1:14" ht="15.75" thickBot="1">
      <c r="B86" s="97" t="s">
        <v>1058</v>
      </c>
      <c r="C86" s="98"/>
      <c r="D86" s="98"/>
      <c r="E86" s="98"/>
      <c r="F86" s="98"/>
      <c r="G86" s="98"/>
      <c r="H86" s="98"/>
      <c r="I86" s="99"/>
      <c r="J86" s="100"/>
      <c r="K86" s="314">
        <v>0.05</v>
      </c>
      <c r="L86" s="853">
        <f>N79*K86</f>
        <v>7468.4059420194262</v>
      </c>
      <c r="M86" s="854"/>
      <c r="N86" s="57"/>
    </row>
    <row r="87" spans="1:14" ht="15.75" thickBot="1">
      <c r="B87" s="817" t="s">
        <v>1037</v>
      </c>
      <c r="C87" s="818"/>
      <c r="D87" s="818"/>
      <c r="E87" s="818"/>
      <c r="F87" s="818"/>
      <c r="G87" s="818"/>
      <c r="H87" s="818"/>
      <c r="I87" s="818"/>
      <c r="J87" s="818"/>
      <c r="K87" s="818"/>
      <c r="L87" s="818"/>
      <c r="M87" s="819"/>
      <c r="N87" s="58">
        <f>L84+L85+L86</f>
        <v>44810.435652116554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194178.55449250506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34.044803470733335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45350.358489874532</v>
      </c>
      <c r="N48" s="281">
        <f>K48*M48</f>
        <v>45350.358489874532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45350.358489874532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48788.8836404186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9757.7767280837197</v>
      </c>
      <c r="M84" s="852"/>
      <c r="N84" s="57"/>
    </row>
    <row r="85" spans="1:14">
      <c r="B85" s="95" t="s">
        <v>1057</v>
      </c>
      <c r="C85" s="96"/>
      <c r="D85" s="96"/>
      <c r="E85" s="96"/>
      <c r="F85" s="96"/>
      <c r="G85" s="96"/>
      <c r="H85" s="96"/>
      <c r="I85" s="93"/>
      <c r="J85" s="94"/>
      <c r="K85" s="313">
        <v>0.05</v>
      </c>
      <c r="L85" s="851">
        <f>N79*K85</f>
        <v>2439.4441820209299</v>
      </c>
      <c r="M85" s="852"/>
      <c r="N85" s="57"/>
    </row>
    <row r="86" spans="1:14" ht="15.75" thickBot="1">
      <c r="B86" s="97" t="s">
        <v>1058</v>
      </c>
      <c r="C86" s="98"/>
      <c r="D86" s="98"/>
      <c r="E86" s="98"/>
      <c r="F86" s="98"/>
      <c r="G86" s="98"/>
      <c r="H86" s="98"/>
      <c r="I86" s="99"/>
      <c r="J86" s="100"/>
      <c r="K86" s="314">
        <v>0.05</v>
      </c>
      <c r="L86" s="853">
        <f>N79*K86</f>
        <v>2439.4441820209299</v>
      </c>
      <c r="M86" s="854"/>
      <c r="N86" s="57"/>
    </row>
    <row r="87" spans="1:14" ht="15.75" thickBot="1">
      <c r="B87" s="817" t="s">
        <v>1037</v>
      </c>
      <c r="C87" s="818"/>
      <c r="D87" s="818"/>
      <c r="E87" s="818"/>
      <c r="F87" s="818"/>
      <c r="G87" s="818"/>
      <c r="H87" s="818"/>
      <c r="I87" s="818"/>
      <c r="J87" s="818"/>
      <c r="K87" s="818"/>
      <c r="L87" s="818"/>
      <c r="M87" s="819"/>
      <c r="N87" s="58">
        <f>L84+L85+L86</f>
        <v>14636.66509212558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63425.548732544179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38467.063692190452</v>
      </c>
      <c r="N48" s="281">
        <f>K48*M48</f>
        <v>38467.063692190452</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38467.063692190452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42024.158675511899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8404.8317351023798</v>
      </c>
      <c r="M84" s="852"/>
      <c r="N84" s="57"/>
    </row>
    <row r="85" spans="1:14">
      <c r="B85" s="95" t="s">
        <v>1057</v>
      </c>
      <c r="C85" s="96"/>
      <c r="D85" s="96"/>
      <c r="E85" s="96"/>
      <c r="F85" s="96"/>
      <c r="G85" s="96"/>
      <c r="H85" s="96"/>
      <c r="I85" s="93"/>
      <c r="J85" s="94"/>
      <c r="K85" s="313">
        <v>0.05</v>
      </c>
      <c r="L85" s="851">
        <f>N79*K85</f>
        <v>2101.2079337755949</v>
      </c>
      <c r="M85" s="852"/>
      <c r="N85" s="57"/>
    </row>
    <row r="86" spans="1:14" ht="15.75" thickBot="1">
      <c r="B86" s="97" t="s">
        <v>1058</v>
      </c>
      <c r="C86" s="98"/>
      <c r="D86" s="98"/>
      <c r="E86" s="98"/>
      <c r="F86" s="98"/>
      <c r="G86" s="98"/>
      <c r="H86" s="98"/>
      <c r="I86" s="99"/>
      <c r="J86" s="100"/>
      <c r="K86" s="314">
        <v>0.05</v>
      </c>
      <c r="L86" s="853">
        <f>N79*K86</f>
        <v>2101.2079337755949</v>
      </c>
      <c r="M86" s="854"/>
      <c r="N86" s="57"/>
    </row>
    <row r="87" spans="1:14" ht="15.75" thickBot="1">
      <c r="B87" s="817" t="s">
        <v>1037</v>
      </c>
      <c r="C87" s="818"/>
      <c r="D87" s="818"/>
      <c r="E87" s="818"/>
      <c r="F87" s="818"/>
      <c r="G87" s="818"/>
      <c r="H87" s="818"/>
      <c r="I87" s="818"/>
      <c r="J87" s="818"/>
      <c r="K87" s="818"/>
      <c r="L87" s="818"/>
      <c r="M87" s="819"/>
      <c r="N87" s="58">
        <f>L84+L85+L86</f>
        <v>12607.24760265357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54631.406278165465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30608.235725955208</v>
      </c>
      <c r="N48" s="281">
        <f>K48*M48</f>
        <v>30608.235725955208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30608.235725955208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34165.330709276655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6833.0661418553318</v>
      </c>
      <c r="M84" s="852"/>
      <c r="N84" s="57"/>
    </row>
    <row r="85" spans="1:14">
      <c r="B85" s="95" t="s">
        <v>1057</v>
      </c>
      <c r="C85" s="96"/>
      <c r="D85" s="96"/>
      <c r="E85" s="96"/>
      <c r="F85" s="96"/>
      <c r="G85" s="96"/>
      <c r="H85" s="96"/>
      <c r="I85" s="93"/>
      <c r="J85" s="94"/>
      <c r="K85" s="313">
        <v>0.05</v>
      </c>
      <c r="L85" s="851">
        <f>N79*K85</f>
        <v>1708.266535463833</v>
      </c>
      <c r="M85" s="852"/>
      <c r="N85" s="57"/>
    </row>
    <row r="86" spans="1:14" ht="15.75" thickBot="1">
      <c r="B86" s="97" t="s">
        <v>1058</v>
      </c>
      <c r="C86" s="98"/>
      <c r="D86" s="98"/>
      <c r="E86" s="98"/>
      <c r="F86" s="98"/>
      <c r="G86" s="98"/>
      <c r="H86" s="98"/>
      <c r="I86" s="99"/>
      <c r="J86" s="100"/>
      <c r="K86" s="314">
        <v>0.05</v>
      </c>
      <c r="L86" s="853">
        <f>N79*K86</f>
        <v>1708.266535463833</v>
      </c>
      <c r="M86" s="854"/>
      <c r="N86" s="57"/>
    </row>
    <row r="87" spans="1:14" ht="15.75" thickBot="1">
      <c r="B87" s="817" t="s">
        <v>1037</v>
      </c>
      <c r="C87" s="818"/>
      <c r="D87" s="818"/>
      <c r="E87" s="818"/>
      <c r="F87" s="818"/>
      <c r="G87" s="818"/>
      <c r="H87" s="818"/>
      <c r="I87" s="818"/>
      <c r="J87" s="818"/>
      <c r="K87" s="818"/>
      <c r="L87" s="818"/>
      <c r="M87" s="819"/>
      <c r="N87" s="58">
        <f>L84+L85+L86</f>
        <v>10249.599212783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44414.929922059659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7245.3297359311418</v>
      </c>
      <c r="L36" s="279"/>
      <c r="M36" s="345">
        <v>1.25</v>
      </c>
      <c r="N36" s="281">
        <f>K36/M36</f>
        <v>5796.2637887449137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6306.9358408059134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3917.8541729222666</v>
      </c>
      <c r="N48" s="281">
        <f>K48*M48</f>
        <v>37611.400060053755</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423348.29915653274</v>
      </c>
      <c r="N49" s="281">
        <f>K49*M49</f>
        <v>50801.79589878393</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26392.878876158513</v>
      </c>
      <c r="N50" s="281">
        <f>K50*M50</f>
        <v>13196.439438079256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101609.63539691694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133450.17384077286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26690.034768154572</v>
      </c>
      <c r="M84" s="852"/>
      <c r="N84" s="57"/>
    </row>
    <row r="85" spans="1:14">
      <c r="B85" s="95" t="s">
        <v>1057</v>
      </c>
      <c r="C85" s="96"/>
      <c r="D85" s="96"/>
      <c r="E85" s="96"/>
      <c r="F85" s="96"/>
      <c r="G85" s="96"/>
      <c r="H85" s="96"/>
      <c r="I85" s="93"/>
      <c r="J85" s="94"/>
      <c r="K85" s="313">
        <v>0.05</v>
      </c>
      <c r="L85" s="851">
        <f>N79*K85</f>
        <v>6672.5086920386429</v>
      </c>
      <c r="M85" s="852"/>
      <c r="N85" s="57"/>
    </row>
    <row r="86" spans="1:14" ht="15.75" thickBot="1">
      <c r="B86" s="97" t="s">
        <v>1058</v>
      </c>
      <c r="C86" s="98"/>
      <c r="D86" s="98"/>
      <c r="E86" s="98"/>
      <c r="F86" s="98"/>
      <c r="G86" s="98"/>
      <c r="H86" s="98"/>
      <c r="I86" s="99"/>
      <c r="J86" s="100"/>
      <c r="K86" s="314">
        <v>0.05</v>
      </c>
      <c r="L86" s="853">
        <f>N79*K86</f>
        <v>6672.5086920386429</v>
      </c>
      <c r="M86" s="854"/>
      <c r="N86" s="57"/>
    </row>
    <row r="87" spans="1:14" ht="15.75" thickBot="1">
      <c r="B87" s="817" t="s">
        <v>1037</v>
      </c>
      <c r="C87" s="818"/>
      <c r="D87" s="818"/>
      <c r="E87" s="818"/>
      <c r="F87" s="818"/>
      <c r="G87" s="818"/>
      <c r="H87" s="818"/>
      <c r="I87" s="818"/>
      <c r="J87" s="818"/>
      <c r="K87" s="818"/>
      <c r="L87" s="818"/>
      <c r="M87" s="819"/>
      <c r="N87" s="58">
        <f>L84+L85+L86</f>
        <v>40035.05215223186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173485.22599300471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13425.287094304016</v>
      </c>
      <c r="N48" s="281">
        <f>K48*M48</f>
        <v>13425.287094304016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13425.287094304016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14162.113912277746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2832.4227824555492</v>
      </c>
      <c r="M84" s="852"/>
      <c r="N84" s="57"/>
    </row>
    <row r="85" spans="1:14">
      <c r="B85" s="95" t="s">
        <v>1057</v>
      </c>
      <c r="C85" s="96"/>
      <c r="D85" s="96"/>
      <c r="E85" s="96"/>
      <c r="F85" s="96"/>
      <c r="G85" s="96"/>
      <c r="H85" s="96"/>
      <c r="I85" s="93"/>
      <c r="J85" s="94"/>
      <c r="K85" s="313">
        <v>0.05</v>
      </c>
      <c r="L85" s="851">
        <f>N79*K85</f>
        <v>708.10569561388729</v>
      </c>
      <c r="M85" s="852"/>
      <c r="N85" s="57"/>
    </row>
    <row r="86" spans="1:14" ht="15.75" thickBot="1">
      <c r="B86" s="97" t="s">
        <v>1058</v>
      </c>
      <c r="C86" s="98"/>
      <c r="D86" s="98"/>
      <c r="E86" s="98"/>
      <c r="F86" s="98"/>
      <c r="G86" s="98"/>
      <c r="H86" s="98"/>
      <c r="I86" s="99"/>
      <c r="J86" s="100"/>
      <c r="K86" s="314">
        <v>0.05</v>
      </c>
      <c r="L86" s="853">
        <f>N79*K86</f>
        <v>708.10569561388729</v>
      </c>
      <c r="M86" s="854"/>
      <c r="N86" s="57"/>
    </row>
    <row r="87" spans="1:14" ht="15.75" thickBot="1">
      <c r="B87" s="817" t="s">
        <v>1037</v>
      </c>
      <c r="C87" s="818"/>
      <c r="D87" s="818"/>
      <c r="E87" s="818"/>
      <c r="F87" s="818"/>
      <c r="G87" s="818"/>
      <c r="H87" s="818"/>
      <c r="I87" s="818"/>
      <c r="J87" s="818"/>
      <c r="K87" s="818"/>
      <c r="L87" s="818"/>
      <c r="M87" s="819"/>
      <c r="N87" s="58">
        <f>L84+L85+L86</f>
        <v>4248.6341736833238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18410.74808596107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160</v>
      </c>
      <c r="N36" s="281">
        <f>K36/M36</f>
        <v>325.05705054001515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19.1502019522875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344.20725249230264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23988.231805790965</v>
      </c>
      <c r="N48" s="281">
        <f>K48*M48</f>
        <v>23988.231805790965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386793.55840866419</v>
      </c>
      <c r="N49" s="281">
        <f>K49*M49</f>
        <v>11603.806752259925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35592.038558050888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37851.266005771948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7570.2532011543899</v>
      </c>
      <c r="M84" s="852"/>
      <c r="N84" s="57"/>
    </row>
    <row r="85" spans="1:14">
      <c r="B85" s="95" t="s">
        <v>1057</v>
      </c>
      <c r="C85" s="96"/>
      <c r="D85" s="96"/>
      <c r="E85" s="96"/>
      <c r="F85" s="96"/>
      <c r="G85" s="96"/>
      <c r="H85" s="96"/>
      <c r="I85" s="93"/>
      <c r="J85" s="94"/>
      <c r="K85" s="313">
        <v>0.05</v>
      </c>
      <c r="L85" s="851">
        <f>N79*K85</f>
        <v>1892.5633002885975</v>
      </c>
      <c r="M85" s="852"/>
      <c r="N85" s="57"/>
    </row>
    <row r="86" spans="1:14" ht="15.75" thickBot="1">
      <c r="B86" s="97" t="s">
        <v>1058</v>
      </c>
      <c r="C86" s="98"/>
      <c r="D86" s="98"/>
      <c r="E86" s="98"/>
      <c r="F86" s="98"/>
      <c r="G86" s="98"/>
      <c r="H86" s="98"/>
      <c r="I86" s="99"/>
      <c r="J86" s="100"/>
      <c r="K86" s="314">
        <v>0.05</v>
      </c>
      <c r="L86" s="853">
        <f>N79*K86</f>
        <v>1892.5633002885975</v>
      </c>
      <c r="M86" s="854"/>
      <c r="N86" s="57"/>
    </row>
    <row r="87" spans="1:14" ht="15.75" thickBot="1">
      <c r="B87" s="817" t="s">
        <v>1037</v>
      </c>
      <c r="C87" s="818"/>
      <c r="D87" s="818"/>
      <c r="E87" s="818"/>
      <c r="F87" s="818"/>
      <c r="G87" s="818"/>
      <c r="H87" s="818"/>
      <c r="I87" s="818"/>
      <c r="J87" s="818"/>
      <c r="K87" s="818"/>
      <c r="L87" s="818"/>
      <c r="M87" s="819"/>
      <c r="N87" s="58">
        <f>L84+L85+L86</f>
        <v>11355.379801731584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49206.645807503533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5509.4824306719383</v>
      </c>
      <c r="N48" s="281">
        <f>K48*M48</f>
        <v>220.37929722687753</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10064.400735150108</v>
      </c>
      <c r="N49" s="281">
        <f>K49*M49</f>
        <v>4025.7602940600432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338.52032729016776</v>
      </c>
      <c r="N50" s="281">
        <f>K50*M50</f>
        <v>1015.5609818705033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5261.7005731574245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6010.6862495135574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1202.1372499027116</v>
      </c>
      <c r="M84" s="852"/>
      <c r="N84" s="57"/>
    </row>
    <row r="85" spans="1:14">
      <c r="B85" s="95" t="s">
        <v>1057</v>
      </c>
      <c r="C85" s="96"/>
      <c r="D85" s="96"/>
      <c r="E85" s="96"/>
      <c r="F85" s="96"/>
      <c r="G85" s="96"/>
      <c r="H85" s="96"/>
      <c r="I85" s="93"/>
      <c r="J85" s="94"/>
      <c r="K85" s="313">
        <v>0.05</v>
      </c>
      <c r="L85" s="851">
        <f>N79*K85</f>
        <v>300.53431247567789</v>
      </c>
      <c r="M85" s="852"/>
      <c r="N85" s="57"/>
    </row>
    <row r="86" spans="1:14" ht="15.75" thickBot="1">
      <c r="B86" s="97" t="s">
        <v>1058</v>
      </c>
      <c r="C86" s="98"/>
      <c r="D86" s="98"/>
      <c r="E86" s="98"/>
      <c r="F86" s="98"/>
      <c r="G86" s="98"/>
      <c r="H86" s="98"/>
      <c r="I86" s="99"/>
      <c r="J86" s="100"/>
      <c r="K86" s="314">
        <v>0.05</v>
      </c>
      <c r="L86" s="853">
        <f>N79*K86</f>
        <v>300.53431247567789</v>
      </c>
      <c r="M86" s="854"/>
      <c r="N86" s="57"/>
    </row>
    <row r="87" spans="1:14" ht="15.75" thickBot="1">
      <c r="B87" s="817" t="s">
        <v>1037</v>
      </c>
      <c r="C87" s="818"/>
      <c r="D87" s="818"/>
      <c r="E87" s="818"/>
      <c r="F87" s="818"/>
      <c r="G87" s="818"/>
      <c r="H87" s="818"/>
      <c r="I87" s="818"/>
      <c r="J87" s="818"/>
      <c r="K87" s="818"/>
      <c r="L87" s="818"/>
      <c r="M87" s="819"/>
      <c r="N87" s="58">
        <f>L84+L85+L86</f>
        <v>1803.2058748540671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7813.892124367625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27547.412153359688</v>
      </c>
      <c r="N48" s="281">
        <f>K48*M48</f>
        <v>11018.964861343877</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338.52032729016776</v>
      </c>
      <c r="N49" s="281">
        <f>K49*M49</f>
        <v>1015.5609818705033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12034.52584321438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12783.511519570513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2556.7023039141027</v>
      </c>
      <c r="M84" s="852"/>
      <c r="N84" s="57"/>
    </row>
    <row r="85" spans="1:14">
      <c r="B85" s="95" t="s">
        <v>1057</v>
      </c>
      <c r="C85" s="96"/>
      <c r="D85" s="96"/>
      <c r="E85" s="96"/>
      <c r="F85" s="96"/>
      <c r="G85" s="96"/>
      <c r="H85" s="96"/>
      <c r="I85" s="93"/>
      <c r="J85" s="94"/>
      <c r="K85" s="313">
        <v>0.05</v>
      </c>
      <c r="L85" s="851">
        <f>N79*K85</f>
        <v>639.17557597852567</v>
      </c>
      <c r="M85" s="852"/>
      <c r="N85" s="57"/>
    </row>
    <row r="86" spans="1:14" ht="15.75" thickBot="1">
      <c r="B86" s="97" t="s">
        <v>1058</v>
      </c>
      <c r="C86" s="98"/>
      <c r="D86" s="98"/>
      <c r="E86" s="98"/>
      <c r="F86" s="98"/>
      <c r="G86" s="98"/>
      <c r="H86" s="98"/>
      <c r="I86" s="99"/>
      <c r="J86" s="100"/>
      <c r="K86" s="314">
        <v>0.05</v>
      </c>
      <c r="L86" s="853">
        <f>N79*K86</f>
        <v>639.17557597852567</v>
      </c>
      <c r="M86" s="854"/>
      <c r="N86" s="57"/>
    </row>
    <row r="87" spans="1:14" ht="15.75" thickBot="1">
      <c r="B87" s="817" t="s">
        <v>1037</v>
      </c>
      <c r="C87" s="818"/>
      <c r="D87" s="818"/>
      <c r="E87" s="818"/>
      <c r="F87" s="818"/>
      <c r="G87" s="818"/>
      <c r="H87" s="818"/>
      <c r="I87" s="818"/>
      <c r="J87" s="818"/>
      <c r="K87" s="818"/>
      <c r="L87" s="818"/>
      <c r="M87" s="819"/>
      <c r="N87" s="58">
        <f>L84+L85+L86</f>
        <v>3835.0534558711538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16618.564975441666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5509.4824306719383</v>
      </c>
      <c r="N48" s="281">
        <f>K48*M48</f>
        <v>440.75859445375505</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10064.400735150108</v>
      </c>
      <c r="N49" s="281">
        <f>K49*M49</f>
        <v>4025.7602940600432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338.52032729016776</v>
      </c>
      <c r="N50" s="281">
        <f>K50*M50</f>
        <v>1015.5609818705033</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20568.382995045453</v>
      </c>
      <c r="N51" s="281">
        <f>K51*M51</f>
        <v>30852.574492568179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36334.654362952482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39330.597068377014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7866.1194136754029</v>
      </c>
      <c r="M84" s="852"/>
      <c r="N84" s="57"/>
    </row>
    <row r="85" spans="1:14">
      <c r="B85" s="95" t="s">
        <v>1057</v>
      </c>
      <c r="C85" s="96"/>
      <c r="D85" s="96"/>
      <c r="E85" s="96"/>
      <c r="F85" s="96"/>
      <c r="G85" s="96"/>
      <c r="H85" s="96"/>
      <c r="I85" s="93"/>
      <c r="J85" s="94"/>
      <c r="K85" s="313">
        <v>0.05</v>
      </c>
      <c r="L85" s="851">
        <f>N79*K85</f>
        <v>1966.5298534188507</v>
      </c>
      <c r="M85" s="852"/>
      <c r="N85" s="57"/>
    </row>
    <row r="86" spans="1:14" ht="15.75" thickBot="1">
      <c r="B86" s="97" t="s">
        <v>1058</v>
      </c>
      <c r="C86" s="98"/>
      <c r="D86" s="98"/>
      <c r="E86" s="98"/>
      <c r="F86" s="98"/>
      <c r="G86" s="98"/>
      <c r="H86" s="98"/>
      <c r="I86" s="99"/>
      <c r="J86" s="100"/>
      <c r="K86" s="314">
        <v>0.05</v>
      </c>
      <c r="L86" s="853">
        <f>N79*K86</f>
        <v>1966.5298534188507</v>
      </c>
      <c r="M86" s="854"/>
      <c r="N86" s="57"/>
    </row>
    <row r="87" spans="1:14" ht="15.75" thickBot="1">
      <c r="B87" s="817" t="s">
        <v>1037</v>
      </c>
      <c r="C87" s="818"/>
      <c r="D87" s="818"/>
      <c r="E87" s="818"/>
      <c r="F87" s="818"/>
      <c r="G87" s="818"/>
      <c r="H87" s="818"/>
      <c r="I87" s="818"/>
      <c r="J87" s="818"/>
      <c r="K87" s="818"/>
      <c r="L87" s="818"/>
      <c r="M87" s="819"/>
      <c r="N87" s="58">
        <f>L84+L85+L86</f>
        <v>11799.179120513105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51129.776188890115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27547.412153359688</v>
      </c>
      <c r="N48" s="281">
        <f>K48*M48</f>
        <v>11018.964861343877</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338.52032729016776</v>
      </c>
      <c r="N49" s="281">
        <f>K49*M49</f>
        <v>1015.5609818705033</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20568.382995045453</v>
      </c>
      <c r="N50" s="281">
        <f>K50*M50</f>
        <v>30852.574492568179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42887.100335782561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45883.043041207093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9176.6086082414186</v>
      </c>
      <c r="M84" s="852"/>
      <c r="N84" s="57"/>
    </row>
    <row r="85" spans="1:14">
      <c r="B85" s="95" t="s">
        <v>1057</v>
      </c>
      <c r="C85" s="96"/>
      <c r="D85" s="96"/>
      <c r="E85" s="96"/>
      <c r="F85" s="96"/>
      <c r="G85" s="96"/>
      <c r="H85" s="96"/>
      <c r="I85" s="93"/>
      <c r="J85" s="94"/>
      <c r="K85" s="313">
        <v>0.05</v>
      </c>
      <c r="L85" s="851">
        <f>N79*K85</f>
        <v>2294.1521520603546</v>
      </c>
      <c r="M85" s="852"/>
      <c r="N85" s="57"/>
    </row>
    <row r="86" spans="1:14" ht="15.75" thickBot="1">
      <c r="B86" s="97" t="s">
        <v>1058</v>
      </c>
      <c r="C86" s="98"/>
      <c r="D86" s="98"/>
      <c r="E86" s="98"/>
      <c r="F86" s="98"/>
      <c r="G86" s="98"/>
      <c r="H86" s="98"/>
      <c r="I86" s="99"/>
      <c r="J86" s="100"/>
      <c r="K86" s="314">
        <v>0.05</v>
      </c>
      <c r="L86" s="853">
        <f>N79*K86</f>
        <v>2294.1521520603546</v>
      </c>
      <c r="M86" s="854"/>
      <c r="N86" s="57"/>
    </row>
    <row r="87" spans="1:14" ht="15.75" thickBot="1">
      <c r="B87" s="817" t="s">
        <v>1037</v>
      </c>
      <c r="C87" s="818"/>
      <c r="D87" s="818"/>
      <c r="E87" s="818"/>
      <c r="F87" s="818"/>
      <c r="G87" s="818"/>
      <c r="H87" s="818"/>
      <c r="I87" s="818"/>
      <c r="J87" s="818"/>
      <c r="K87" s="818"/>
      <c r="L87" s="818"/>
      <c r="M87" s="819"/>
      <c r="N87" s="58">
        <f>L84+L85+L86</f>
        <v>13764.912912362128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59647.955953569224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6"/>
      <c r="J36" s="277"/>
      <c r="K36" s="278">
        <f>VLOOKUP(A36,EQUIPOS!A6:D163,4,FALSE)</f>
        <v>147732.76393460101</v>
      </c>
      <c r="L36" s="279"/>
      <c r="M36" s="345">
        <v>0.75</v>
      </c>
      <c r="N36" s="281">
        <f>K36/M36</f>
        <v>196977.01857946801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8511.2008676833339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205488.21944715135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13445.167471398321</v>
      </c>
      <c r="N48" s="281">
        <f>K48*M48</f>
        <v>13445.167471398321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13445.167471398321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261489.39125696634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52297.878251393267</v>
      </c>
      <c r="M84" s="852"/>
      <c r="N84" s="57"/>
    </row>
    <row r="85" spans="1:14">
      <c r="B85" s="95" t="s">
        <v>1057</v>
      </c>
      <c r="C85" s="96"/>
      <c r="D85" s="96"/>
      <c r="E85" s="96"/>
      <c r="F85" s="96"/>
      <c r="G85" s="96"/>
      <c r="H85" s="96"/>
      <c r="I85" s="93"/>
      <c r="J85" s="94"/>
      <c r="K85" s="313">
        <v>0.05</v>
      </c>
      <c r="L85" s="851">
        <f>N79*K85</f>
        <v>13074.469562848317</v>
      </c>
      <c r="M85" s="852"/>
      <c r="N85" s="57"/>
    </row>
    <row r="86" spans="1:14" ht="15.75" thickBot="1">
      <c r="B86" s="97" t="s">
        <v>1058</v>
      </c>
      <c r="C86" s="98"/>
      <c r="D86" s="98"/>
      <c r="E86" s="98"/>
      <c r="F86" s="98"/>
      <c r="G86" s="98"/>
      <c r="H86" s="98"/>
      <c r="I86" s="99"/>
      <c r="J86" s="100"/>
      <c r="K86" s="314">
        <v>0.05</v>
      </c>
      <c r="L86" s="853">
        <f>N79*K86</f>
        <v>13074.469562848317</v>
      </c>
      <c r="M86" s="854"/>
      <c r="N86" s="57"/>
    </row>
    <row r="87" spans="1:14" ht="15.75" thickBot="1">
      <c r="B87" s="817" t="s">
        <v>1037</v>
      </c>
      <c r="C87" s="818"/>
      <c r="D87" s="818"/>
      <c r="E87" s="818"/>
      <c r="F87" s="818"/>
      <c r="G87" s="818"/>
      <c r="H87" s="818"/>
      <c r="I87" s="818"/>
      <c r="J87" s="818"/>
      <c r="K87" s="818"/>
      <c r="L87" s="818"/>
      <c r="M87" s="819"/>
      <c r="N87" s="58">
        <f>L84+L85+L86</f>
        <v>78446.817377089901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339936.20863405627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6383.4006507624999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13445.167471398321</v>
      </c>
      <c r="N48" s="281">
        <f>K48*M48</f>
        <v>13445.167471398321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13445.167471398321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51745.571375973319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10349.114275194665</v>
      </c>
      <c r="M84" s="852"/>
      <c r="N84" s="57"/>
    </row>
    <row r="85" spans="1:14">
      <c r="B85" s="95" t="s">
        <v>1057</v>
      </c>
      <c r="C85" s="96"/>
      <c r="D85" s="96"/>
      <c r="E85" s="96"/>
      <c r="F85" s="96"/>
      <c r="G85" s="96"/>
      <c r="H85" s="96"/>
      <c r="I85" s="93"/>
      <c r="J85" s="94"/>
      <c r="K85" s="313">
        <v>0.05</v>
      </c>
      <c r="L85" s="851">
        <f>N79*K85</f>
        <v>2587.2785687986661</v>
      </c>
      <c r="M85" s="852"/>
      <c r="N85" s="57"/>
    </row>
    <row r="86" spans="1:14" ht="15.75" thickBot="1">
      <c r="B86" s="97" t="s">
        <v>1058</v>
      </c>
      <c r="C86" s="98"/>
      <c r="D86" s="98"/>
      <c r="E86" s="98"/>
      <c r="F86" s="98"/>
      <c r="G86" s="98"/>
      <c r="H86" s="98"/>
      <c r="I86" s="99"/>
      <c r="J86" s="100"/>
      <c r="K86" s="314">
        <v>0.05</v>
      </c>
      <c r="L86" s="853">
        <f>N79*K86</f>
        <v>2587.2785687986661</v>
      </c>
      <c r="M86" s="854"/>
      <c r="N86" s="57"/>
    </row>
    <row r="87" spans="1:14" ht="15.75" thickBot="1">
      <c r="B87" s="817" t="s">
        <v>1037</v>
      </c>
      <c r="C87" s="818"/>
      <c r="D87" s="818"/>
      <c r="E87" s="818"/>
      <c r="F87" s="818"/>
      <c r="G87" s="818"/>
      <c r="H87" s="818"/>
      <c r="I87" s="818"/>
      <c r="J87" s="818"/>
      <c r="K87" s="818"/>
      <c r="L87" s="818"/>
      <c r="M87" s="819"/>
      <c r="N87" s="58">
        <f>L84+L85+L86</f>
        <v>15523.671412791995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67269.242788765318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13445.167471398321</v>
      </c>
      <c r="N48" s="281">
        <f>K48*M48</f>
        <v>13445.167471398321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13445.167471398321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33020.929467069989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6604.1858934139982</v>
      </c>
      <c r="M84" s="852"/>
      <c r="N84" s="57"/>
    </row>
    <row r="85" spans="1:14">
      <c r="B85" s="95" t="s">
        <v>1057</v>
      </c>
      <c r="C85" s="96"/>
      <c r="D85" s="96"/>
      <c r="E85" s="96"/>
      <c r="F85" s="96"/>
      <c r="G85" s="96"/>
      <c r="H85" s="96"/>
      <c r="I85" s="93"/>
      <c r="J85" s="94"/>
      <c r="K85" s="313">
        <v>0.05</v>
      </c>
      <c r="L85" s="851">
        <f>N79*K85</f>
        <v>1651.0464733534996</v>
      </c>
      <c r="M85" s="852"/>
      <c r="N85" s="57"/>
    </row>
    <row r="86" spans="1:14" ht="15.75" thickBot="1">
      <c r="B86" s="97" t="s">
        <v>1058</v>
      </c>
      <c r="C86" s="98"/>
      <c r="D86" s="98"/>
      <c r="E86" s="98"/>
      <c r="F86" s="98"/>
      <c r="G86" s="98"/>
      <c r="H86" s="98"/>
      <c r="I86" s="99"/>
      <c r="J86" s="100"/>
      <c r="K86" s="314">
        <v>0.05</v>
      </c>
      <c r="L86" s="853">
        <f>N79*K86</f>
        <v>1651.0464733534996</v>
      </c>
      <c r="M86" s="854"/>
      <c r="N86" s="57"/>
    </row>
    <row r="87" spans="1:14" ht="15.75" thickBot="1">
      <c r="B87" s="817" t="s">
        <v>1037</v>
      </c>
      <c r="C87" s="818"/>
      <c r="D87" s="818"/>
      <c r="E87" s="818"/>
      <c r="F87" s="818"/>
      <c r="G87" s="818"/>
      <c r="H87" s="818"/>
      <c r="I87" s="818"/>
      <c r="J87" s="818"/>
      <c r="K87" s="818"/>
      <c r="L87" s="818"/>
      <c r="M87" s="819"/>
      <c r="N87" s="58">
        <f>L84+L85+L86</f>
        <v>9906.2788401209964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42927.208307190987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13445.167471398321</v>
      </c>
      <c r="N48" s="281">
        <f>K48*M48</f>
        <v>13445.167471398321</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13445.167471398321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28126.988968152073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5625.3977936304145</v>
      </c>
      <c r="M84" s="852"/>
      <c r="N84" s="57"/>
    </row>
    <row r="85" spans="1:14">
      <c r="B85" s="95" t="s">
        <v>1057</v>
      </c>
      <c r="C85" s="96"/>
      <c r="D85" s="96"/>
      <c r="E85" s="96"/>
      <c r="F85" s="96"/>
      <c r="G85" s="96"/>
      <c r="H85" s="96"/>
      <c r="I85" s="93"/>
      <c r="J85" s="94"/>
      <c r="K85" s="313">
        <v>0.05</v>
      </c>
      <c r="L85" s="851">
        <f>N79*K85</f>
        <v>1406.3494484076036</v>
      </c>
      <c r="M85" s="852"/>
      <c r="N85" s="57"/>
    </row>
    <row r="86" spans="1:14" ht="15.75" thickBot="1">
      <c r="B86" s="97" t="s">
        <v>1058</v>
      </c>
      <c r="C86" s="98"/>
      <c r="D86" s="98"/>
      <c r="E86" s="98"/>
      <c r="F86" s="98"/>
      <c r="G86" s="98"/>
      <c r="H86" s="98"/>
      <c r="I86" s="99"/>
      <c r="J86" s="100"/>
      <c r="K86" s="314">
        <v>0.05</v>
      </c>
      <c r="L86" s="853">
        <f>N79*K86</f>
        <v>1406.3494484076036</v>
      </c>
      <c r="M86" s="854"/>
      <c r="N86" s="57"/>
    </row>
    <row r="87" spans="1:14" ht="15.75" thickBot="1">
      <c r="B87" s="817" t="s">
        <v>1037</v>
      </c>
      <c r="C87" s="818"/>
      <c r="D87" s="818"/>
      <c r="E87" s="818"/>
      <c r="F87" s="818"/>
      <c r="G87" s="818"/>
      <c r="H87" s="818"/>
      <c r="I87" s="818"/>
      <c r="J87" s="818"/>
      <c r="K87" s="818"/>
      <c r="L87" s="818"/>
      <c r="M87" s="819"/>
      <c r="N87" s="58">
        <f>L84+L85+L86</f>
        <v>8438.0966904456218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36565.085658597694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44229.549151168969</v>
      </c>
      <c r="N48" s="281">
        <f>K48*M48</f>
        <v>92882.053217454843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13445.167471398321</v>
      </c>
      <c r="N49" s="281">
        <f>K49*M49</f>
        <v>13445.167471398321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106327.22068885317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188578.32151100301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37715.664302200603</v>
      </c>
      <c r="M84" s="852"/>
      <c r="N84" s="57"/>
    </row>
    <row r="85" spans="1:14">
      <c r="B85" s="95" t="s">
        <v>1057</v>
      </c>
      <c r="C85" s="96"/>
      <c r="D85" s="96"/>
      <c r="E85" s="96"/>
      <c r="F85" s="96"/>
      <c r="G85" s="96"/>
      <c r="H85" s="96"/>
      <c r="I85" s="93"/>
      <c r="J85" s="94"/>
      <c r="K85" s="313">
        <v>0.05</v>
      </c>
      <c r="L85" s="851">
        <f>N79*K85</f>
        <v>9428.9160755501507</v>
      </c>
      <c r="M85" s="852"/>
      <c r="N85" s="57"/>
    </row>
    <row r="86" spans="1:14" ht="15.75" thickBot="1">
      <c r="B86" s="97" t="s">
        <v>1058</v>
      </c>
      <c r="C86" s="98"/>
      <c r="D86" s="98"/>
      <c r="E86" s="98"/>
      <c r="F86" s="98"/>
      <c r="G86" s="98"/>
      <c r="H86" s="98"/>
      <c r="I86" s="99"/>
      <c r="J86" s="100"/>
      <c r="K86" s="314">
        <v>0.05</v>
      </c>
      <c r="L86" s="853">
        <f>N79*K86</f>
        <v>9428.9160755501507</v>
      </c>
      <c r="M86" s="854"/>
      <c r="N86" s="57"/>
    </row>
    <row r="87" spans="1:14" ht="15.75" thickBot="1">
      <c r="B87" s="817" t="s">
        <v>1037</v>
      </c>
      <c r="C87" s="818"/>
      <c r="D87" s="818"/>
      <c r="E87" s="818"/>
      <c r="F87" s="818"/>
      <c r="G87" s="818"/>
      <c r="H87" s="818"/>
      <c r="I87" s="818"/>
      <c r="J87" s="818"/>
      <c r="K87" s="818"/>
      <c r="L87" s="818"/>
      <c r="M87" s="819"/>
      <c r="N87" s="58">
        <f>L84+L85+L86</f>
        <v>56573.496453300904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245151.81796430392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44229.549151168969</v>
      </c>
      <c r="N48" s="281">
        <f>K48*M48</f>
        <v>88459.098302337938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13445.167471398321</v>
      </c>
      <c r="N49" s="281">
        <f>K49*M49</f>
        <v>13445.167471398321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101904.26577373626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184155.36659588612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36831.073319177223</v>
      </c>
      <c r="M84" s="852"/>
      <c r="N84" s="57"/>
    </row>
    <row r="85" spans="1:14">
      <c r="B85" s="95" t="s">
        <v>1057</v>
      </c>
      <c r="C85" s="96"/>
      <c r="D85" s="96"/>
      <c r="E85" s="96"/>
      <c r="F85" s="96"/>
      <c r="G85" s="96"/>
      <c r="H85" s="96"/>
      <c r="I85" s="93"/>
      <c r="J85" s="94"/>
      <c r="K85" s="313">
        <v>0.05</v>
      </c>
      <c r="L85" s="851">
        <f>N79*K85</f>
        <v>9207.7683297943058</v>
      </c>
      <c r="M85" s="852"/>
      <c r="N85" s="57"/>
    </row>
    <row r="86" spans="1:14" ht="15.75" thickBot="1">
      <c r="B86" s="97" t="s">
        <v>1058</v>
      </c>
      <c r="C86" s="98"/>
      <c r="D86" s="98"/>
      <c r="E86" s="98"/>
      <c r="F86" s="98"/>
      <c r="G86" s="98"/>
      <c r="H86" s="98"/>
      <c r="I86" s="99"/>
      <c r="J86" s="100"/>
      <c r="K86" s="314">
        <v>0.05</v>
      </c>
      <c r="L86" s="853">
        <f>N79*K86</f>
        <v>9207.7683297943058</v>
      </c>
      <c r="M86" s="854"/>
      <c r="N86" s="57"/>
    </row>
    <row r="87" spans="1:14" ht="15.75" thickBot="1">
      <c r="B87" s="817" t="s">
        <v>1037</v>
      </c>
      <c r="C87" s="818"/>
      <c r="D87" s="818"/>
      <c r="E87" s="818"/>
      <c r="F87" s="818"/>
      <c r="G87" s="818"/>
      <c r="H87" s="818"/>
      <c r="I87" s="818"/>
      <c r="J87" s="818"/>
      <c r="K87" s="818"/>
      <c r="L87" s="818"/>
      <c r="M87" s="819"/>
      <c r="N87" s="58">
        <f>L84+L85+L86</f>
        <v>55246.609978765839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239401.97657465196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4479.5794040438586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44229.549151168969</v>
      </c>
      <c r="N48" s="281">
        <f>K48*M48</f>
        <v>57940.709388031355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13445.167471398321</v>
      </c>
      <c r="N49" s="281">
        <f>K49*M49</f>
        <v>13445.167471398321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71385.876859429671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120661.25030391212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24132.250060782426</v>
      </c>
      <c r="M84" s="852"/>
      <c r="N84" s="57"/>
    </row>
    <row r="85" spans="1:14">
      <c r="B85" s="95" t="s">
        <v>1057</v>
      </c>
      <c r="C85" s="96"/>
      <c r="D85" s="96"/>
      <c r="E85" s="96"/>
      <c r="F85" s="96"/>
      <c r="G85" s="96"/>
      <c r="H85" s="96"/>
      <c r="I85" s="93"/>
      <c r="J85" s="94"/>
      <c r="K85" s="313">
        <v>0.05</v>
      </c>
      <c r="L85" s="851">
        <f>N79*K85</f>
        <v>6033.0625151956065</v>
      </c>
      <c r="M85" s="852"/>
      <c r="N85" s="57"/>
    </row>
    <row r="86" spans="1:14" ht="15.75" thickBot="1">
      <c r="B86" s="97" t="s">
        <v>1058</v>
      </c>
      <c r="C86" s="98"/>
      <c r="D86" s="98"/>
      <c r="E86" s="98"/>
      <c r="F86" s="98"/>
      <c r="G86" s="98"/>
      <c r="H86" s="98"/>
      <c r="I86" s="99"/>
      <c r="J86" s="100"/>
      <c r="K86" s="314">
        <v>0.05</v>
      </c>
      <c r="L86" s="853">
        <f>N79*K86</f>
        <v>6033.0625151956065</v>
      </c>
      <c r="M86" s="854"/>
      <c r="N86" s="57"/>
    </row>
    <row r="87" spans="1:14" ht="15.75" thickBot="1">
      <c r="B87" s="817" t="s">
        <v>1037</v>
      </c>
      <c r="C87" s="818"/>
      <c r="D87" s="818"/>
      <c r="E87" s="818"/>
      <c r="F87" s="818"/>
      <c r="G87" s="818"/>
      <c r="H87" s="818"/>
      <c r="I87" s="818"/>
      <c r="J87" s="818"/>
      <c r="K87" s="818"/>
      <c r="L87" s="818"/>
      <c r="M87" s="819"/>
      <c r="N87" s="58">
        <f>L84+L85+L86</f>
        <v>36198.375091173635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156859.62539508575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3754.9415592720588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44229.549151168969</v>
      </c>
      <c r="N48" s="281">
        <f>K48*M48</f>
        <v>48652.504066285866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13445.167471398321</v>
      </c>
      <c r="N49" s="281">
        <f>K49*M49</f>
        <v>13445.167471398321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62097.671537684189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103402.02868967684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20680.405737935369</v>
      </c>
      <c r="M84" s="852"/>
      <c r="N84" s="57"/>
    </row>
    <row r="85" spans="1:14">
      <c r="B85" s="95" t="s">
        <v>1057</v>
      </c>
      <c r="C85" s="96"/>
      <c r="D85" s="96"/>
      <c r="E85" s="96"/>
      <c r="F85" s="96"/>
      <c r="G85" s="96"/>
      <c r="H85" s="96"/>
      <c r="I85" s="93"/>
      <c r="J85" s="94"/>
      <c r="K85" s="313">
        <v>0.05</v>
      </c>
      <c r="L85" s="851">
        <f>N79*K85</f>
        <v>5170.1014344838422</v>
      </c>
      <c r="M85" s="852"/>
      <c r="N85" s="57"/>
    </row>
    <row r="86" spans="1:14" ht="15.75" thickBot="1">
      <c r="B86" s="97" t="s">
        <v>1058</v>
      </c>
      <c r="C86" s="98"/>
      <c r="D86" s="98"/>
      <c r="E86" s="98"/>
      <c r="F86" s="98"/>
      <c r="G86" s="98"/>
      <c r="H86" s="98"/>
      <c r="I86" s="99"/>
      <c r="J86" s="100"/>
      <c r="K86" s="314">
        <v>0.05</v>
      </c>
      <c r="L86" s="853">
        <f>N79*K86</f>
        <v>5170.1014344838422</v>
      </c>
      <c r="M86" s="854"/>
      <c r="N86" s="57"/>
    </row>
    <row r="87" spans="1:14" ht="15.75" thickBot="1">
      <c r="B87" s="817" t="s">
        <v>1037</v>
      </c>
      <c r="C87" s="818"/>
      <c r="D87" s="818"/>
      <c r="E87" s="818"/>
      <c r="F87" s="818"/>
      <c r="G87" s="818"/>
      <c r="H87" s="818"/>
      <c r="I87" s="818"/>
      <c r="J87" s="818"/>
      <c r="K87" s="818"/>
      <c r="L87" s="818"/>
      <c r="M87" s="819"/>
      <c r="N87" s="58">
        <f>L84+L85+L86</f>
        <v>31020.60860690305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134422.63729657989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44229.549151168969</v>
      </c>
      <c r="N48" s="281">
        <f>K48*M48</f>
        <v>2211.4774575584484</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38.856511108157243</v>
      </c>
      <c r="N49" s="281">
        <f>K49*M49</f>
        <v>194.28255554078621</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4847.3318740163822</v>
      </c>
      <c r="N50" s="281">
        <f>K50*M50</f>
        <v>4847.3318740163822</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7253.0918871156173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10061.788173451117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2012.3576346902237</v>
      </c>
      <c r="M84" s="852"/>
      <c r="N84" s="57"/>
    </row>
    <row r="85" spans="1:14">
      <c r="B85" s="95" t="s">
        <v>1057</v>
      </c>
      <c r="C85" s="96"/>
      <c r="D85" s="96"/>
      <c r="E85" s="96"/>
      <c r="F85" s="96"/>
      <c r="G85" s="96"/>
      <c r="H85" s="96"/>
      <c r="I85" s="93"/>
      <c r="J85" s="94"/>
      <c r="K85" s="313">
        <v>0.05</v>
      </c>
      <c r="L85" s="851">
        <f>N79*K85</f>
        <v>503.08940867255592</v>
      </c>
      <c r="M85" s="852"/>
      <c r="N85" s="57"/>
    </row>
    <row r="86" spans="1:14" ht="15.75" thickBot="1">
      <c r="B86" s="97" t="s">
        <v>1058</v>
      </c>
      <c r="C86" s="98"/>
      <c r="D86" s="98"/>
      <c r="E86" s="98"/>
      <c r="F86" s="98"/>
      <c r="G86" s="98"/>
      <c r="H86" s="98"/>
      <c r="I86" s="99"/>
      <c r="J86" s="100"/>
      <c r="K86" s="314">
        <v>0.05</v>
      </c>
      <c r="L86" s="853">
        <f>N79*K86</f>
        <v>503.08940867255592</v>
      </c>
      <c r="M86" s="854"/>
      <c r="N86" s="57"/>
    </row>
    <row r="87" spans="1:14" ht="15.75" thickBot="1">
      <c r="B87" s="817" t="s">
        <v>1037</v>
      </c>
      <c r="C87" s="818"/>
      <c r="D87" s="818"/>
      <c r="E87" s="818"/>
      <c r="F87" s="818"/>
      <c r="G87" s="818"/>
      <c r="H87" s="818"/>
      <c r="I87" s="818"/>
      <c r="J87" s="818"/>
      <c r="K87" s="818"/>
      <c r="L87" s="818"/>
      <c r="M87" s="819"/>
      <c r="N87" s="58">
        <f>L84+L85+L86</f>
        <v>3018.5364520353351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13080.324625486453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757.42091021515239</v>
      </c>
      <c r="N48" s="281">
        <f>K48*M48</f>
        <v>757.42091021515239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31013.708568341768</v>
      </c>
      <c r="N49" s="281">
        <f>K49*M49</f>
        <v>1550.6854284170886</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44229.549151168969</v>
      </c>
      <c r="N50" s="281">
        <f>K50*M50</f>
        <v>3317.2161863376728</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38.856511108157243</v>
      </c>
      <c r="N51" s="281">
        <f>K51*M51</f>
        <v>194.28255554078621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5819.6050805106997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6943.0835950449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1388.61671900898</v>
      </c>
      <c r="M84" s="852"/>
      <c r="N84" s="57"/>
    </row>
    <row r="85" spans="1:14">
      <c r="B85" s="95" t="s">
        <v>1057</v>
      </c>
      <c r="C85" s="96"/>
      <c r="D85" s="96"/>
      <c r="E85" s="96"/>
      <c r="F85" s="96"/>
      <c r="G85" s="96"/>
      <c r="H85" s="96"/>
      <c r="I85" s="93"/>
      <c r="J85" s="94"/>
      <c r="K85" s="313">
        <v>0.05</v>
      </c>
      <c r="L85" s="851">
        <f>N79*K85</f>
        <v>347.154179752245</v>
      </c>
      <c r="M85" s="852"/>
      <c r="N85" s="57"/>
    </row>
    <row r="86" spans="1:14" ht="15.75" thickBot="1">
      <c r="B86" s="97" t="s">
        <v>1058</v>
      </c>
      <c r="C86" s="98"/>
      <c r="D86" s="98"/>
      <c r="E86" s="98"/>
      <c r="F86" s="98"/>
      <c r="G86" s="98"/>
      <c r="H86" s="98"/>
      <c r="I86" s="99"/>
      <c r="J86" s="100"/>
      <c r="K86" s="314">
        <v>0.05</v>
      </c>
      <c r="L86" s="853">
        <f>N79*K86</f>
        <v>347.154179752245</v>
      </c>
      <c r="M86" s="854"/>
      <c r="N86" s="57"/>
    </row>
    <row r="87" spans="1:14" ht="15.75" thickBot="1">
      <c r="B87" s="817" t="s">
        <v>1037</v>
      </c>
      <c r="C87" s="818"/>
      <c r="D87" s="818"/>
      <c r="E87" s="818"/>
      <c r="F87" s="818"/>
      <c r="G87" s="818"/>
      <c r="H87" s="818"/>
      <c r="I87" s="818"/>
      <c r="J87" s="818"/>
      <c r="K87" s="818"/>
      <c r="L87" s="818"/>
      <c r="M87" s="819"/>
      <c r="N87" s="58">
        <f>L84+L85+L86</f>
        <v>2082.92507851347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9026.00867355837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6"/>
      <c r="J36" s="277"/>
      <c r="K36" s="278">
        <f>VLOOKUP(A36,EQUIPOS!A6:D163,4,FALSE)</f>
        <v>15601.712198025456</v>
      </c>
      <c r="L36" s="279"/>
      <c r="M36" s="345">
        <v>350</v>
      </c>
      <c r="N36" s="281">
        <f>K36/M36</f>
        <v>44.576320565787015</v>
      </c>
    </row>
    <row r="37" spans="1:14">
      <c r="A37" s="119" t="s">
        <v>138</v>
      </c>
      <c r="B37" s="830" t="str">
        <f>VLOOKUP(A37,EQUIPOS!A7:D154,3,FALSE)</f>
        <v>Camioneta D-300</v>
      </c>
      <c r="C37" s="831"/>
      <c r="D37" s="831"/>
      <c r="E37" s="831"/>
      <c r="F37" s="831"/>
      <c r="G37" s="831"/>
      <c r="H37" s="832"/>
      <c r="I37" s="430"/>
      <c r="J37" s="431"/>
      <c r="K37" s="278">
        <f>VLOOKUP(A37,EQUIPOS!A7:D164,4,FALSE)</f>
        <v>52009.128086402423</v>
      </c>
      <c r="L37" s="344"/>
      <c r="M37" s="345">
        <v>350</v>
      </c>
      <c r="N37" s="281">
        <f>K37/M37</f>
        <v>148.59750881829262</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4.5595718934017855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197.73340127748142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757.42091021515239</v>
      </c>
      <c r="N48" s="281">
        <f>K48*M48</f>
        <v>757.42091021515239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1840.8826864366772</v>
      </c>
      <c r="N49" s="281">
        <f>K49*M49</f>
        <v>736.35307457467093</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38.856511108157243</v>
      </c>
      <c r="N50" s="281">
        <f>K50*M50</f>
        <v>194.28255554078621</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31013.708568341768</v>
      </c>
      <c r="N51" s="281">
        <f>K51*M51</f>
        <v>1550.6854284170886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3238.7419687476981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3527.6668078932153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705.53336157864305</v>
      </c>
      <c r="M84" s="852"/>
      <c r="N84" s="57"/>
    </row>
    <row r="85" spans="1:14">
      <c r="B85" s="95" t="s">
        <v>1057</v>
      </c>
      <c r="C85" s="96"/>
      <c r="D85" s="96"/>
      <c r="E85" s="96"/>
      <c r="F85" s="96"/>
      <c r="G85" s="96"/>
      <c r="H85" s="96"/>
      <c r="I85" s="93"/>
      <c r="J85" s="94"/>
      <c r="K85" s="313">
        <v>0.05</v>
      </c>
      <c r="L85" s="851">
        <f>N79*K85</f>
        <v>176.38334039466076</v>
      </c>
      <c r="M85" s="852"/>
      <c r="N85" s="57"/>
    </row>
    <row r="86" spans="1:14" ht="15.75" thickBot="1">
      <c r="B86" s="97" t="s">
        <v>1058</v>
      </c>
      <c r="C86" s="98"/>
      <c r="D86" s="98"/>
      <c r="E86" s="98"/>
      <c r="F86" s="98"/>
      <c r="G86" s="98"/>
      <c r="H86" s="98"/>
      <c r="I86" s="99"/>
      <c r="J86" s="100"/>
      <c r="K86" s="314">
        <v>0.05</v>
      </c>
      <c r="L86" s="853">
        <f>N79*K86</f>
        <v>176.38334039466076</v>
      </c>
      <c r="M86" s="854"/>
      <c r="N86" s="57"/>
    </row>
    <row r="87" spans="1:14" ht="15.75" thickBot="1">
      <c r="B87" s="817" t="s">
        <v>1037</v>
      </c>
      <c r="C87" s="818"/>
      <c r="D87" s="818"/>
      <c r="E87" s="818"/>
      <c r="F87" s="818"/>
      <c r="G87" s="818"/>
      <c r="H87" s="818"/>
      <c r="I87" s="818"/>
      <c r="J87" s="818"/>
      <c r="K87" s="818"/>
      <c r="L87" s="818"/>
      <c r="M87" s="819"/>
      <c r="N87" s="58">
        <f>L84+L85+L86</f>
        <v>1058.3000423679646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4585.9668502611803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1810</v>
      </c>
      <c r="C31" s="957" t="s">
        <v>2155</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8000</v>
      </c>
      <c r="N36" s="281">
        <f>K36/M36</f>
        <v>6.5011410108003025</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32.034743613850303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3919.3116251598281</v>
      </c>
      <c r="N48" s="281">
        <f>K48*M48</f>
        <v>4115.2772064178198</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12703.04606632037</v>
      </c>
      <c r="N49" s="281">
        <f>K49*M49</f>
        <v>12703.04606632037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689.37441267027168</v>
      </c>
      <c r="N50" s="281">
        <f>K50*M50</f>
        <v>1378.7488253405434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18197.072098078734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20782.467101997583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4156.4934203995172</v>
      </c>
      <c r="M84" s="852"/>
      <c r="N84" s="57"/>
    </row>
    <row r="85" spans="1:14">
      <c r="B85" s="95" t="s">
        <v>1057</v>
      </c>
      <c r="C85" s="96"/>
      <c r="D85" s="96"/>
      <c r="E85" s="96"/>
      <c r="F85" s="96"/>
      <c r="G85" s="96"/>
      <c r="H85" s="96"/>
      <c r="I85" s="93"/>
      <c r="J85" s="94"/>
      <c r="K85" s="313">
        <v>0.05</v>
      </c>
      <c r="L85" s="851">
        <f>N79*K85</f>
        <v>1039.1233550998793</v>
      </c>
      <c r="M85" s="852"/>
      <c r="N85" s="57"/>
    </row>
    <row r="86" spans="1:14" ht="15.75" thickBot="1">
      <c r="B86" s="97" t="s">
        <v>1058</v>
      </c>
      <c r="C86" s="98"/>
      <c r="D86" s="98"/>
      <c r="E86" s="98"/>
      <c r="F86" s="98"/>
      <c r="G86" s="98"/>
      <c r="H86" s="98"/>
      <c r="I86" s="99"/>
      <c r="J86" s="100"/>
      <c r="K86" s="314">
        <v>0.05</v>
      </c>
      <c r="L86" s="853">
        <f>N79*K86</f>
        <v>1039.1233550998793</v>
      </c>
      <c r="M86" s="854"/>
      <c r="N86" s="57"/>
    </row>
    <row r="87" spans="1:14" ht="15.75" thickBot="1">
      <c r="B87" s="817" t="s">
        <v>1037</v>
      </c>
      <c r="C87" s="818"/>
      <c r="D87" s="818"/>
      <c r="E87" s="818"/>
      <c r="F87" s="818"/>
      <c r="G87" s="818"/>
      <c r="H87" s="818"/>
      <c r="I87" s="818"/>
      <c r="J87" s="818"/>
      <c r="K87" s="818"/>
      <c r="L87" s="818"/>
      <c r="M87" s="819"/>
      <c r="N87" s="58">
        <f>L84+L85+L86</f>
        <v>6234.7401305992762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27017.207232596858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1811</v>
      </c>
      <c r="C31" s="957" t="s">
        <v>2158</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52009.128086402423</v>
      </c>
      <c r="L36" s="279"/>
      <c r="M36" s="345">
        <v>8000</v>
      </c>
      <c r="N36" s="281">
        <f>K36/M36</f>
        <v>6.5011410108003025</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32.034743613850303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7575.1910479876342</v>
      </c>
      <c r="N48" s="281">
        <f>K48*M48</f>
        <v>7953.9506003870165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12703.04606632037</v>
      </c>
      <c r="N49" s="281">
        <f>K49*M49</f>
        <v>12703.04606632037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689.37441267027168</v>
      </c>
      <c r="N50" s="281">
        <f>K50*M50</f>
        <v>1378.7488253405434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22035.745492047929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24621.140495966778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4924.2280991933558</v>
      </c>
      <c r="M84" s="852"/>
      <c r="N84" s="57"/>
    </row>
    <row r="85" spans="1:14">
      <c r="B85" s="95" t="s">
        <v>1057</v>
      </c>
      <c r="C85" s="96"/>
      <c r="D85" s="96"/>
      <c r="E85" s="96"/>
      <c r="F85" s="96"/>
      <c r="G85" s="96"/>
      <c r="H85" s="96"/>
      <c r="I85" s="93"/>
      <c r="J85" s="94"/>
      <c r="K85" s="313">
        <v>0.05</v>
      </c>
      <c r="L85" s="851">
        <f>N79*K85</f>
        <v>1231.0570247983389</v>
      </c>
      <c r="M85" s="852"/>
      <c r="N85" s="57"/>
    </row>
    <row r="86" spans="1:14" ht="15.75" thickBot="1">
      <c r="B86" s="97" t="s">
        <v>1058</v>
      </c>
      <c r="C86" s="98"/>
      <c r="D86" s="98"/>
      <c r="E86" s="98"/>
      <c r="F86" s="98"/>
      <c r="G86" s="98"/>
      <c r="H86" s="98"/>
      <c r="I86" s="99"/>
      <c r="J86" s="100"/>
      <c r="K86" s="314">
        <v>0.05</v>
      </c>
      <c r="L86" s="853">
        <f>N79*K86</f>
        <v>1231.0570247983389</v>
      </c>
      <c r="M86" s="854"/>
      <c r="N86" s="57"/>
    </row>
    <row r="87" spans="1:14" ht="15.75" thickBot="1">
      <c r="B87" s="817" t="s">
        <v>1037</v>
      </c>
      <c r="C87" s="818"/>
      <c r="D87" s="818"/>
      <c r="E87" s="818"/>
      <c r="F87" s="818"/>
      <c r="G87" s="818"/>
      <c r="H87" s="818"/>
      <c r="I87" s="818"/>
      <c r="J87" s="818"/>
      <c r="K87" s="818"/>
      <c r="L87" s="818"/>
      <c r="M87" s="819"/>
      <c r="N87" s="58">
        <f>L84+L85+L86</f>
        <v>7386.3421487900332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32007.482644756812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6"/>
      <c r="J36" s="277"/>
      <c r="K36" s="278">
        <f>VLOOKUP(A36,EQUIPOS!A6:D163,4,FALSE)</f>
        <v>49824.730221629521</v>
      </c>
      <c r="L36" s="279"/>
      <c r="M36" s="345">
        <v>100</v>
      </c>
      <c r="N36" s="281">
        <f>K36/M36</f>
        <v>498.24730221629522</v>
      </c>
    </row>
    <row r="37" spans="1:14">
      <c r="A37" s="119" t="s">
        <v>138</v>
      </c>
      <c r="B37" s="830" t="str">
        <f>VLOOKUP(A37,EQUIPOS!A7:D154,3,FALSE)</f>
        <v>Camioneta D-300</v>
      </c>
      <c r="C37" s="831"/>
      <c r="D37" s="831"/>
      <c r="E37" s="831"/>
      <c r="F37" s="831"/>
      <c r="G37" s="831"/>
      <c r="H37" s="832"/>
      <c r="I37" s="430"/>
      <c r="J37" s="431"/>
      <c r="K37" s="278">
        <f>VLOOKUP(A37,EQUIPOS!A7:D164,4,FALSE)</f>
        <v>52009.128086402423</v>
      </c>
      <c r="L37" s="344"/>
      <c r="M37" s="345">
        <v>1000</v>
      </c>
      <c r="N37" s="281">
        <f>K37/M37</f>
        <v>52.00912808640242</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3.8300403904575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554.08647069315509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272156.47004263289</v>
      </c>
      <c r="N48" s="281">
        <f>K48*M48</f>
        <v>27215.64700426329</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3407.2398000297817</v>
      </c>
      <c r="N49" s="281">
        <f>K49*M49</f>
        <v>3747.96378003276</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5123.4125901959587</v>
      </c>
      <c r="N50" s="281">
        <f>K50*M50</f>
        <v>5123.4125901959587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36087.023374492004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37024.113884230908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7404.822776846182</v>
      </c>
      <c r="M84" s="852"/>
      <c r="N84" s="57"/>
    </row>
    <row r="85" spans="1:14">
      <c r="B85" s="95" t="s">
        <v>1057</v>
      </c>
      <c r="C85" s="96"/>
      <c r="D85" s="96"/>
      <c r="E85" s="96"/>
      <c r="F85" s="96"/>
      <c r="G85" s="96"/>
      <c r="H85" s="96"/>
      <c r="I85" s="93"/>
      <c r="J85" s="94"/>
      <c r="K85" s="313">
        <v>0.05</v>
      </c>
      <c r="L85" s="851">
        <f>N79*K85</f>
        <v>1851.2056942115455</v>
      </c>
      <c r="M85" s="852"/>
      <c r="N85" s="57"/>
    </row>
    <row r="86" spans="1:14" ht="15.75" thickBot="1">
      <c r="B86" s="97" t="s">
        <v>1058</v>
      </c>
      <c r="C86" s="98"/>
      <c r="D86" s="98"/>
      <c r="E86" s="98"/>
      <c r="F86" s="98"/>
      <c r="G86" s="98"/>
      <c r="H86" s="98"/>
      <c r="I86" s="99"/>
      <c r="J86" s="100"/>
      <c r="K86" s="314">
        <v>0.05</v>
      </c>
      <c r="L86" s="853">
        <f>N79*K86</f>
        <v>1851.2056942115455</v>
      </c>
      <c r="M86" s="854"/>
      <c r="N86" s="57"/>
    </row>
    <row r="87" spans="1:14" ht="15.75" thickBot="1">
      <c r="B87" s="817" t="s">
        <v>1037</v>
      </c>
      <c r="C87" s="818"/>
      <c r="D87" s="818"/>
      <c r="E87" s="818"/>
      <c r="F87" s="818"/>
      <c r="G87" s="818"/>
      <c r="H87" s="818"/>
      <c r="I87" s="818"/>
      <c r="J87" s="818"/>
      <c r="K87" s="818"/>
      <c r="L87" s="818"/>
      <c r="M87" s="819"/>
      <c r="N87" s="58">
        <f>L84+L85+L86</f>
        <v>11107.234165269272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48131.348049500179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44229.549151168969</v>
      </c>
      <c r="N48" s="281">
        <f>K48*M48</f>
        <v>22114.774575584484</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19361.56847547245</v>
      </c>
      <c r="N49" s="281">
        <f>K49*M49</f>
        <v>19361.56847547245</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41476.343051056931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46838.399597697426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9367.6799195394851</v>
      </c>
      <c r="M84" s="852"/>
      <c r="N84" s="57"/>
    </row>
    <row r="85" spans="1:14">
      <c r="B85" s="95" t="s">
        <v>1057</v>
      </c>
      <c r="C85" s="96"/>
      <c r="D85" s="96"/>
      <c r="E85" s="96"/>
      <c r="F85" s="96"/>
      <c r="G85" s="96"/>
      <c r="H85" s="96"/>
      <c r="I85" s="93"/>
      <c r="J85" s="94"/>
      <c r="K85" s="313">
        <v>0.05</v>
      </c>
      <c r="L85" s="851">
        <f>N79*K85</f>
        <v>2341.9199798848713</v>
      </c>
      <c r="M85" s="852"/>
      <c r="N85" s="57"/>
    </row>
    <row r="86" spans="1:14" ht="15.75" thickBot="1">
      <c r="B86" s="97" t="s">
        <v>1058</v>
      </c>
      <c r="C86" s="98"/>
      <c r="D86" s="98"/>
      <c r="E86" s="98"/>
      <c r="F86" s="98"/>
      <c r="G86" s="98"/>
      <c r="H86" s="98"/>
      <c r="I86" s="99"/>
      <c r="J86" s="100"/>
      <c r="K86" s="314">
        <v>0.05</v>
      </c>
      <c r="L86" s="853">
        <f>N79*K86</f>
        <v>2341.9199798848713</v>
      </c>
      <c r="M86" s="854"/>
      <c r="N86" s="57"/>
    </row>
    <row r="87" spans="1:14" ht="15.75" thickBot="1">
      <c r="B87" s="817" t="s">
        <v>1037</v>
      </c>
      <c r="C87" s="818"/>
      <c r="D87" s="818"/>
      <c r="E87" s="818"/>
      <c r="F87" s="818"/>
      <c r="G87" s="818"/>
      <c r="H87" s="818"/>
      <c r="I87" s="818"/>
      <c r="J87" s="818"/>
      <c r="K87" s="818"/>
      <c r="L87" s="818"/>
      <c r="M87" s="819"/>
      <c r="N87" s="58">
        <f>L84+L85+L86</f>
        <v>14051.519879309228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60889.919477006653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N76*M41</f>
        <v>85112.008676833342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605.03815726333471</v>
      </c>
      <c r="N48" s="281">
        <f>K48*M48</f>
        <v>665541.97298966814</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7" t="s">
        <v>1037</v>
      </c>
      <c r="C54" s="818"/>
      <c r="D54" s="818"/>
      <c r="E54" s="818"/>
      <c r="F54" s="818"/>
      <c r="G54" s="818"/>
      <c r="H54" s="818"/>
      <c r="I54" s="818"/>
      <c r="J54" s="818"/>
      <c r="K54" s="818"/>
      <c r="L54" s="818"/>
      <c r="M54" s="819"/>
      <c r="N54" s="403">
        <f>SUM(N48:N53)</f>
        <v>665541.97298966814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9"/>
      <c r="M64" s="990"/>
      <c r="N64" s="494"/>
    </row>
    <row r="65" spans="1:15" ht="15.7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10">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2452894.1552031683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490578.83104063367</v>
      </c>
      <c r="M83" s="852"/>
      <c r="N83" s="57"/>
    </row>
    <row r="84" spans="1:14">
      <c r="B84" s="95" t="s">
        <v>1057</v>
      </c>
      <c r="C84" s="96"/>
      <c r="D84" s="96"/>
      <c r="E84" s="96"/>
      <c r="F84" s="96"/>
      <c r="G84" s="96"/>
      <c r="H84" s="96"/>
      <c r="I84" s="93"/>
      <c r="J84" s="94"/>
      <c r="K84" s="313">
        <v>0.05</v>
      </c>
      <c r="L84" s="851">
        <f>N78*K84</f>
        <v>122644.70776015842</v>
      </c>
      <c r="M84" s="852"/>
      <c r="N84" s="57"/>
    </row>
    <row r="85" spans="1:14" ht="15.75" thickBot="1">
      <c r="B85" s="97" t="s">
        <v>1058</v>
      </c>
      <c r="C85" s="98"/>
      <c r="D85" s="98"/>
      <c r="E85" s="98"/>
      <c r="F85" s="98"/>
      <c r="G85" s="98"/>
      <c r="H85" s="98"/>
      <c r="I85" s="99"/>
      <c r="J85" s="100"/>
      <c r="K85" s="314">
        <v>0.05</v>
      </c>
      <c r="L85" s="853">
        <f>N78*K85</f>
        <v>122644.70776015842</v>
      </c>
      <c r="M85" s="854"/>
      <c r="N85" s="57"/>
    </row>
    <row r="86" spans="1:14" ht="15.75" thickBot="1">
      <c r="B86" s="817" t="s">
        <v>1037</v>
      </c>
      <c r="C86" s="818"/>
      <c r="D86" s="818"/>
      <c r="E86" s="818"/>
      <c r="F86" s="818"/>
      <c r="G86" s="818"/>
      <c r="H86" s="818"/>
      <c r="I86" s="818"/>
      <c r="J86" s="818"/>
      <c r="K86" s="818"/>
      <c r="L86" s="818"/>
      <c r="M86" s="819"/>
      <c r="N86" s="58">
        <f>L83+L84+L85</f>
        <v>735868.24656095053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3188762.401764119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113" t="s">
        <v>1250</v>
      </c>
      <c r="C31" s="991" t="s">
        <v>2299</v>
      </c>
      <c r="D31" s="992"/>
      <c r="E31" s="992"/>
      <c r="F31" s="992"/>
      <c r="G31" s="992"/>
      <c r="H31" s="992"/>
      <c r="I31" s="992"/>
      <c r="J31" s="992"/>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6"/>
      <c r="J36" s="277"/>
      <c r="K36" s="278">
        <f>VLOOKUP(A36,EQUIPOS!A6:D161,4,FALSE)</f>
        <v>48266.942068553297</v>
      </c>
      <c r="L36" s="279"/>
      <c r="M36" s="464">
        <v>81</v>
      </c>
      <c r="N36" s="281">
        <f>K36/M36</f>
        <v>595.88817368584319</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595.88817368584319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595.88817368584319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119.17763473716865</v>
      </c>
      <c r="M83" s="852"/>
      <c r="N83" s="57"/>
    </row>
    <row r="84" spans="1:14">
      <c r="B84" s="95" t="s">
        <v>1057</v>
      </c>
      <c r="C84" s="96"/>
      <c r="D84" s="96"/>
      <c r="E84" s="96"/>
      <c r="F84" s="96"/>
      <c r="G84" s="96"/>
      <c r="H84" s="96"/>
      <c r="I84" s="93"/>
      <c r="J84" s="94"/>
      <c r="K84" s="313">
        <v>0.05</v>
      </c>
      <c r="L84" s="851">
        <f>N78*K84</f>
        <v>29.794408684292161</v>
      </c>
      <c r="M84" s="852"/>
      <c r="N84" s="57"/>
    </row>
    <row r="85" spans="1:14" ht="15.75" thickBot="1">
      <c r="B85" s="97" t="s">
        <v>1058</v>
      </c>
      <c r="C85" s="98"/>
      <c r="D85" s="98"/>
      <c r="E85" s="98"/>
      <c r="F85" s="98"/>
      <c r="G85" s="98"/>
      <c r="H85" s="98"/>
      <c r="I85" s="99"/>
      <c r="J85" s="100"/>
      <c r="K85" s="314">
        <v>0.05</v>
      </c>
      <c r="L85" s="853">
        <f>N78*K85</f>
        <v>29.794408684292161</v>
      </c>
      <c r="M85" s="854"/>
      <c r="N85" s="57"/>
    </row>
    <row r="86" spans="1:14" ht="15.75" thickBot="1">
      <c r="B86" s="817" t="s">
        <v>1037</v>
      </c>
      <c r="C86" s="818"/>
      <c r="D86" s="818"/>
      <c r="E86" s="818"/>
      <c r="F86" s="818"/>
      <c r="G86" s="818"/>
      <c r="H86" s="818"/>
      <c r="I86" s="818"/>
      <c r="J86" s="818"/>
      <c r="K86" s="818"/>
      <c r="L86" s="818"/>
      <c r="M86" s="819"/>
      <c r="N86" s="58">
        <f>L83+L84+L85</f>
        <v>178.76645210575296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774.65462579159612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113" t="s">
        <v>1251</v>
      </c>
      <c r="C31" s="991" t="s">
        <v>2302</v>
      </c>
      <c r="D31" s="992"/>
      <c r="E31" s="992"/>
      <c r="F31" s="992"/>
      <c r="G31" s="992"/>
      <c r="H31" s="992"/>
      <c r="I31" s="992"/>
      <c r="J31" s="992"/>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48266.942068553297</v>
      </c>
      <c r="L36" s="279"/>
      <c r="M36" s="292">
        <v>66</v>
      </c>
      <c r="N36" s="281">
        <f>K36/M36</f>
        <v>731.3173040689893</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731.3173040689893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731.3173040689893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146.26346081379788</v>
      </c>
      <c r="M83" s="852"/>
      <c r="N83" s="57"/>
    </row>
    <row r="84" spans="1:14">
      <c r="B84" s="95" t="s">
        <v>1057</v>
      </c>
      <c r="C84" s="96"/>
      <c r="D84" s="96"/>
      <c r="E84" s="96"/>
      <c r="F84" s="96"/>
      <c r="G84" s="96"/>
      <c r="H84" s="96"/>
      <c r="I84" s="93"/>
      <c r="J84" s="94"/>
      <c r="K84" s="313">
        <v>0.05</v>
      </c>
      <c r="L84" s="851">
        <f>N78*K84</f>
        <v>36.565865203449469</v>
      </c>
      <c r="M84" s="852"/>
      <c r="N84" s="57"/>
    </row>
    <row r="85" spans="1:14" ht="15.75" thickBot="1">
      <c r="B85" s="97" t="s">
        <v>1058</v>
      </c>
      <c r="C85" s="98"/>
      <c r="D85" s="98"/>
      <c r="E85" s="98"/>
      <c r="F85" s="98"/>
      <c r="G85" s="98"/>
      <c r="H85" s="98"/>
      <c r="I85" s="99"/>
      <c r="J85" s="100"/>
      <c r="K85" s="314">
        <v>0.05</v>
      </c>
      <c r="L85" s="853">
        <f>N78*K85</f>
        <v>36.565865203449469</v>
      </c>
      <c r="M85" s="854"/>
      <c r="N85" s="57"/>
    </row>
    <row r="86" spans="1:14" ht="15.75" thickBot="1">
      <c r="B86" s="817" t="s">
        <v>1037</v>
      </c>
      <c r="C86" s="818"/>
      <c r="D86" s="818"/>
      <c r="E86" s="818"/>
      <c r="F86" s="818"/>
      <c r="G86" s="818"/>
      <c r="H86" s="818"/>
      <c r="I86" s="818"/>
      <c r="J86" s="818"/>
      <c r="K86" s="818"/>
      <c r="L86" s="818"/>
      <c r="M86" s="819"/>
      <c r="N86" s="58">
        <f>L83+L84+L85</f>
        <v>219.39519122069683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950.7124952896861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1" t="s">
        <v>2321</v>
      </c>
      <c r="L29" s="998" t="s">
        <v>1029</v>
      </c>
      <c r="M29" s="99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48266.942068553297</v>
      </c>
      <c r="L36" s="279"/>
      <c r="M36" s="292">
        <v>66</v>
      </c>
      <c r="N36" s="281">
        <f>K36/M36</f>
        <v>731.3173040689893</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731.3173040689893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731.3173040689893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146.26346081379788</v>
      </c>
      <c r="M83" s="852"/>
      <c r="N83" s="57"/>
    </row>
    <row r="84" spans="1:14">
      <c r="B84" s="95" t="s">
        <v>1057</v>
      </c>
      <c r="C84" s="96"/>
      <c r="D84" s="96"/>
      <c r="E84" s="96"/>
      <c r="F84" s="96"/>
      <c r="G84" s="96"/>
      <c r="H84" s="96"/>
      <c r="I84" s="93"/>
      <c r="J84" s="94"/>
      <c r="K84" s="313">
        <v>0.05</v>
      </c>
      <c r="L84" s="851">
        <f>N78*K84</f>
        <v>36.565865203449469</v>
      </c>
      <c r="M84" s="852"/>
      <c r="N84" s="57"/>
    </row>
    <row r="85" spans="1:14" ht="15.75" thickBot="1">
      <c r="B85" s="97" t="s">
        <v>1058</v>
      </c>
      <c r="C85" s="98"/>
      <c r="D85" s="98"/>
      <c r="E85" s="98"/>
      <c r="F85" s="98"/>
      <c r="G85" s="98"/>
      <c r="H85" s="98"/>
      <c r="I85" s="99"/>
      <c r="J85" s="100"/>
      <c r="K85" s="314">
        <v>0.05</v>
      </c>
      <c r="L85" s="853">
        <f>N78*K85</f>
        <v>36.565865203449469</v>
      </c>
      <c r="M85" s="854"/>
      <c r="N85" s="57"/>
    </row>
    <row r="86" spans="1:14" ht="15.75" thickBot="1">
      <c r="B86" s="817" t="s">
        <v>1037</v>
      </c>
      <c r="C86" s="818"/>
      <c r="D86" s="818"/>
      <c r="E86" s="818"/>
      <c r="F86" s="818"/>
      <c r="G86" s="818"/>
      <c r="H86" s="818"/>
      <c r="I86" s="818"/>
      <c r="J86" s="818"/>
      <c r="K86" s="818"/>
      <c r="L86" s="818"/>
      <c r="M86" s="819"/>
      <c r="N86" s="58">
        <f>L83+L84+L85</f>
        <v>219.39519122069683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950.7124952896861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2019-12-12T20:12:57Z</dcterms:modified>
</cp:coreProperties>
</file>