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620078DA-298A-4A6C-AE15-BC31A8385760}" xr6:coauthVersionLast="44" xr6:coauthVersionMax="44" xr10:uidLastSave="{00000000-0000-0000-0000-000000000000}"/>
  <bookViews>
    <workbookView xWindow="4155" yWindow="4155"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233" l="1"/>
  <c r="N41" i="233" s="1"/>
  <c r="N76" i="243"/>
  <c r="N40" i="243" s="1"/>
  <c r="N76" i="65"/>
  <c r="N41" i="65" s="1"/>
  <c r="N43" i="65" s="1"/>
  <c r="N76" i="98"/>
  <c r="N41" i="98" s="1"/>
  <c r="N76" i="101"/>
  <c r="N41" i="101" s="1"/>
  <c r="N76" i="134"/>
  <c r="N41" i="134" s="1"/>
  <c r="N76" i="136"/>
  <c r="N41" i="136" s="1"/>
  <c r="N43" i="136" s="1"/>
  <c r="N76" i="137"/>
  <c r="N41" i="137" s="1"/>
  <c r="N76" i="144"/>
  <c r="N41" i="144" s="1"/>
  <c r="N43" i="144" s="1"/>
  <c r="N84" i="220"/>
  <c r="N46" i="220" s="1"/>
  <c r="N78" i="273"/>
  <c r="N41" i="273" s="1"/>
  <c r="N75" i="293"/>
  <c r="N41" i="293" s="1"/>
  <c r="N43" i="293" s="1"/>
  <c r="N77" i="295"/>
  <c r="N41" i="295" s="1"/>
  <c r="N43" i="295" s="1"/>
  <c r="N75" i="325"/>
  <c r="N41" i="325" s="1"/>
  <c r="N77" i="329"/>
  <c r="N41" i="329" s="1"/>
  <c r="N43" i="329" s="1"/>
  <c r="N87" i="246"/>
  <c r="N45" i="246" s="1"/>
  <c r="N79" i="50"/>
  <c r="N42" i="50" s="1"/>
  <c r="N76" i="82"/>
  <c r="N41" i="82" s="1"/>
  <c r="N76" i="88"/>
  <c r="N41" i="88" s="1"/>
  <c r="N76" i="94"/>
  <c r="N41" i="94" s="1"/>
  <c r="N76" i="105"/>
  <c r="N41" i="105" s="1"/>
  <c r="N76" i="231"/>
  <c r="N40" i="231" s="1"/>
  <c r="N77" i="259"/>
  <c r="N41" i="259" s="1"/>
  <c r="N43" i="259" s="1"/>
  <c r="N83" i="279"/>
  <c r="N46" i="279" s="1"/>
  <c r="N77" i="308"/>
  <c r="N41" i="308" s="1"/>
  <c r="N43" i="308" s="1"/>
  <c r="N79" i="308" s="1"/>
  <c r="N76" i="92"/>
  <c r="N41" i="92" s="1"/>
  <c r="N76" i="96"/>
  <c r="N41" i="96" s="1"/>
  <c r="N76" i="107"/>
  <c r="N41" i="107" s="1"/>
  <c r="N75" i="133"/>
  <c r="N41" i="133" s="1"/>
  <c r="N76" i="135"/>
  <c r="N41" i="135" s="1"/>
  <c r="N83" i="221"/>
  <c r="N46" i="221" s="1"/>
  <c r="N48" i="221" s="1"/>
  <c r="N72" i="227"/>
  <c r="N41" i="227" s="1"/>
  <c r="N76" i="242"/>
  <c r="N40" i="242" s="1"/>
  <c r="N42" i="242" s="1"/>
  <c r="N81" i="282"/>
  <c r="N44" i="282" s="1"/>
  <c r="N75" i="289"/>
  <c r="N41" i="289" s="1"/>
  <c r="N43" i="289" s="1"/>
  <c r="N43" i="306"/>
  <c r="N91" i="260"/>
  <c r="N47" i="260" s="1"/>
  <c r="N76" i="26"/>
  <c r="N42" i="26" s="1"/>
  <c r="N76" i="56"/>
  <c r="N42" i="56" s="1"/>
  <c r="N43" i="56" s="1"/>
  <c r="N78" i="56" s="1"/>
  <c r="L85" i="56" s="1"/>
  <c r="N76" i="67"/>
  <c r="N41" i="67" s="1"/>
  <c r="N76" i="68"/>
  <c r="N41" i="68" s="1"/>
  <c r="N43" i="68" s="1"/>
  <c r="N75" i="75"/>
  <c r="N41" i="75" s="1"/>
  <c r="N76" i="80"/>
  <c r="N41" i="80" s="1"/>
  <c r="N76" i="84"/>
  <c r="N41" i="84" s="1"/>
  <c r="N76" i="86"/>
  <c r="N41" i="86" s="1"/>
  <c r="N76" i="90"/>
  <c r="N41" i="90" s="1"/>
  <c r="N76" i="102"/>
  <c r="N41" i="102" s="1"/>
  <c r="N43" i="102" s="1"/>
  <c r="N80" i="164"/>
  <c r="N46" i="164" s="1"/>
  <c r="N83" i="165"/>
  <c r="N49" i="165" s="1"/>
  <c r="N51" i="165" s="1"/>
  <c r="N81" i="170"/>
  <c r="N47" i="170" s="1"/>
  <c r="N81" i="176"/>
  <c r="N47" i="176" s="1"/>
  <c r="N81" i="171"/>
  <c r="N47" i="171" s="1"/>
  <c r="N81" i="178"/>
  <c r="N47" i="178" s="1"/>
  <c r="N80" i="179"/>
  <c r="N46" i="179" s="1"/>
  <c r="N80" i="180"/>
  <c r="N46" i="180" s="1"/>
  <c r="N48" i="180" s="1"/>
  <c r="N80" i="177"/>
  <c r="N46" i="177" s="1"/>
  <c r="N48" i="177" s="1"/>
  <c r="N80" i="181"/>
  <c r="N46" i="181" s="1"/>
  <c r="N48" i="181" s="1"/>
  <c r="N80" i="183"/>
  <c r="N46" i="183" s="1"/>
  <c r="N80" i="184"/>
  <c r="N46" i="184" s="1"/>
  <c r="N81" i="185"/>
  <c r="N47" i="185" s="1"/>
  <c r="N81" i="186"/>
  <c r="N47" i="186" s="1"/>
  <c r="N80" i="188"/>
  <c r="N46" i="188" s="1"/>
  <c r="N81" i="187"/>
  <c r="N47" i="187" s="1"/>
  <c r="N49" i="187" s="1"/>
  <c r="N75" i="302"/>
  <c r="N41" i="302" s="1"/>
  <c r="N43" i="302" s="1"/>
  <c r="N77" i="323"/>
  <c r="N79" i="323" s="1"/>
  <c r="N77" i="328"/>
  <c r="N41" i="328" s="1"/>
  <c r="N43" i="328" s="1"/>
  <c r="N77" i="337"/>
  <c r="N41" i="337" s="1"/>
  <c r="N81" i="280"/>
  <c r="N44" i="280" s="1"/>
  <c r="N78" i="272"/>
  <c r="N41" i="272" s="1"/>
  <c r="N53" i="325"/>
  <c r="N76" i="24"/>
  <c r="N42" i="24" s="1"/>
  <c r="N43" i="24" s="1"/>
  <c r="N76" i="25"/>
  <c r="N42" i="25" s="1"/>
  <c r="N43" i="50"/>
  <c r="N76" i="61"/>
  <c r="N42" i="61" s="1"/>
  <c r="N76" i="64"/>
  <c r="N41" i="64" s="1"/>
  <c r="N43" i="64" s="1"/>
  <c r="N75" i="72"/>
  <c r="N41" i="72" s="1"/>
  <c r="N75" i="74"/>
  <c r="N41" i="74" s="1"/>
  <c r="N76" i="79"/>
  <c r="N41" i="79" s="1"/>
  <c r="N76" i="81"/>
  <c r="N41" i="81" s="1"/>
  <c r="N43" i="81" s="1"/>
  <c r="N76" i="83"/>
  <c r="N41" i="83" s="1"/>
  <c r="N43" i="83" s="1"/>
  <c r="N76" i="85"/>
  <c r="N41" i="85" s="1"/>
  <c r="N43" i="85" s="1"/>
  <c r="N76" i="87"/>
  <c r="N41" i="87" s="1"/>
  <c r="N76" i="89"/>
  <c r="N41" i="89" s="1"/>
  <c r="N76" i="91"/>
  <c r="N41" i="91" s="1"/>
  <c r="N76" i="100"/>
  <c r="N41" i="100" s="1"/>
  <c r="N76" i="106"/>
  <c r="N41" i="106" s="1"/>
  <c r="N80" i="160"/>
  <c r="N46" i="160" s="1"/>
  <c r="N48" i="160" s="1"/>
  <c r="N78" i="232"/>
  <c r="N41" i="232" s="1"/>
  <c r="N43" i="232" s="1"/>
  <c r="N76" i="234"/>
  <c r="N40" i="234" s="1"/>
  <c r="N42" i="234" s="1"/>
  <c r="N81" i="244"/>
  <c r="N45" i="244" s="1"/>
  <c r="N77" i="250"/>
  <c r="N41" i="250" s="1"/>
  <c r="N77" i="254"/>
  <c r="N41" i="254" s="1"/>
  <c r="N81" i="266"/>
  <c r="N41" i="266" s="1"/>
  <c r="N75" i="290"/>
  <c r="N41" i="290" s="1"/>
  <c r="N43" i="290" s="1"/>
  <c r="N77" i="294"/>
  <c r="N41" i="294" s="1"/>
  <c r="N43" i="294" s="1"/>
  <c r="N75" i="299"/>
  <c r="N41" i="299" s="1"/>
  <c r="N43" i="299" s="1"/>
  <c r="N77" i="321"/>
  <c r="N79" i="321" s="1"/>
  <c r="L85" i="321" s="1"/>
  <c r="N77" i="342"/>
  <c r="N41" i="342" s="1"/>
  <c r="N77" i="347"/>
  <c r="N41" i="347" s="1"/>
  <c r="N43" i="347" s="1"/>
  <c r="N77" i="364"/>
  <c r="N41" i="364" s="1"/>
  <c r="N43" i="31"/>
  <c r="N76" i="63"/>
  <c r="N41" i="63" s="1"/>
  <c r="N43" i="63" s="1"/>
  <c r="N76" i="95"/>
  <c r="N41" i="95" s="1"/>
  <c r="N76" i="97"/>
  <c r="N41" i="97" s="1"/>
  <c r="N43" i="97" s="1"/>
  <c r="N76" i="99"/>
  <c r="N41" i="99" s="1"/>
  <c r="N43" i="99" s="1"/>
  <c r="N76" i="103"/>
  <c r="N41" i="103" s="1"/>
  <c r="N81" i="154"/>
  <c r="N47" i="154" s="1"/>
  <c r="N73" i="229"/>
  <c r="N40" i="229" s="1"/>
  <c r="N77" i="258"/>
  <c r="N41" i="258" s="1"/>
  <c r="N77" i="262"/>
  <c r="N41" i="262" s="1"/>
  <c r="N78" i="270"/>
  <c r="N41" i="270" s="1"/>
  <c r="N43"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43" i="365" s="1"/>
  <c r="N81" i="267"/>
  <c r="N41" i="267" s="1"/>
  <c r="N43" i="267" s="1"/>
  <c r="N75" i="283"/>
  <c r="N41" i="283" s="1"/>
  <c r="N43" i="283" s="1"/>
  <c r="N75" i="292"/>
  <c r="N41" i="292" s="1"/>
  <c r="N43" i="292" s="1"/>
  <c r="N61" i="221"/>
  <c r="N76" i="146"/>
  <c r="N41" i="146" s="1"/>
  <c r="N76" i="19"/>
  <c r="N42" i="19" s="1"/>
  <c r="N43" i="22"/>
  <c r="N43" i="29"/>
  <c r="N43" i="236"/>
  <c r="N43" i="238"/>
  <c r="N43" i="27"/>
  <c r="N43" i="30"/>
  <c r="N43" i="235"/>
  <c r="L84" i="11"/>
  <c r="L57" i="227"/>
  <c r="L61" i="150"/>
  <c r="N61" i="150" s="1"/>
  <c r="L64" i="188"/>
  <c r="N64" i="188" s="1"/>
  <c r="L58" i="75"/>
  <c r="N58" i="75" s="1"/>
  <c r="N64" i="75" s="1"/>
  <c r="L65" i="155"/>
  <c r="N65" i="155" s="1"/>
  <c r="L65" i="186"/>
  <c r="N65" i="186" s="1"/>
  <c r="L65" i="187"/>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76" i="213"/>
  <c r="N42" i="213" s="1"/>
  <c r="N44" i="213" s="1"/>
  <c r="N77" i="253"/>
  <c r="N77" i="256"/>
  <c r="N41" i="256" s="1"/>
  <c r="N43" i="256" s="1"/>
  <c r="N43" i="257"/>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36"/>
  <c r="N76" i="21"/>
  <c r="N42"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76" i="18"/>
  <c r="N42" i="18" s="1"/>
  <c r="N43" i="18" s="1"/>
  <c r="N78" i="18" s="1"/>
  <c r="L84" i="18" s="1"/>
  <c r="N43" i="25"/>
  <c r="N43" i="23"/>
  <c r="I70" i="21"/>
  <c r="I71" i="21"/>
  <c r="I70" i="25"/>
  <c r="I71" i="25"/>
  <c r="N43" i="26"/>
  <c r="I70" i="41"/>
  <c r="I70" i="43"/>
  <c r="N43" i="47"/>
  <c r="N78" i="47" s="1"/>
  <c r="L84" i="47" s="1"/>
  <c r="I70" i="47"/>
  <c r="I70" i="52"/>
  <c r="I70" i="64"/>
  <c r="I71" i="64"/>
  <c r="I70" i="65"/>
  <c r="I71" i="65"/>
  <c r="N43" i="67"/>
  <c r="N78" i="67" s="1"/>
  <c r="L84" i="67" s="1"/>
  <c r="I70" i="67"/>
  <c r="I71" i="67"/>
  <c r="N43" i="74"/>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2"/>
  <c r="N43" i="94"/>
  <c r="N43" i="96"/>
  <c r="I70" i="96"/>
  <c r="I71" i="96"/>
  <c r="N43" i="100"/>
  <c r="N43" i="106"/>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0"/>
  <c r="N49" i="171"/>
  <c r="N48" i="179"/>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8"/>
  <c r="N43" i="90"/>
  <c r="N43" i="91"/>
  <c r="N43" i="95"/>
  <c r="N43" i="98"/>
  <c r="N43" i="101"/>
  <c r="N43" i="103"/>
  <c r="N43" i="107"/>
  <c r="N43" i="108"/>
  <c r="N43" i="133"/>
  <c r="N43" i="135"/>
  <c r="N43" i="138"/>
  <c r="N43" i="209"/>
  <c r="N78" i="65"/>
  <c r="L85" i="65" s="1"/>
  <c r="N43" i="146"/>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N77" i="74"/>
  <c r="L84" i="74" s="1"/>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43" i="145"/>
  <c r="N75" i="158"/>
  <c r="I75" i="158"/>
  <c r="N76" i="158"/>
  <c r="I76" i="158"/>
  <c r="N77" i="158"/>
  <c r="I77" i="158"/>
  <c r="N75" i="168"/>
  <c r="I75" i="168"/>
  <c r="N76" i="168"/>
  <c r="I76" i="168"/>
  <c r="N77" i="168"/>
  <c r="I77" i="168"/>
  <c r="N49" i="176"/>
  <c r="N49" i="178"/>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1" i="239"/>
  <c r="N47" i="244"/>
  <c r="N47" i="252"/>
  <c r="N43" i="254"/>
  <c r="I75" i="186"/>
  <c r="I76" i="186"/>
  <c r="I77" i="186"/>
  <c r="N65" i="187"/>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43" i="266"/>
  <c r="N81" i="268"/>
  <c r="N41" i="268" s="1"/>
  <c r="N43" i="268" s="1"/>
  <c r="N43" i="271"/>
  <c r="N43" i="272"/>
  <c r="N46" i="280"/>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5"/>
  <c r="I70" i="38"/>
  <c r="N43" i="38"/>
  <c r="L84" i="28"/>
  <c r="L83" i="28"/>
  <c r="L85" i="28"/>
  <c r="I70" i="15"/>
  <c r="N76" i="12"/>
  <c r="N42" i="12" s="1"/>
  <c r="N43" i="12" s="1"/>
  <c r="I70" i="12"/>
  <c r="L83" i="67" l="1"/>
  <c r="L85" i="67"/>
  <c r="L84" i="63"/>
  <c r="N79" i="333"/>
  <c r="L84" i="333" s="1"/>
  <c r="N79" i="306"/>
  <c r="L86" i="306" s="1"/>
  <c r="L82" i="289"/>
  <c r="N81" i="248"/>
  <c r="N43" i="248" s="1"/>
  <c r="N45" i="248" s="1"/>
  <c r="N83" i="248" s="1"/>
  <c r="L88" i="248" s="1"/>
  <c r="N79" i="356"/>
  <c r="L84" i="356" s="1"/>
  <c r="L85" i="323"/>
  <c r="L86" i="323"/>
  <c r="N78" i="43"/>
  <c r="L85" i="43" s="1"/>
  <c r="N81" i="50"/>
  <c r="L87" i="50" s="1"/>
  <c r="N43" i="137"/>
  <c r="N80" i="275"/>
  <c r="L87" i="275" s="1"/>
  <c r="L83" i="51"/>
  <c r="L86" i="333"/>
  <c r="L84" i="253"/>
  <c r="N78" i="25"/>
  <c r="L85" i="25" s="1"/>
  <c r="L84" i="78"/>
  <c r="L83" i="65"/>
  <c r="N86" i="65" s="1"/>
  <c r="N88" i="65" s="1"/>
  <c r="D56" i="5" s="1"/>
  <c r="N78" i="22"/>
  <c r="N78" i="37"/>
  <c r="L85" i="37" s="1"/>
  <c r="L82" i="74"/>
  <c r="L84" i="226"/>
  <c r="L83" i="78"/>
  <c r="L86" i="356"/>
  <c r="L83" i="7"/>
  <c r="L83" i="47"/>
  <c r="N78" i="39"/>
  <c r="L85" i="39" s="1"/>
  <c r="L84" i="208"/>
  <c r="N93" i="260"/>
  <c r="L100" i="260" s="1"/>
  <c r="N78" i="42"/>
  <c r="L85" i="42" s="1"/>
  <c r="N78" i="34"/>
  <c r="L83" i="34" s="1"/>
  <c r="L85" i="51"/>
  <c r="L83" i="74"/>
  <c r="N79" i="364"/>
  <c r="N78" i="21"/>
  <c r="L83" i="21" s="1"/>
  <c r="L83" i="289"/>
  <c r="N85" i="289" s="1"/>
  <c r="N87" i="289" s="1"/>
  <c r="D245" i="5" s="1"/>
  <c r="L85" i="46"/>
  <c r="L83" i="46"/>
  <c r="N86" i="46" s="1"/>
  <c r="N88" i="46" s="1"/>
  <c r="D38" i="5" s="1"/>
  <c r="N78" i="38"/>
  <c r="L85" i="38" s="1"/>
  <c r="L85" i="63"/>
  <c r="N86" i="63" s="1"/>
  <c r="N88" i="63" s="1"/>
  <c r="D54" i="5" s="1"/>
  <c r="L82" i="72"/>
  <c r="N79" i="363"/>
  <c r="L86" i="340"/>
  <c r="L86" i="327"/>
  <c r="L84" i="303"/>
  <c r="N77" i="75"/>
  <c r="L84" i="75" s="1"/>
  <c r="N79" i="296"/>
  <c r="L84" i="340"/>
  <c r="L86" i="339"/>
  <c r="L84" i="327"/>
  <c r="L82" i="303"/>
  <c r="L84" i="123"/>
  <c r="N86" i="123" s="1"/>
  <c r="N88" i="123" s="1"/>
  <c r="D114" i="5" s="1"/>
  <c r="N79" i="365"/>
  <c r="L85" i="365" s="1"/>
  <c r="L89" i="218"/>
  <c r="L85" i="356"/>
  <c r="L85" i="226"/>
  <c r="L84" i="224"/>
  <c r="N79" i="254"/>
  <c r="L84" i="254" s="1"/>
  <c r="L83" i="121"/>
  <c r="L84" i="121"/>
  <c r="L85" i="123"/>
  <c r="L59" i="108"/>
  <c r="N59" i="108" s="1"/>
  <c r="N65"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84" i="286" s="1"/>
  <c r="L59" i="285"/>
  <c r="N59" i="285" s="1"/>
  <c r="N64" i="285" s="1"/>
  <c r="L58" i="191"/>
  <c r="N58" i="191" s="1"/>
  <c r="N64" i="191" s="1"/>
  <c r="L58" i="190"/>
  <c r="N58" i="190" s="1"/>
  <c r="N64"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N78" i="103"/>
  <c r="L83" i="103" s="1"/>
  <c r="L85" i="360"/>
  <c r="N79" i="336"/>
  <c r="L86" i="336" s="1"/>
  <c r="N77" i="298"/>
  <c r="L83" i="298" s="1"/>
  <c r="L85" i="347"/>
  <c r="L88" i="219"/>
  <c r="L89" i="219"/>
  <c r="L87" i="219"/>
  <c r="L85" i="21"/>
  <c r="L84" i="21"/>
  <c r="L85" i="7"/>
  <c r="L84" i="46"/>
  <c r="L84" i="339"/>
  <c r="N83" i="282"/>
  <c r="L90" i="282" s="1"/>
  <c r="N79" i="256"/>
  <c r="L84" i="256" s="1"/>
  <c r="N78" i="35"/>
  <c r="N77" i="284"/>
  <c r="L84" i="284" s="1"/>
  <c r="L88" i="218"/>
  <c r="L85" i="253"/>
  <c r="N87" i="253" s="1"/>
  <c r="N89" i="253" s="1"/>
  <c r="D213" i="5" s="1"/>
  <c r="N78" i="100"/>
  <c r="L85" i="100" s="1"/>
  <c r="N78" i="33"/>
  <c r="L83" i="33" s="1"/>
  <c r="L84" i="64"/>
  <c r="N86" i="64" s="1"/>
  <c r="N88" i="64" s="1"/>
  <c r="D55" i="5" s="1"/>
  <c r="N78" i="53"/>
  <c r="L85" i="53" s="1"/>
  <c r="N77" i="325"/>
  <c r="L83" i="325" s="1"/>
  <c r="L84" i="348"/>
  <c r="L86" i="328"/>
  <c r="N77" i="291"/>
  <c r="L82" i="291" s="1"/>
  <c r="N69" i="172"/>
  <c r="N77" i="299"/>
  <c r="L83" i="299" s="1"/>
  <c r="N80" i="272"/>
  <c r="L85" i="272" s="1"/>
  <c r="L85" i="32"/>
  <c r="L84" i="31"/>
  <c r="L84" i="32"/>
  <c r="L85" i="31"/>
  <c r="N74" i="227"/>
  <c r="L79" i="227" s="1"/>
  <c r="N70" i="266"/>
  <c r="N83" i="266" s="1"/>
  <c r="N70" i="186"/>
  <c r="N83" i="186" s="1"/>
  <c r="L88" i="186" s="1"/>
  <c r="N70" i="154"/>
  <c r="N83" i="154" s="1"/>
  <c r="L88" i="154" s="1"/>
  <c r="N67" i="150"/>
  <c r="N79" i="261"/>
  <c r="L84" i="261" s="1"/>
  <c r="L82" i="305"/>
  <c r="L83" i="305"/>
  <c r="L83" i="25"/>
  <c r="L87" i="281"/>
  <c r="N78" i="243"/>
  <c r="L83" i="243" s="1"/>
  <c r="L85" i="128"/>
  <c r="L84" i="306"/>
  <c r="N77" i="301"/>
  <c r="L82" i="301" s="1"/>
  <c r="N77" i="190"/>
  <c r="L83" i="190" s="1"/>
  <c r="N70" i="267"/>
  <c r="N83" i="267" s="1"/>
  <c r="L88" i="267" s="1"/>
  <c r="N74" i="246"/>
  <c r="N89" i="246" s="1"/>
  <c r="L84" i="39"/>
  <c r="N79" i="332"/>
  <c r="L85"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L85" i="47"/>
  <c r="L83" i="72"/>
  <c r="L86" i="360"/>
  <c r="L86" i="348"/>
  <c r="L85" i="131"/>
  <c r="N78" i="79"/>
  <c r="L83" i="79" s="1"/>
  <c r="N78" i="68"/>
  <c r="L84" i="130"/>
  <c r="L85" i="208"/>
  <c r="N79" i="342"/>
  <c r="L85" i="342" s="1"/>
  <c r="L99" i="260"/>
  <c r="N78" i="40"/>
  <c r="L84" i="40" s="1"/>
  <c r="L87" i="277"/>
  <c r="L86" i="277"/>
  <c r="L85" i="250"/>
  <c r="L84" i="250"/>
  <c r="N78" i="96"/>
  <c r="L85" i="96" s="1"/>
  <c r="N78" i="45"/>
  <c r="L85" i="45" s="1"/>
  <c r="N78" i="36"/>
  <c r="N80" i="274"/>
  <c r="L86" i="274" s="1"/>
  <c r="N79" i="259"/>
  <c r="L84" i="259" s="1"/>
  <c r="N78" i="144"/>
  <c r="L85" i="144" s="1"/>
  <c r="N77" i="283"/>
  <c r="N85" i="279"/>
  <c r="N83" i="244"/>
  <c r="L90"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77" i="191"/>
  <c r="L83" i="191" s="1"/>
  <c r="N88" i="252"/>
  <c r="L93" i="252" s="1"/>
  <c r="L84" i="37"/>
  <c r="L84" i="57"/>
  <c r="L86" i="347"/>
  <c r="L85" i="371"/>
  <c r="L86" i="343"/>
  <c r="L86" i="321"/>
  <c r="L85" i="328"/>
  <c r="L84" i="323"/>
  <c r="L86" i="250"/>
  <c r="L85" i="224"/>
  <c r="N86" i="224" s="1"/>
  <c r="N88" i="224" s="1"/>
  <c r="D185" i="5" s="1"/>
  <c r="L84" i="132"/>
  <c r="L83" i="131"/>
  <c r="L83" i="127"/>
  <c r="L83" i="129"/>
  <c r="L84" i="129"/>
  <c r="L85" i="129"/>
  <c r="L84" i="52"/>
  <c r="L85" i="52"/>
  <c r="L83" i="52"/>
  <c r="L85" i="306"/>
  <c r="L92" i="221"/>
  <c r="N79" i="337"/>
  <c r="N75" i="229"/>
  <c r="L80" i="229" s="1"/>
  <c r="N83" i="280"/>
  <c r="N78" i="44"/>
  <c r="N86" i="11"/>
  <c r="N88" i="11" s="1"/>
  <c r="D319" i="5" s="1"/>
  <c r="L85" i="14"/>
  <c r="L85" i="16"/>
  <c r="L84" i="332"/>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90" i="218"/>
  <c r="N92" i="218" s="1"/>
  <c r="D180" i="5" s="1"/>
  <c r="N79" i="193"/>
  <c r="L85" i="193" s="1"/>
  <c r="L84" i="216"/>
  <c r="L83" i="216"/>
  <c r="L83" i="128"/>
  <c r="L83" i="125"/>
  <c r="L84" i="125"/>
  <c r="L84" i="124"/>
  <c r="L85" i="110"/>
  <c r="L86" i="364"/>
  <c r="L84" i="364"/>
  <c r="L85" i="364"/>
  <c r="L86" i="363"/>
  <c r="L84" i="363"/>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N86" i="67"/>
  <c r="N88" i="67" s="1"/>
  <c r="D58" i="5" s="1"/>
  <c r="L83" i="56"/>
  <c r="L84" i="56"/>
  <c r="L84" i="38"/>
  <c r="N86" i="28"/>
  <c r="N88" i="28" s="1"/>
  <c r="D20" i="5" s="1"/>
  <c r="L85" i="18"/>
  <c r="L83" i="18"/>
  <c r="L85" i="15"/>
  <c r="L83" i="15"/>
  <c r="N78" i="12"/>
  <c r="L85" i="12" s="1"/>
  <c r="N70" i="178" l="1"/>
  <c r="N83" i="178" s="1"/>
  <c r="N70" i="171"/>
  <c r="N83" i="171" s="1"/>
  <c r="L90" i="171" s="1"/>
  <c r="L84" i="102"/>
  <c r="L84" i="24"/>
  <c r="L84" i="365"/>
  <c r="L83" i="42"/>
  <c r="L83" i="286"/>
  <c r="L89" i="282"/>
  <c r="L84" i="42"/>
  <c r="L86" i="365"/>
  <c r="L83" i="59"/>
  <c r="N86" i="58"/>
  <c r="N88" i="58" s="1"/>
  <c r="D49" i="5" s="1"/>
  <c r="L83" i="38"/>
  <c r="N69" i="184"/>
  <c r="N82" i="184" s="1"/>
  <c r="L88" i="184" s="1"/>
  <c r="N69" i="180"/>
  <c r="N82" i="180" s="1"/>
  <c r="N64" i="297"/>
  <c r="N77" i="297" s="1"/>
  <c r="L82" i="297" s="1"/>
  <c r="N72" i="165"/>
  <c r="N85" i="165" s="1"/>
  <c r="L91" i="165" s="1"/>
  <c r="N70" i="176"/>
  <c r="N83" i="176" s="1"/>
  <c r="L88" i="176" s="1"/>
  <c r="N87" i="323"/>
  <c r="N89" i="323" s="1"/>
  <c r="D279" i="5" s="1"/>
  <c r="N86" i="226"/>
  <c r="N88" i="226" s="1"/>
  <c r="D187" i="5" s="1"/>
  <c r="N86" i="121"/>
  <c r="N88" i="121" s="1"/>
  <c r="D111" i="5" s="1"/>
  <c r="N85" i="303"/>
  <c r="N87" i="303" s="1"/>
  <c r="D259" i="5" s="1"/>
  <c r="L86" i="332"/>
  <c r="L83" i="43"/>
  <c r="L85" i="69"/>
  <c r="L84" i="25"/>
  <c r="N86" i="25" s="1"/>
  <c r="N88" i="25" s="1"/>
  <c r="D17" i="5" s="1"/>
  <c r="L86" i="275"/>
  <c r="L84" i="43"/>
  <c r="N85" i="72"/>
  <c r="N87" i="72" s="1"/>
  <c r="D63" i="5" s="1"/>
  <c r="N86" i="47"/>
  <c r="N88" i="47" s="1"/>
  <c r="D39" i="5" s="1"/>
  <c r="N87" i="339"/>
  <c r="N89" i="339" s="1"/>
  <c r="D292" i="5" s="1"/>
  <c r="L86" i="50"/>
  <c r="L88" i="50"/>
  <c r="N87" i="340"/>
  <c r="N89" i="340" s="1"/>
  <c r="D294" i="5" s="1"/>
  <c r="N86" i="21"/>
  <c r="N88" i="21" s="1"/>
  <c r="D13" i="5" s="1"/>
  <c r="L83" i="92"/>
  <c r="N86" i="124"/>
  <c r="N88" i="124" s="1"/>
  <c r="D113" i="5" s="1"/>
  <c r="L84" i="92"/>
  <c r="L88" i="282"/>
  <c r="L85" i="336"/>
  <c r="N82" i="174"/>
  <c r="L89" i="174" s="1"/>
  <c r="L91" i="221"/>
  <c r="N93" i="221" s="1"/>
  <c r="N95" i="221" s="1"/>
  <c r="D184" i="5" s="1"/>
  <c r="L83" i="105"/>
  <c r="N79" i="239"/>
  <c r="L85" i="239" s="1"/>
  <c r="L83" i="26"/>
  <c r="N86" i="131"/>
  <c r="N88" i="131" s="1"/>
  <c r="D122" i="5" s="1"/>
  <c r="L98" i="260"/>
  <c r="L85" i="105"/>
  <c r="N86" i="51"/>
  <c r="N88" i="51" s="1"/>
  <c r="D43" i="5" s="1"/>
  <c r="L83" i="30"/>
  <c r="N87" i="333"/>
  <c r="N89" i="333" s="1"/>
  <c r="D287" i="5" s="1"/>
  <c r="L84" i="26"/>
  <c r="L85" i="275"/>
  <c r="L84" i="342"/>
  <c r="N85" i="74"/>
  <c r="N87" i="74" s="1"/>
  <c r="D65" i="5" s="1"/>
  <c r="N86" i="7"/>
  <c r="N88" i="7" s="1"/>
  <c r="D3" i="5" s="1"/>
  <c r="L84" i="27"/>
  <c r="L84" i="30"/>
  <c r="N90" i="219"/>
  <c r="N92" i="219" s="1"/>
  <c r="D181" i="5" s="1"/>
  <c r="N87" i="328"/>
  <c r="N89" i="328" s="1"/>
  <c r="D282" i="5" s="1"/>
  <c r="N87" i="371"/>
  <c r="N89" i="371" s="1"/>
  <c r="D293" i="5" s="1"/>
  <c r="L83" i="215"/>
  <c r="L84" i="34"/>
  <c r="L83" i="102"/>
  <c r="N86" i="102" s="1"/>
  <c r="N88" i="102" s="1"/>
  <c r="D92" i="5" s="1"/>
  <c r="L85" i="254"/>
  <c r="L85" i="34"/>
  <c r="L83" i="75"/>
  <c r="L82" i="302"/>
  <c r="L82" i="75"/>
  <c r="L84" i="298"/>
  <c r="L83" i="39"/>
  <c r="L86" i="254"/>
  <c r="L83" i="302"/>
  <c r="L84" i="100"/>
  <c r="N87" i="356"/>
  <c r="N89" i="356" s="1"/>
  <c r="D308" i="5" s="1"/>
  <c r="N87" i="327"/>
  <c r="N89" i="327" s="1"/>
  <c r="D281" i="5" s="1"/>
  <c r="L84" i="135"/>
  <c r="L84" i="346"/>
  <c r="L85" i="240"/>
  <c r="L84" i="147"/>
  <c r="L82" i="284"/>
  <c r="N86" i="208"/>
  <c r="N88" i="208" s="1"/>
  <c r="D119" i="5" s="1"/>
  <c r="L85" i="41"/>
  <c r="L87" i="274"/>
  <c r="L84" i="103"/>
  <c r="L87" i="232"/>
  <c r="L85" i="232"/>
  <c r="L85" i="213"/>
  <c r="L86" i="241"/>
  <c r="L85" i="241"/>
  <c r="L84" i="19"/>
  <c r="N86" i="19" s="1"/>
  <c r="N88" i="19" s="1"/>
  <c r="D11" i="5" s="1"/>
  <c r="L83" i="19"/>
  <c r="N79" i="313"/>
  <c r="L86" i="313" s="1"/>
  <c r="N79" i="317"/>
  <c r="L86" i="317" s="1"/>
  <c r="L86" i="256"/>
  <c r="N86" i="132"/>
  <c r="N88" i="132" s="1"/>
  <c r="D123" i="5" s="1"/>
  <c r="L82" i="286"/>
  <c r="N70" i="168"/>
  <c r="N83" i="168" s="1"/>
  <c r="L90" i="168" s="1"/>
  <c r="N87" i="321"/>
  <c r="N89" i="321" s="1"/>
  <c r="D277" i="5" s="1"/>
  <c r="N87" i="343"/>
  <c r="N89" i="343" s="1"/>
  <c r="D296" i="5" s="1"/>
  <c r="N86" i="130"/>
  <c r="N88" i="130" s="1"/>
  <c r="D121" i="5" s="1"/>
  <c r="L83" i="284"/>
  <c r="N69" i="179"/>
  <c r="N82" i="179" s="1"/>
  <c r="N69" i="177"/>
  <c r="N82" i="177" s="1"/>
  <c r="L89" i="177" s="1"/>
  <c r="N70" i="268"/>
  <c r="N83" i="268" s="1"/>
  <c r="L90" i="268" s="1"/>
  <c r="L83" i="142"/>
  <c r="L84" i="142"/>
  <c r="L85" i="142"/>
  <c r="L84" i="262"/>
  <c r="L85" i="262"/>
  <c r="L86" i="262"/>
  <c r="L83" i="24"/>
  <c r="N86" i="24" s="1"/>
  <c r="N88" i="24" s="1"/>
  <c r="D16" i="5" s="1"/>
  <c r="L86" i="232"/>
  <c r="L85" i="147"/>
  <c r="L85" i="138"/>
  <c r="L86" i="251"/>
  <c r="L85" i="215"/>
  <c r="N79" i="314"/>
  <c r="L85" i="314" s="1"/>
  <c r="N79" i="318"/>
  <c r="N79" i="311"/>
  <c r="L84" i="311" s="1"/>
  <c r="N79" i="315"/>
  <c r="L84" i="315" s="1"/>
  <c r="N79" i="319"/>
  <c r="L84" i="319" s="1"/>
  <c r="N77" i="287"/>
  <c r="L82" i="287" s="1"/>
  <c r="L86" i="240"/>
  <c r="L85" i="135"/>
  <c r="L82" i="298"/>
  <c r="N85" i="298" s="1"/>
  <c r="N87" i="298" s="1"/>
  <c r="D254" i="5" s="1"/>
  <c r="L84" i="251"/>
  <c r="L85" i="27"/>
  <c r="N66" i="294"/>
  <c r="N79" i="294" s="1"/>
  <c r="L86"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L85" i="334"/>
  <c r="L85" i="59"/>
  <c r="N86" i="59" s="1"/>
  <c r="N88" i="59" s="1"/>
  <c r="D50" i="5" s="1"/>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3" i="297"/>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7" i="365"/>
  <c r="N89" i="365" s="1"/>
  <c r="D315"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N86" i="41" s="1"/>
  <c r="N88" i="41" s="1"/>
  <c r="D32" i="5" s="1"/>
  <c r="L84" i="345"/>
  <c r="L86" i="345"/>
  <c r="L85" i="345"/>
  <c r="N85" i="304"/>
  <c r="N87" i="304" s="1"/>
  <c r="D260" i="5" s="1"/>
  <c r="N87" i="308"/>
  <c r="N89" i="308" s="1"/>
  <c r="D264" i="5" s="1"/>
  <c r="L89" i="248"/>
  <c r="L89" i="183"/>
  <c r="L81" i="229"/>
  <c r="L95" i="252"/>
  <c r="L83" i="69"/>
  <c r="N86" i="69" s="1"/>
  <c r="N88" i="69" s="1"/>
  <c r="D60" i="5" s="1"/>
  <c r="L87" i="181"/>
  <c r="L83" i="145"/>
  <c r="L84" i="193"/>
  <c r="L86" i="193"/>
  <c r="L82" i="229"/>
  <c r="L90" i="248"/>
  <c r="L94" i="252"/>
  <c r="N87" i="332"/>
  <c r="N89" i="332" s="1"/>
  <c r="D286" i="5" s="1"/>
  <c r="L85" i="44"/>
  <c r="L83" i="44"/>
  <c r="L84" i="44"/>
  <c r="L84" i="337"/>
  <c r="L86" i="337"/>
  <c r="L85" i="337"/>
  <c r="L90" i="280"/>
  <c r="L88" i="280"/>
  <c r="L89" i="280"/>
  <c r="L84" i="287"/>
  <c r="L83" i="287"/>
  <c r="L86" i="318"/>
  <c r="L84" i="318"/>
  <c r="L84" i="285"/>
  <c r="L82" i="285"/>
  <c r="L83" i="285"/>
  <c r="L85" i="48"/>
  <c r="L87" i="48"/>
  <c r="L86" i="48"/>
  <c r="L85" i="66"/>
  <c r="L84" i="66"/>
  <c r="L83" i="66"/>
  <c r="L84" i="71"/>
  <c r="L83" i="71"/>
  <c r="L85" i="71"/>
  <c r="L85" i="54"/>
  <c r="L83" i="54"/>
  <c r="L84" i="54"/>
  <c r="L86"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5" i="313"/>
  <c r="L86" i="320"/>
  <c r="L85" i="320"/>
  <c r="L84" i="320"/>
  <c r="L84" i="350"/>
  <c r="L86" i="350"/>
  <c r="L85" i="350"/>
  <c r="L85" i="330"/>
  <c r="L86" i="330"/>
  <c r="N86" i="18"/>
  <c r="N88" i="18" s="1"/>
  <c r="D10" i="5" s="1"/>
  <c r="N86" i="110"/>
  <c r="N88" i="110" s="1"/>
  <c r="D100" i="5" s="1"/>
  <c r="L85" i="318"/>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91" i="282"/>
  <c r="N93" i="282" s="1"/>
  <c r="D239" i="5" s="1"/>
  <c r="N87" i="363"/>
  <c r="N89" i="363" s="1"/>
  <c r="D313" i="5" s="1"/>
  <c r="N87" i="364"/>
  <c r="N89" i="364" s="1"/>
  <c r="D314" i="5" s="1"/>
  <c r="N86" i="73"/>
  <c r="N88" i="73" s="1"/>
  <c r="D64" i="5" s="1"/>
  <c r="N87" i="354"/>
  <c r="N89" i="354" s="1"/>
  <c r="D306" i="5" s="1"/>
  <c r="N86" i="38"/>
  <c r="N88" i="38" s="1"/>
  <c r="D29" i="5" s="1"/>
  <c r="N86" i="15"/>
  <c r="N88" i="15" s="1"/>
  <c r="D7" i="5" s="1"/>
  <c r="L83" i="12"/>
  <c r="L84" i="12"/>
  <c r="L84" i="297" l="1"/>
  <c r="N85" i="286"/>
  <c r="N87" i="286" s="1"/>
  <c r="D243" i="5" s="1"/>
  <c r="N86" i="30"/>
  <c r="N88" i="30" s="1"/>
  <c r="D22" i="5" s="1"/>
  <c r="N86" i="26"/>
  <c r="N88" i="26" s="1"/>
  <c r="D18" i="5" s="1"/>
  <c r="N86" i="33"/>
  <c r="N88" i="33" s="1"/>
  <c r="D25" i="5" s="1"/>
  <c r="L89" i="176"/>
  <c r="N91" i="176" s="1"/>
  <c r="N93" i="176" s="1"/>
  <c r="D155" i="5" s="1"/>
  <c r="N89" i="50"/>
  <c r="N91" i="50" s="1"/>
  <c r="D42" i="5" s="1"/>
  <c r="L90" i="176"/>
  <c r="L86" i="239"/>
  <c r="L84" i="239"/>
  <c r="L87" i="174"/>
  <c r="L88" i="174"/>
  <c r="N86" i="135"/>
  <c r="N88" i="135" s="1"/>
  <c r="D126" i="5" s="1"/>
  <c r="N86" i="215"/>
  <c r="N88" i="215" s="1"/>
  <c r="D177" i="5" s="1"/>
  <c r="L89" i="189"/>
  <c r="N87" i="256"/>
  <c r="N89" i="256" s="1"/>
  <c r="D215" i="5" s="1"/>
  <c r="N87" i="240"/>
  <c r="N89" i="240" s="1"/>
  <c r="D200" i="5" s="1"/>
  <c r="N88" i="275"/>
  <c r="N90" i="275" s="1"/>
  <c r="D233" i="5" s="1"/>
  <c r="L87" i="189"/>
  <c r="N86" i="43"/>
  <c r="N88" i="43" s="1"/>
  <c r="D34" i="5" s="1"/>
  <c r="N87" i="241"/>
  <c r="N89" i="241" s="1"/>
  <c r="D201" i="5" s="1"/>
  <c r="N86" i="105"/>
  <c r="N88" i="105" s="1"/>
  <c r="D95" i="5" s="1"/>
  <c r="N87" i="342"/>
  <c r="N89" i="342" s="1"/>
  <c r="D295" i="5" s="1"/>
  <c r="N86" i="92"/>
  <c r="N88" i="92" s="1"/>
  <c r="D83" i="5" s="1"/>
  <c r="N86" i="100"/>
  <c r="N88" i="100" s="1"/>
  <c r="D90" i="5" s="1"/>
  <c r="N86" i="138"/>
  <c r="N88" i="138" s="1"/>
  <c r="D129" i="5" s="1"/>
  <c r="N86" i="27"/>
  <c r="N88" i="27" s="1"/>
  <c r="D19" i="5" s="1"/>
  <c r="N85" i="325"/>
  <c r="N87" i="325" s="1"/>
  <c r="D280" i="5" s="1"/>
  <c r="L83" i="60"/>
  <c r="L88" i="157"/>
  <c r="L88" i="268"/>
  <c r="L86" i="315"/>
  <c r="L85" i="315"/>
  <c r="N86" i="140"/>
  <c r="N88" i="140" s="1"/>
  <c r="D132" i="5" s="1"/>
  <c r="N85" i="302"/>
  <c r="N87" i="302" s="1"/>
  <c r="L85" i="294"/>
  <c r="N91" i="249"/>
  <c r="N93" i="249" s="1"/>
  <c r="D209" i="5" s="1"/>
  <c r="N85" i="75"/>
  <c r="N87" i="75" s="1"/>
  <c r="D66" i="5" s="1"/>
  <c r="L84" i="294"/>
  <c r="N85" i="284"/>
  <c r="N87" i="284" s="1"/>
  <c r="D241" i="5" s="1"/>
  <c r="N86" i="34"/>
  <c r="N88" i="34" s="1"/>
  <c r="D26" i="5" s="1"/>
  <c r="N86" i="103"/>
  <c r="N88" i="103" s="1"/>
  <c r="D93" i="5" s="1"/>
  <c r="N87" i="254"/>
  <c r="N89" i="254" s="1"/>
  <c r="D214" i="5" s="1"/>
  <c r="L89" i="268"/>
  <c r="N86" i="53"/>
  <c r="N88" i="53" s="1"/>
  <c r="D45" i="5" s="1"/>
  <c r="N87" i="262"/>
  <c r="N89" i="262" s="1"/>
  <c r="D221" i="5" s="1"/>
  <c r="N88" i="232"/>
  <c r="N90" i="232" s="1"/>
  <c r="D192" i="5" s="1"/>
  <c r="L86" i="319"/>
  <c r="L84" i="317"/>
  <c r="L84" i="314"/>
  <c r="L89" i="157"/>
  <c r="L85" i="319"/>
  <c r="L85" i="317"/>
  <c r="N87" i="346"/>
  <c r="N89" i="346" s="1"/>
  <c r="D299" i="5" s="1"/>
  <c r="N82" i="227"/>
  <c r="N84" i="227" s="1"/>
  <c r="D188" i="5" s="1"/>
  <c r="N90" i="217"/>
  <c r="N92" i="217" s="1"/>
  <c r="D179" i="5" s="1"/>
  <c r="N86" i="88"/>
  <c r="N88" i="88" s="1"/>
  <c r="D79" i="5" s="1"/>
  <c r="N86" i="80"/>
  <c r="N88" i="80" s="1"/>
  <c r="D71" i="5" s="1"/>
  <c r="N87" i="238"/>
  <c r="N89" i="238" s="1"/>
  <c r="D198" i="5" s="1"/>
  <c r="N86" i="149"/>
  <c r="N88" i="149" s="1"/>
  <c r="D135" i="5" s="1"/>
  <c r="N87" i="251"/>
  <c r="N89" i="251" s="1"/>
  <c r="D211" i="5" s="1"/>
  <c r="N86" i="142"/>
  <c r="N88" i="142" s="1"/>
  <c r="D134" i="5" s="1"/>
  <c r="N86" i="147"/>
  <c r="N88" i="147" s="1"/>
  <c r="D137" i="5" s="1"/>
  <c r="L86" i="311"/>
  <c r="L88" i="177"/>
  <c r="N86" i="99"/>
  <c r="N88" i="99" s="1"/>
  <c r="D89" i="5" s="1"/>
  <c r="N87" i="235"/>
  <c r="N89" i="235" s="1"/>
  <c r="D195" i="5" s="1"/>
  <c r="N87" i="264"/>
  <c r="N89" i="264" s="1"/>
  <c r="D223" i="5" s="1"/>
  <c r="N86" i="213"/>
  <c r="N88" i="213" s="1"/>
  <c r="D175" i="5" s="1"/>
  <c r="N86" i="96"/>
  <c r="N88" i="96" s="1"/>
  <c r="D86" i="5" s="1"/>
  <c r="L85" i="311"/>
  <c r="L87" i="177"/>
  <c r="N86" i="209"/>
  <c r="N88" i="209" s="1"/>
  <c r="D131" i="5" s="1"/>
  <c r="N86" i="83"/>
  <c r="N88" i="83" s="1"/>
  <c r="D74" i="5" s="1"/>
  <c r="N86" i="231"/>
  <c r="N88" i="231" s="1"/>
  <c r="D191" i="5" s="1"/>
  <c r="N88" i="274"/>
  <c r="N90" i="274" s="1"/>
  <c r="D232" i="5" s="1"/>
  <c r="N86" i="9"/>
  <c r="N88" i="9" s="1"/>
  <c r="D4" i="5" s="1"/>
  <c r="N87" i="295"/>
  <c r="N89" i="295" s="1"/>
  <c r="D251" i="5" s="1"/>
  <c r="N86" i="29"/>
  <c r="N88" i="29" s="1"/>
  <c r="D21"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D160" i="5" l="1"/>
  <c r="N90" i="189"/>
  <c r="N92" i="189" s="1"/>
  <c r="D169" i="5" s="1"/>
  <c r="N87" i="315"/>
  <c r="N89" i="315" s="1"/>
  <c r="D271" i="5" s="1"/>
  <c r="N87" i="317"/>
  <c r="N89" i="317" s="1"/>
  <c r="D273" i="5" s="1"/>
  <c r="N91" i="158"/>
  <c r="N93" i="158" s="1"/>
  <c r="D146" i="5" s="1"/>
  <c r="N91" i="157"/>
  <c r="N93" i="157" s="1"/>
  <c r="D145" i="5" s="1"/>
  <c r="N82" i="228"/>
  <c r="N84" i="228" s="1"/>
  <c r="D189" i="5" s="1"/>
  <c r="N86" i="60"/>
  <c r="N88" i="60" s="1"/>
  <c r="D51" i="5" s="1"/>
  <c r="N87" i="319"/>
  <c r="N89" i="319" s="1"/>
  <c r="D275" i="5" s="1"/>
  <c r="N91" i="268"/>
  <c r="N93" i="268" s="1"/>
  <c r="D227" i="5" s="1"/>
  <c r="N87" i="294"/>
  <c r="N89" i="294" s="1"/>
  <c r="D250" i="5" s="1"/>
  <c r="N90" i="177"/>
  <c r="N92" i="177" s="1"/>
  <c r="N87" i="311"/>
  <c r="N89" i="311" s="1"/>
  <c r="D267" i="5" s="1"/>
  <c r="N90" i="172"/>
  <c r="N92" i="172" s="1"/>
  <c r="D153" i="5" s="1"/>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<sst xmlns="http://schemas.openxmlformats.org/spreadsheetml/2006/main" count="38555" uniqueCount="2343">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</sst>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
      <patternFill patternType="solid">
        <fgColor rgb="FFFFFF00"/>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5" borderId="4" xfId="3" applyNumberFormat="1" applyFill="1" applyBorder="1" applyProtection="1"/>
    <xf numFmtId="4" fontId="7" fillId="25" borderId="6" xfId="1" applyNumberFormat="1" applyFont="1" applyFill="1" applyBorder="1" applyProtection="1"/>
    <xf numFmtId="170" fontId="14" fillId="30" borderId="60" xfId="0" applyNumberFormat="1" applyFont="1" applyFill="1" applyBorder="1"/>
    <xf numFmtId="1" fontId="14" fillId="29" borderId="60" xfId="8" applyNumberFormat="1" applyFont="1" applyFill="1" applyBorder="1" applyAlignment="1">
      <alignment horizontal="center"/>
    </xf>
    <xf numFmtId="170" fontId="14" fillId="29" borderId="60" xfId="9" applyNumberFormat="1" applyFont="1" applyFill="1" applyBorder="1"/>
    <xf numFmtId="4" fontId="14" fillId="29" borderId="77" xfId="7" applyNumberFormat="1" applyFont="1" applyFill="1" applyBorder="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30" borderId="25" xfId="0" applyFont="1" applyFill="1" applyBorder="1" applyAlignment="1"/>
    <xf numFmtId="0" fontId="14" fillId="30" borderId="26" xfId="0" applyFont="1" applyFill="1" applyBorder="1" applyAlignment="1"/>
    <xf numFmtId="2" fontId="14" fillId="30"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MAGDALENA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2"/>
      <c r="B32" s="662"/>
      <c r="C32" s="662"/>
      <c r="D32" s="662"/>
      <c r="E32" s="662"/>
      <c r="F32" s="662"/>
      <c r="G32" s="662"/>
      <c r="H32" s="662"/>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2"/>
      <c r="B33" s="662"/>
      <c r="C33" s="662"/>
      <c r="D33" s="662"/>
      <c r="E33" s="662"/>
      <c r="F33" s="662"/>
      <c r="G33" s="662"/>
      <c r="H33" s="662"/>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2"/>
      <c r="B34" s="662"/>
      <c r="C34" s="662"/>
      <c r="D34" s="662"/>
      <c r="E34" s="662"/>
      <c r="F34" s="662"/>
      <c r="G34" s="662"/>
      <c r="H34" s="662"/>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2"/>
      <c r="B35" s="662"/>
      <c r="C35" s="662"/>
      <c r="D35" s="662"/>
      <c r="E35" s="662"/>
      <c r="F35" s="662"/>
      <c r="G35" s="662"/>
      <c r="H35" s="662"/>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2"/>
      <c r="B36" s="662"/>
      <c r="C36" s="662"/>
      <c r="D36" s="662"/>
      <c r="E36" s="662"/>
      <c r="F36" s="662"/>
      <c r="G36" s="662"/>
      <c r="H36" s="662"/>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2"/>
      <c r="B37" s="662"/>
      <c r="C37" s="662"/>
      <c r="D37" s="662"/>
      <c r="E37" s="662"/>
      <c r="F37" s="662"/>
      <c r="G37" s="662"/>
      <c r="H37" s="662"/>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2"/>
      <c r="B38" s="662"/>
      <c r="C38" s="662"/>
      <c r="D38" s="662"/>
      <c r="E38" s="662"/>
      <c r="F38" s="662"/>
      <c r="G38" s="662"/>
      <c r="H38" s="662"/>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63" t="s">
        <v>1933</v>
      </c>
      <c r="B1" s="664"/>
      <c r="C1" s="664"/>
      <c r="D1" s="665"/>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3342836.9092433099</v>
      </c>
      <c r="G3" t="s">
        <v>1064</v>
      </c>
      <c r="J3" s="1"/>
    </row>
    <row r="4" spans="1:10" ht="54" thickTop="1" thickBot="1">
      <c r="A4" s="137" t="s">
        <v>1069</v>
      </c>
      <c r="B4" s="138" t="s">
        <v>1253</v>
      </c>
      <c r="C4" s="136" t="s">
        <v>1068</v>
      </c>
      <c r="D4" s="183">
        <f>VLOOKUP('200.2'!A88,'200.2'!A37:N108,14,FALSE)</f>
        <v>292463.3425530392</v>
      </c>
      <c r="J4" s="1"/>
    </row>
    <row r="5" spans="1:10" ht="54" thickTop="1" thickBot="1">
      <c r="A5" s="137" t="s">
        <v>1070</v>
      </c>
      <c r="B5" s="138" t="s">
        <v>1254</v>
      </c>
      <c r="C5" s="139" t="s">
        <v>1071</v>
      </c>
      <c r="D5" s="183">
        <f>VLOOKUP('201.1'!A88,'201.1'!A38:N109,14,FALSE)</f>
        <v>181129.30831612862</v>
      </c>
    </row>
    <row r="6" spans="1:10" ht="54" thickTop="1" thickBot="1">
      <c r="A6" s="137" t="s">
        <v>1072</v>
      </c>
      <c r="B6" s="138" t="s">
        <v>1255</v>
      </c>
      <c r="C6" s="139" t="s">
        <v>1071</v>
      </c>
      <c r="D6" s="183">
        <f>VLOOKUP('201.2'!A88,'201.2'!A39:N110,14,FALSE)</f>
        <v>189319.49400562013</v>
      </c>
    </row>
    <row r="7" spans="1:10" ht="70.5" customHeight="1" thickTop="1" thickBot="1">
      <c r="A7" s="137" t="s">
        <v>1073</v>
      </c>
      <c r="B7" s="138" t="s">
        <v>1256</v>
      </c>
      <c r="C7" s="139" t="s">
        <v>1071</v>
      </c>
      <c r="D7" s="183">
        <f>VLOOKUP('201.3'!A88,'201.3'!A40:N111,14,FALSE)</f>
        <v>43888.592998894666</v>
      </c>
    </row>
    <row r="8" spans="1:10" ht="54" thickTop="1" thickBot="1">
      <c r="A8" s="137" t="s">
        <v>1074</v>
      </c>
      <c r="B8" s="138" t="s">
        <v>1257</v>
      </c>
      <c r="C8" s="139" t="s">
        <v>1071</v>
      </c>
      <c r="D8" s="184">
        <f>VLOOKUP('201.4'!A88,'201.4'!A41:N112,14,FALSE)</f>
        <v>63384.396168742584</v>
      </c>
    </row>
    <row r="9" spans="1:10" ht="54" thickTop="1" thickBot="1">
      <c r="A9" s="137" t="s">
        <v>1075</v>
      </c>
      <c r="B9" s="138" t="s">
        <v>1254</v>
      </c>
      <c r="C9" s="139" t="s">
        <v>1929</v>
      </c>
      <c r="D9" s="184">
        <f>VLOOKUP('201.5'!A88,'201.5'!A42:N113,14,FALSE)</f>
        <v>181129.30831612862</v>
      </c>
    </row>
    <row r="10" spans="1:10" ht="54" thickTop="1" thickBot="1">
      <c r="A10" s="137" t="s">
        <v>1076</v>
      </c>
      <c r="B10" s="138" t="s">
        <v>1255</v>
      </c>
      <c r="C10" s="139" t="s">
        <v>1929</v>
      </c>
      <c r="D10" s="184">
        <f>VLOOKUP('201.6'!A88,'201.6'!A43:N114,14,FALSE)</f>
        <v>189319.49400562013</v>
      </c>
    </row>
    <row r="11" spans="1:10" ht="54" thickTop="1" thickBot="1">
      <c r="A11" s="137" t="s">
        <v>1077</v>
      </c>
      <c r="B11" s="138" t="s">
        <v>1255</v>
      </c>
      <c r="C11" s="139" t="s">
        <v>388</v>
      </c>
      <c r="D11" s="184">
        <f>VLOOKUP('201.7'!A88,'201.7'!A44:N115,14,FALSE)</f>
        <v>186583.37915904156</v>
      </c>
    </row>
    <row r="12" spans="1:10" ht="54" thickTop="1" thickBot="1">
      <c r="A12" s="137" t="s">
        <v>1078</v>
      </c>
      <c r="B12" s="138" t="s">
        <v>1258</v>
      </c>
      <c r="C12" s="139" t="s">
        <v>233</v>
      </c>
      <c r="D12" s="184">
        <f>VLOOKUP('201.8'!A88,'201.8'!A45:N116,14,FALSE)</f>
        <v>18452.420191741407</v>
      </c>
    </row>
    <row r="13" spans="1:10" ht="54" thickTop="1" thickBot="1">
      <c r="A13" s="137" t="s">
        <v>1079</v>
      </c>
      <c r="B13" s="138" t="s">
        <v>1259</v>
      </c>
      <c r="C13" s="139" t="s">
        <v>233</v>
      </c>
      <c r="D13" s="184">
        <f>VLOOKUP('201.9'!A88,'201.9'!A46:N117,14,FALSE)</f>
        <v>18111.358740983829</v>
      </c>
    </row>
    <row r="14" spans="1:10" ht="54" thickTop="1" thickBot="1">
      <c r="A14" s="137" t="s">
        <v>1080</v>
      </c>
      <c r="B14" s="138" t="s">
        <v>1260</v>
      </c>
      <c r="C14" s="139" t="s">
        <v>144</v>
      </c>
      <c r="D14" s="184">
        <f>VLOOKUP('201.10'!A88,'201.10'!A47:N118,14,FALSE)</f>
        <v>6937.1386314428755</v>
      </c>
    </row>
    <row r="15" spans="1:10" ht="54" thickTop="1" thickBot="1">
      <c r="A15" s="137" t="s">
        <v>1081</v>
      </c>
      <c r="B15" s="138" t="s">
        <v>1261</v>
      </c>
      <c r="C15" s="139" t="s">
        <v>1082</v>
      </c>
      <c r="D15" s="184">
        <f>VLOOKUP('201.11'!A88,'201.11'!A48:N119,14,FALSE)</f>
        <v>1424.6709078831764</v>
      </c>
    </row>
    <row r="16" spans="1:10" ht="54" thickTop="1" thickBot="1">
      <c r="A16" s="137" t="s">
        <v>1083</v>
      </c>
      <c r="B16" s="138" t="s">
        <v>1262</v>
      </c>
      <c r="C16" s="139" t="s">
        <v>1929</v>
      </c>
      <c r="D16" s="184">
        <f>VLOOKUP('201.12'!A88,'201.12'!A49:N120,14,FALSE)</f>
        <v>126293.40738609272</v>
      </c>
    </row>
    <row r="17" spans="1:4" ht="64.5" thickTop="1" thickBot="1">
      <c r="A17" s="140" t="s">
        <v>1084</v>
      </c>
      <c r="B17" s="141" t="s">
        <v>1263</v>
      </c>
      <c r="C17" s="139" t="s">
        <v>1929</v>
      </c>
      <c r="D17" s="184">
        <f>VLOOKUP('201.13'!A88,'201.13'!A50:N121,14,FALSE)</f>
        <v>109679.03183162167</v>
      </c>
    </row>
    <row r="18" spans="1:4" ht="54" thickTop="1" thickBot="1">
      <c r="A18" s="137" t="s">
        <v>1085</v>
      </c>
      <c r="B18" s="138" t="s">
        <v>1264</v>
      </c>
      <c r="C18" s="139" t="s">
        <v>144</v>
      </c>
      <c r="D18" s="184">
        <f>VLOOKUP('201.14'!A88,'201.14'!A51:N122,14,FALSE)</f>
        <v>41517.263522641661</v>
      </c>
    </row>
    <row r="19" spans="1:4" ht="54" thickTop="1" thickBot="1">
      <c r="A19" s="137" t="s">
        <v>1086</v>
      </c>
      <c r="B19" s="138" t="s">
        <v>1265</v>
      </c>
      <c r="C19" s="139" t="s">
        <v>144</v>
      </c>
      <c r="D19" s="184">
        <f>VLOOKUP('201.15'!A88,'201.15'!A52:N123,14,FALSE)</f>
        <v>51059.760693147538</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107173.40444714823</v>
      </c>
    </row>
    <row r="22" spans="1:4" ht="54" thickTop="1" thickBot="1">
      <c r="A22" s="137" t="s">
        <v>1089</v>
      </c>
      <c r="B22" s="138" t="s">
        <v>1268</v>
      </c>
      <c r="C22" s="139" t="s">
        <v>1929</v>
      </c>
      <c r="D22" s="184">
        <f>VLOOKUP('201.18'!A88,'201.18'!A55:N126,14,FALSE)</f>
        <v>107173.40444714823</v>
      </c>
    </row>
    <row r="23" spans="1:4" ht="54" thickTop="1" thickBot="1">
      <c r="A23" s="137" t="s">
        <v>1090</v>
      </c>
      <c r="B23" s="138" t="s">
        <v>1269</v>
      </c>
      <c r="C23" s="139" t="s">
        <v>144</v>
      </c>
      <c r="D23" s="184">
        <f>VLOOKUP('201.19'!A88,'201.19'!A56:N127,14,FALSE)</f>
        <v>6568.8771005080398</v>
      </c>
    </row>
    <row r="24" spans="1:4" ht="54" thickTop="1" thickBot="1">
      <c r="A24" s="137" t="s">
        <v>1091</v>
      </c>
      <c r="B24" s="138" t="s">
        <v>1270</v>
      </c>
      <c r="C24" s="139" t="s">
        <v>144</v>
      </c>
      <c r="D24" s="184">
        <f>VLOOKUP('201.20'!A88,'201.20'!A57:N128,14,FALSE)</f>
        <v>822.78226151437775</v>
      </c>
    </row>
    <row r="25" spans="1:4" ht="54" thickTop="1" thickBot="1">
      <c r="A25" s="137" t="s">
        <v>1092</v>
      </c>
      <c r="B25" s="138" t="s">
        <v>1271</v>
      </c>
      <c r="C25" s="139" t="s">
        <v>144</v>
      </c>
      <c r="D25" s="184">
        <f>VLOOKUP('201.21'!A88,'201.21'!A58:N129,14,FALSE)</f>
        <v>7807.7207751686628</v>
      </c>
    </row>
    <row r="26" spans="1:4" ht="54" thickTop="1" thickBot="1">
      <c r="A26" s="137" t="s">
        <v>1509</v>
      </c>
      <c r="B26" s="138" t="s">
        <v>1497</v>
      </c>
      <c r="C26" s="139" t="s">
        <v>1929</v>
      </c>
      <c r="D26" s="184">
        <f>VLOOKUP('203.1'!A88,'203.1'!A59:N130,14,FALSE)</f>
        <v>947430.68177299318</v>
      </c>
    </row>
    <row r="27" spans="1:4" ht="54" thickTop="1" thickBot="1">
      <c r="A27" s="137" t="s">
        <v>1510</v>
      </c>
      <c r="B27" s="138" t="s">
        <v>1501</v>
      </c>
      <c r="C27" s="139" t="s">
        <v>1929</v>
      </c>
      <c r="D27" s="184">
        <f>VLOOKUP('203.2'!A88,'203.2'!A60:N131,14,FALSE)</f>
        <v>1147342.7855495748</v>
      </c>
    </row>
    <row r="28" spans="1:4" ht="54" thickTop="1" thickBot="1">
      <c r="A28" s="137" t="s">
        <v>1511</v>
      </c>
      <c r="B28" s="138" t="s">
        <v>1502</v>
      </c>
      <c r="C28" s="139" t="s">
        <v>1929</v>
      </c>
      <c r="D28" s="184">
        <f>VLOOKUP('203.3'!A88,'203.3'!A61:N132,14,FALSE)</f>
        <v>1290137.1453899902</v>
      </c>
    </row>
    <row r="29" spans="1:4" ht="54" thickTop="1" thickBot="1">
      <c r="A29" s="137" t="s">
        <v>1512</v>
      </c>
      <c r="B29" s="138" t="s">
        <v>1503</v>
      </c>
      <c r="C29" s="139" t="s">
        <v>1929</v>
      </c>
      <c r="D29" s="184">
        <f>VLOOKUP('203.4'!A88,'203.4'!A62:N133,14,FALSE)</f>
        <v>591799.66767980566</v>
      </c>
    </row>
    <row r="30" spans="1:4" ht="54" thickTop="1" thickBot="1">
      <c r="A30" s="137" t="s">
        <v>1513</v>
      </c>
      <c r="B30" s="138" t="s">
        <v>1504</v>
      </c>
      <c r="C30" s="139" t="s">
        <v>1929</v>
      </c>
      <c r="D30" s="184">
        <f>VLOOKUP('203.5'!A88,'203.5'!A63:N134,14,FALSE)</f>
        <v>685336.22340421774</v>
      </c>
    </row>
    <row r="31" spans="1:4" ht="54" thickTop="1" thickBot="1">
      <c r="A31" s="137" t="s">
        <v>1514</v>
      </c>
      <c r="B31" s="138" t="s">
        <v>1505</v>
      </c>
      <c r="C31" s="139" t="s">
        <v>1929</v>
      </c>
      <c r="D31" s="184">
        <f>VLOOKUP('203.6'!A88,'203.6'!A64:N135,14,FALSE)</f>
        <v>744859.48613793449</v>
      </c>
    </row>
    <row r="32" spans="1:4" ht="54" thickTop="1" thickBot="1">
      <c r="A32" s="137" t="s">
        <v>1515</v>
      </c>
      <c r="B32" s="138" t="s">
        <v>1506</v>
      </c>
      <c r="C32" s="139" t="s">
        <v>1929</v>
      </c>
      <c r="D32" s="184">
        <f>VLOOKUP('203.7'!A88,'203.7'!A65:N136,14,FALSE)</f>
        <v>256795.29708429333</v>
      </c>
    </row>
    <row r="33" spans="1:4" ht="54" thickTop="1" thickBot="1">
      <c r="A33" s="137" t="s">
        <v>1516</v>
      </c>
      <c r="B33" s="138" t="s">
        <v>1955</v>
      </c>
      <c r="C33" s="139" t="s">
        <v>1929</v>
      </c>
      <c r="D33" s="184">
        <f>VLOOKUP('203.8'!A88,'203.8'!A66:N137,14,FALSE)</f>
        <v>392262.90921982995</v>
      </c>
    </row>
    <row r="34" spans="1:4" ht="54" thickTop="1" thickBot="1">
      <c r="A34" s="137" t="s">
        <v>1517</v>
      </c>
      <c r="B34" s="138" t="s">
        <v>1508</v>
      </c>
      <c r="C34" s="139" t="s">
        <v>1929</v>
      </c>
      <c r="D34" s="184">
        <f>VLOOKUP('203.9'!A88,'203.9'!A67:N138,14,FALSE)</f>
        <v>416375.08094559633</v>
      </c>
    </row>
    <row r="35" spans="1:4" ht="54" thickTop="1" thickBot="1">
      <c r="A35" s="137" t="s">
        <v>1518</v>
      </c>
      <c r="B35" s="138" t="s">
        <v>1498</v>
      </c>
      <c r="C35" s="139" t="s">
        <v>1929</v>
      </c>
      <c r="D35" s="184">
        <f>VLOOKUP('203.10'!A88,'203.10'!A68:N139,14,FALSE)</f>
        <v>200241.55614655331</v>
      </c>
    </row>
    <row r="36" spans="1:4" ht="54" thickTop="1" thickBot="1">
      <c r="A36" s="137" t="s">
        <v>1519</v>
      </c>
      <c r="B36" s="138" t="s">
        <v>1499</v>
      </c>
      <c r="C36" s="139" t="s">
        <v>1929</v>
      </c>
      <c r="D36" s="184">
        <f>VLOOKUP('203.11'!A88,'203.11'!A69:N140,14,FALSE)</f>
        <v>293622.20670533087</v>
      </c>
    </row>
    <row r="37" spans="1:4" ht="54" thickTop="1" thickBot="1">
      <c r="A37" s="137" t="s">
        <v>1520</v>
      </c>
      <c r="B37" s="225" t="s">
        <v>1500</v>
      </c>
      <c r="C37" s="139" t="s">
        <v>1929</v>
      </c>
      <c r="D37" s="184">
        <f>VLOOKUP('203.12'!A88,'203.12'!A70:N141,14,FALSE)</f>
        <v>306148.01019923552</v>
      </c>
    </row>
    <row r="38" spans="1:4" ht="54" thickTop="1" thickBot="1">
      <c r="A38" s="137" t="s">
        <v>1093</v>
      </c>
      <c r="B38" s="138" t="s">
        <v>1272</v>
      </c>
      <c r="C38" s="139" t="s">
        <v>388</v>
      </c>
      <c r="D38" s="184">
        <f>VLOOKUP('210.1.1'!A88,'210.1.1'!A71:N142,14,FALSE)</f>
        <v>13570.109937693702</v>
      </c>
    </row>
    <row r="39" spans="1:4" ht="54" thickTop="1" thickBot="1">
      <c r="A39" s="137" t="s">
        <v>1094</v>
      </c>
      <c r="B39" s="138" t="s">
        <v>1273</v>
      </c>
      <c r="C39" s="139" t="s">
        <v>388</v>
      </c>
      <c r="D39" s="184">
        <f>VLOOKUP('210.1.2'!A88,'210.1.2'!A72:N143,14,FALSE)</f>
        <v>4451.7528543603712</v>
      </c>
    </row>
    <row r="40" spans="1:4" ht="54" thickTop="1" thickBot="1">
      <c r="A40" s="137" t="s">
        <v>1095</v>
      </c>
      <c r="B40" s="138" t="s">
        <v>1274</v>
      </c>
      <c r="C40" s="139" t="s">
        <v>388</v>
      </c>
      <c r="D40" s="184">
        <f>VLOOKUP('210.2.1'!A90,'210.2.1'!A73:N144,14,FALSE)</f>
        <v>2460764.6059387182</v>
      </c>
    </row>
    <row r="41" spans="1:4" ht="54" thickTop="1" thickBot="1">
      <c r="A41" s="137" t="s">
        <v>1096</v>
      </c>
      <c r="B41" s="138" t="s">
        <v>1275</v>
      </c>
      <c r="C41" s="139" t="s">
        <v>388</v>
      </c>
      <c r="D41" s="184">
        <f>VLOOKUP('210.2.2'!A88,'210.2.2'!A74:N145,14,FALSE)</f>
        <v>13570.109937693702</v>
      </c>
    </row>
    <row r="42" spans="1:4" ht="54" thickTop="1" thickBot="1">
      <c r="A42" s="137" t="s">
        <v>1097</v>
      </c>
      <c r="B42" s="138" t="s">
        <v>1276</v>
      </c>
      <c r="C42" s="139" t="s">
        <v>388</v>
      </c>
      <c r="D42" s="184">
        <f>VLOOKUP('210.2.3'!A91,'210.2.3'!A91:N146,14,FALSE)</f>
        <v>2451646.248855385</v>
      </c>
    </row>
    <row r="43" spans="1:4" ht="54" thickTop="1" thickBot="1">
      <c r="A43" s="137" t="s">
        <v>1098</v>
      </c>
      <c r="B43" s="138" t="s">
        <v>1277</v>
      </c>
      <c r="C43" s="139" t="s">
        <v>388</v>
      </c>
      <c r="D43" s="184">
        <f>VLOOKUP('210.2.4'!A88,'210.2.4'!A88:N147,14,FALSE)</f>
        <v>4451.7528543603712</v>
      </c>
    </row>
    <row r="44" spans="1:4" ht="54" thickTop="1" thickBot="1">
      <c r="A44" s="137" t="s">
        <v>1099</v>
      </c>
      <c r="B44" s="138" t="s">
        <v>1278</v>
      </c>
      <c r="C44" s="139" t="s">
        <v>388</v>
      </c>
      <c r="D44" s="184">
        <f>VLOOKUP('211.1'!A88,'211.1'!A88:N148,14,FALSE)</f>
        <v>11061.012792054076</v>
      </c>
    </row>
    <row r="45" spans="1:4" ht="54" thickTop="1" thickBot="1">
      <c r="A45" s="137" t="s">
        <v>1100</v>
      </c>
      <c r="B45" s="138" t="s">
        <v>1279</v>
      </c>
      <c r="C45" s="139" t="s">
        <v>388</v>
      </c>
      <c r="D45" s="184">
        <f>VLOOKUP('220.1'!A88,'220.1'!A88:N149,14,FALSE)</f>
        <v>15177.464084092808</v>
      </c>
    </row>
    <row r="46" spans="1:4" ht="54" thickTop="1" thickBot="1">
      <c r="A46" s="137" t="s">
        <v>1101</v>
      </c>
      <c r="B46" s="138" t="s">
        <v>1280</v>
      </c>
      <c r="C46" s="139" t="s">
        <v>388</v>
      </c>
      <c r="D46" s="184">
        <f>VLOOKUP('221.1'!A88,'221.1'!A88:N150,14,FALSE)</f>
        <v>10072.604271782677</v>
      </c>
    </row>
    <row r="47" spans="1:4" ht="54" thickTop="1" thickBot="1">
      <c r="A47" s="137" t="s">
        <v>1102</v>
      </c>
      <c r="B47" s="138" t="s">
        <v>1281</v>
      </c>
      <c r="C47" s="139" t="s">
        <v>388</v>
      </c>
      <c r="D47" s="184">
        <f>VLOOKUP('221.2'!A88,'221.2'!A88:N151,14,FALSE)</f>
        <v>5819.5242717826768</v>
      </c>
    </row>
    <row r="48" spans="1:4" ht="64.5" thickTop="1" thickBot="1">
      <c r="A48" s="137" t="s">
        <v>1525</v>
      </c>
      <c r="B48" s="138" t="s">
        <v>1522</v>
      </c>
      <c r="C48" s="139" t="s">
        <v>233</v>
      </c>
      <c r="D48" s="184">
        <f>VLOOKUP('223.1'!A88,'223.1'!A88:N152,14,FALSE)</f>
        <v>10013.871628409102</v>
      </c>
    </row>
    <row r="49" spans="1:4" ht="54" thickTop="1" thickBot="1">
      <c r="A49" s="137" t="s">
        <v>1526</v>
      </c>
      <c r="B49" s="138" t="s">
        <v>1523</v>
      </c>
      <c r="C49" s="139" t="s">
        <v>233</v>
      </c>
      <c r="D49" s="184">
        <f>VLOOKUP('223.2'!A88,'223.2'!A88:N153,14,FALSE)</f>
        <v>15686.204961742435</v>
      </c>
    </row>
    <row r="50" spans="1:4" ht="54" thickTop="1" thickBot="1">
      <c r="A50" s="137" t="s">
        <v>1527</v>
      </c>
      <c r="B50" s="138" t="s">
        <v>1524</v>
      </c>
      <c r="C50" s="139" t="s">
        <v>388</v>
      </c>
      <c r="D50" s="184">
        <f>VLOOKUP('223.3.1'!A88,'223.3.1'!A88:N154,14,FALSE)</f>
        <v>54190</v>
      </c>
    </row>
    <row r="51" spans="1:4" ht="64.5" thickTop="1" thickBot="1">
      <c r="A51" s="137" t="s">
        <v>1528</v>
      </c>
      <c r="B51" s="138" t="s">
        <v>1530</v>
      </c>
      <c r="C51" s="139" t="s">
        <v>388</v>
      </c>
      <c r="D51" s="184">
        <f>VLOOKUP('223.3.2'!A88,'223.3.2'!A88:N155,14,FALSE)</f>
        <v>84405.003269795794</v>
      </c>
    </row>
    <row r="52" spans="1:4" ht="54" thickTop="1" thickBot="1">
      <c r="A52" s="137" t="s">
        <v>1529</v>
      </c>
      <c r="B52" s="138" t="s">
        <v>1531</v>
      </c>
      <c r="C52" s="139" t="s">
        <v>388</v>
      </c>
      <c r="D52" s="184">
        <f>VLOOKUP('223.3.3'!A88,'223.3.3'!A88:N156,14,FALSE)</f>
        <v>114504.06576979582</v>
      </c>
    </row>
    <row r="53" spans="1:4" ht="54" thickTop="1" thickBot="1">
      <c r="A53" s="143" t="s">
        <v>1103</v>
      </c>
      <c r="B53" s="144" t="s">
        <v>2062</v>
      </c>
      <c r="C53" s="139" t="s">
        <v>233</v>
      </c>
      <c r="D53" s="184">
        <f>VLOOKUP('230.1'!A88,'230.1'!A88:N157,14,FALSE)</f>
        <v>3319.4632227582215</v>
      </c>
    </row>
    <row r="54" spans="1:4" ht="54" thickTop="1" thickBot="1">
      <c r="A54" s="143" t="s">
        <v>1104</v>
      </c>
      <c r="B54" s="144" t="s">
        <v>1282</v>
      </c>
      <c r="C54" s="139" t="s">
        <v>233</v>
      </c>
      <c r="D54" s="184">
        <f>VLOOKUP('231.1'!A88,'231.1'!A88:N159,14,FALSE)</f>
        <v>11236.564961742437</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13901.304961742437</v>
      </c>
    </row>
    <row r="57" spans="1:4" ht="54" thickTop="1" thickBot="1">
      <c r="A57" s="143" t="s">
        <v>1535</v>
      </c>
      <c r="B57" s="144" t="s">
        <v>1536</v>
      </c>
      <c r="C57" s="139" t="s">
        <v>233</v>
      </c>
      <c r="D57" s="184">
        <f>VLOOKUP('233.10'!A88,'233.10'!A88:N162,14,FALSE)</f>
        <v>26147.174961742436</v>
      </c>
    </row>
    <row r="58" spans="1:4" ht="54" thickTop="1" thickBot="1">
      <c r="A58" s="143" t="s">
        <v>1106</v>
      </c>
      <c r="B58" s="144" t="s">
        <v>1537</v>
      </c>
      <c r="C58" s="139" t="s">
        <v>233</v>
      </c>
      <c r="D58" s="184">
        <f>VLOOKUP('234.1'!A88,'234.1'!A88:N163,14,FALSE)</f>
        <v>1199.5656368793198</v>
      </c>
    </row>
    <row r="59" spans="1:4" ht="54" thickTop="1" thickBot="1">
      <c r="A59" s="143" t="s">
        <v>1540</v>
      </c>
      <c r="B59" s="144" t="s">
        <v>1541</v>
      </c>
      <c r="C59" s="139" t="s">
        <v>388</v>
      </c>
      <c r="D59" s="184">
        <f>VLOOKUP('235.1'!A88,'235.1'!A88:N164,14,FALSE)</f>
        <v>65382.31543957079</v>
      </c>
    </row>
    <row r="60" spans="1:4" ht="54" thickTop="1" thickBot="1">
      <c r="A60" s="145" t="s">
        <v>1542</v>
      </c>
      <c r="B60" s="144" t="s">
        <v>1543</v>
      </c>
      <c r="C60" s="139" t="s">
        <v>388</v>
      </c>
      <c r="D60" s="184">
        <f>VLOOKUP('235.10'!A88,'235.10'!A88:N165,14,FALSE)</f>
        <v>17672.31543957079</v>
      </c>
    </row>
    <row r="61" spans="1:4" ht="54" thickTop="1" thickBot="1">
      <c r="A61" s="145" t="s">
        <v>1544</v>
      </c>
      <c r="B61" s="144" t="s">
        <v>1545</v>
      </c>
      <c r="C61" s="139" t="s">
        <v>377</v>
      </c>
      <c r="D61" s="184">
        <f>VLOOKUP('235.11'!A88,'235.11'!A88:N166,14,FALSE)</f>
        <v>596.375</v>
      </c>
    </row>
    <row r="62" spans="1:4" ht="54" thickTop="1" thickBot="1">
      <c r="A62" s="145" t="s">
        <v>1546</v>
      </c>
      <c r="B62" s="144" t="s">
        <v>1957</v>
      </c>
      <c r="C62" s="139" t="s">
        <v>388</v>
      </c>
      <c r="D62" s="184">
        <f>VLOOKUP('236.1'!A88,'236.1'!A88:N167,14,FALSE)</f>
        <v>141466.9821062375</v>
      </c>
    </row>
    <row r="63" spans="1:4" ht="54" thickTop="1" thickBot="1">
      <c r="A63" s="145" t="s">
        <v>1549</v>
      </c>
      <c r="B63" s="144" t="s">
        <v>1958</v>
      </c>
      <c r="C63" s="139" t="s">
        <v>388</v>
      </c>
      <c r="D63" s="184">
        <f>VLOOKUP('236.10'!A87,'236.10'!A87:N168,14,FALSE)</f>
        <v>17672.31543957079</v>
      </c>
    </row>
    <row r="64" spans="1:4" ht="54" thickTop="1" thickBot="1">
      <c r="A64" s="145" t="s">
        <v>1550</v>
      </c>
      <c r="B64" s="146" t="s">
        <v>1551</v>
      </c>
      <c r="C64" s="180" t="s">
        <v>377</v>
      </c>
      <c r="D64" s="184">
        <f>VLOOKUP('236.11'!A88,'236.11'!A88:N169,14,FALSE)</f>
        <v>1547.4333333333334</v>
      </c>
    </row>
    <row r="65" spans="1:4" ht="54" thickTop="1" thickBot="1">
      <c r="A65" s="143" t="s">
        <v>1107</v>
      </c>
      <c r="B65" s="144" t="s">
        <v>1283</v>
      </c>
      <c r="C65" s="139" t="s">
        <v>233</v>
      </c>
      <c r="D65" s="184">
        <f>VLOOKUP('310.1'!A87,'310.1'!A87:N170,14,FALSE)</f>
        <v>1133.5464225852299</v>
      </c>
    </row>
    <row r="66" spans="1:4" ht="54" thickTop="1" thickBot="1">
      <c r="A66" s="143" t="s">
        <v>1108</v>
      </c>
      <c r="B66" s="144" t="s">
        <v>1284</v>
      </c>
      <c r="C66" s="139" t="s">
        <v>388</v>
      </c>
      <c r="D66" s="184">
        <f>VLOOKUP('311.1'!A87,'311.1'!A87:N171,14,FALSE)</f>
        <v>58684.695862388398</v>
      </c>
    </row>
    <row r="67" spans="1:4" ht="54" thickTop="1" thickBot="1">
      <c r="A67" s="143" t="s">
        <v>1109</v>
      </c>
      <c r="B67" s="144" t="s">
        <v>1285</v>
      </c>
      <c r="C67" s="139" t="s">
        <v>1082</v>
      </c>
      <c r="D67" s="184">
        <f>VLOOKUP('312.1'!A88,'312.1'!A88:N172,14,FALSE)</f>
        <v>4739.3666666666668</v>
      </c>
    </row>
    <row r="68" spans="1:4" ht="54" thickTop="1" thickBot="1">
      <c r="A68" s="143" t="s">
        <v>1110</v>
      </c>
      <c r="B68" s="144" t="s">
        <v>1286</v>
      </c>
      <c r="C68" s="139" t="s">
        <v>1082</v>
      </c>
      <c r="D68" s="184">
        <f>VLOOKUP('312.2'!A88,'312.2'!A88:N173,14,FALSE)</f>
        <v>4728.6416666666673</v>
      </c>
    </row>
    <row r="69" spans="1:4" ht="54" thickTop="1" thickBot="1">
      <c r="A69" s="143" t="s">
        <v>1111</v>
      </c>
      <c r="B69" s="144" t="s">
        <v>1287</v>
      </c>
      <c r="C69" s="139" t="s">
        <v>1548</v>
      </c>
      <c r="D69" s="184">
        <f>VLOOKUP('312.3'!A87,'312.3'!A87:N174,14,FALSE)</f>
        <v>1769.261</v>
      </c>
    </row>
    <row r="70" spans="1:4" ht="54" thickTop="1" thickBot="1">
      <c r="A70" s="143" t="s">
        <v>1112</v>
      </c>
      <c r="B70" s="144" t="s">
        <v>1288</v>
      </c>
      <c r="C70" s="139" t="s">
        <v>388</v>
      </c>
      <c r="D70" s="185">
        <f>VLOOKUP('312.4'!A88,'312.4'!A88:N175,14,FALSE)</f>
        <v>58677.319488303074</v>
      </c>
    </row>
    <row r="71" spans="1:4" ht="54" thickTop="1" thickBot="1">
      <c r="A71" s="143" t="s">
        <v>1113</v>
      </c>
      <c r="B71" s="144" t="s">
        <v>1553</v>
      </c>
      <c r="C71" s="139" t="s">
        <v>388</v>
      </c>
      <c r="D71" s="185">
        <f>VLOOKUP('320.1'!A88,'320.1'!A88:N176,14,FALSE)</f>
        <v>88806.621675789735</v>
      </c>
    </row>
    <row r="72" spans="1:4" ht="54" thickTop="1" thickBot="1">
      <c r="A72" s="143" t="s">
        <v>1114</v>
      </c>
      <c r="B72" s="144" t="s">
        <v>1554</v>
      </c>
      <c r="C72" s="139" t="s">
        <v>388</v>
      </c>
      <c r="D72" s="185">
        <f>VLOOKUP('320.2'!A88,'320.2'!A88:N177,14,FALSE)</f>
        <v>77946.963342456409</v>
      </c>
    </row>
    <row r="73" spans="1:4" ht="54" thickTop="1" thickBot="1">
      <c r="A73" s="143" t="s">
        <v>1557</v>
      </c>
      <c r="B73" s="144" t="s">
        <v>1558</v>
      </c>
      <c r="C73" s="139" t="s">
        <v>388</v>
      </c>
      <c r="D73" s="185">
        <f>VLOOKUP('320.3'!A88,'320.3'!A88:N178,14,FALSE)</f>
        <v>84078.424175789725</v>
      </c>
    </row>
    <row r="74" spans="1:4" ht="54" thickTop="1" thickBot="1">
      <c r="A74" s="143" t="s">
        <v>1559</v>
      </c>
      <c r="B74" s="144" t="s">
        <v>1560</v>
      </c>
      <c r="C74" s="139" t="s">
        <v>388</v>
      </c>
      <c r="D74" s="185">
        <f>VLOOKUP('320.4'!A88,'320.4'!A88:N179,14,FALSE)</f>
        <v>110040.54323988462</v>
      </c>
    </row>
    <row r="75" spans="1:4" ht="54" thickTop="1" thickBot="1">
      <c r="A75" s="143" t="s">
        <v>1561</v>
      </c>
      <c r="B75" s="144" t="s">
        <v>1562</v>
      </c>
      <c r="C75" s="139" t="s">
        <v>388</v>
      </c>
      <c r="D75" s="185">
        <f>VLOOKUP('320.5'!A88,'320.5'!A88:N180,14,FALSE)</f>
        <v>99180.884906551291</v>
      </c>
    </row>
    <row r="76" spans="1:4" ht="54" thickTop="1" thickBot="1">
      <c r="A76" s="143" t="s">
        <v>1563</v>
      </c>
      <c r="B76" s="144" t="s">
        <v>1564</v>
      </c>
      <c r="C76" s="139" t="s">
        <v>388</v>
      </c>
      <c r="D76" s="185">
        <f>VLOOKUP('320.6'!A88,'320.6'!A88:N181,14,FALSE)</f>
        <v>105312.34573988461</v>
      </c>
    </row>
    <row r="77" spans="1:4" ht="54" thickTop="1" thickBot="1">
      <c r="A77" s="143" t="s">
        <v>1115</v>
      </c>
      <c r="B77" s="144" t="s">
        <v>1565</v>
      </c>
      <c r="C77" s="139" t="s">
        <v>388</v>
      </c>
      <c r="D77" s="185">
        <f>VLOOKUP('330.1'!A88,'330.1'!A88:N182,14,FALSE)</f>
        <v>89332.634175789746</v>
      </c>
    </row>
    <row r="78" spans="1:4" ht="54" thickTop="1" thickBot="1">
      <c r="A78" s="145" t="s">
        <v>1116</v>
      </c>
      <c r="B78" s="144" t="s">
        <v>1566</v>
      </c>
      <c r="C78" s="139" t="s">
        <v>388</v>
      </c>
      <c r="D78" s="185">
        <f>VLOOKUP('330.2'!A88,'330.1'!A88:N183,14,FALSE)</f>
        <v>89332.634175789746</v>
      </c>
    </row>
    <row r="79" spans="1:4" ht="54" thickTop="1" thickBot="1">
      <c r="A79" s="145" t="s">
        <v>1567</v>
      </c>
      <c r="B79" s="146" t="s">
        <v>1568</v>
      </c>
      <c r="C79" s="139" t="s">
        <v>388</v>
      </c>
      <c r="D79" s="185">
        <f>VLOOKUP('330.3'!A88,'330.3'!A88:N184,14,FALSE)</f>
        <v>111486.56250912309</v>
      </c>
    </row>
    <row r="80" spans="1:4" ht="54" thickTop="1" thickBot="1">
      <c r="A80" s="145" t="s">
        <v>1569</v>
      </c>
      <c r="B80" s="146" t="s">
        <v>1570</v>
      </c>
      <c r="C80" s="139" t="s">
        <v>388</v>
      </c>
      <c r="D80" s="185">
        <f>VLOOKUP('330.4'!A88,'330.4'!A88:N185,14,FALSE)</f>
        <v>110566.55573988461</v>
      </c>
    </row>
    <row r="81" spans="1:4" ht="54" thickTop="1" thickBot="1">
      <c r="A81" s="145" t="s">
        <v>1571</v>
      </c>
      <c r="B81" s="146" t="s">
        <v>1572</v>
      </c>
      <c r="C81" s="139" t="s">
        <v>388</v>
      </c>
      <c r="D81" s="185">
        <f>VLOOKUP('330.5'!A88,'330.5'!A88:N186,14,FALSE)</f>
        <v>110686.26407321796</v>
      </c>
    </row>
    <row r="82" spans="1:4" ht="54" thickTop="1" thickBot="1">
      <c r="A82" s="145" t="s">
        <v>1573</v>
      </c>
      <c r="B82" s="146" t="s">
        <v>1574</v>
      </c>
      <c r="C82" s="139" t="s">
        <v>388</v>
      </c>
      <c r="D82" s="185">
        <f>VLOOKUP('330.6'!A88,'330.6'!A88:N187,14,FALSE)</f>
        <v>132720.48407321796</v>
      </c>
    </row>
    <row r="83" spans="1:4" ht="54" thickTop="1" thickBot="1">
      <c r="A83" s="143" t="s">
        <v>1117</v>
      </c>
      <c r="B83" s="144" t="s">
        <v>1575</v>
      </c>
      <c r="C83" s="139" t="s">
        <v>388</v>
      </c>
      <c r="D83" s="185">
        <f>VLOOKUP('340.1'!A88,'340.1'!A88:N188,14,FALSE)</f>
        <v>88908.267305537913</v>
      </c>
    </row>
    <row r="84" spans="1:4" ht="54" thickTop="1" thickBot="1">
      <c r="A84" s="143" t="s">
        <v>1118</v>
      </c>
      <c r="B84" s="144" t="s">
        <v>1576</v>
      </c>
      <c r="C84" s="139" t="s">
        <v>388</v>
      </c>
      <c r="D84" s="185">
        <f>VLOOKUP('340.2'!A88,'340.2'!A88:N190,14,FALSE)</f>
        <v>110210.12147220461</v>
      </c>
    </row>
    <row r="85" spans="1:4" ht="54" thickTop="1" thickBot="1">
      <c r="A85" s="143" t="s">
        <v>1119</v>
      </c>
      <c r="B85" s="144" t="s">
        <v>1577</v>
      </c>
      <c r="C85" s="139" t="s">
        <v>388</v>
      </c>
      <c r="D85" s="185">
        <f>VLOOKUP('340.3'!A88,'340.3'!A88:N191,14,FALSE)</f>
        <v>110210.12147220461</v>
      </c>
    </row>
    <row r="86" spans="1:4" ht="54" thickTop="1" thickBot="1">
      <c r="A86" s="143" t="s">
        <v>1578</v>
      </c>
      <c r="B86" s="144" t="s">
        <v>2127</v>
      </c>
      <c r="C86" s="139" t="s">
        <v>388</v>
      </c>
      <c r="D86" s="185">
        <f>VLOOKUP('350.1'!A88,'350.1'!A88:N192,14,FALSE)</f>
        <v>139259.20158319714</v>
      </c>
    </row>
    <row r="87" spans="1:4" ht="54" thickTop="1" thickBot="1">
      <c r="A87" s="203" t="s">
        <v>1579</v>
      </c>
      <c r="B87" s="144" t="s">
        <v>2128</v>
      </c>
      <c r="C87" s="139" t="s">
        <v>388</v>
      </c>
      <c r="D87" s="185">
        <f>VLOOKUP('350.2'!A88,'350.2'!A88:N193,14,FALSE)</f>
        <v>139378.90991653048</v>
      </c>
    </row>
    <row r="88" spans="1:4" ht="54" thickTop="1" thickBot="1">
      <c r="A88" s="145" t="s">
        <v>1580</v>
      </c>
      <c r="B88" s="146" t="s">
        <v>1581</v>
      </c>
      <c r="C88" s="139" t="s">
        <v>388</v>
      </c>
      <c r="D88" s="185">
        <f>VLOOKUP('350.3'!A88,'350.3'!A88:N194,14,FALSE)</f>
        <v>139259.20158319714</v>
      </c>
    </row>
    <row r="89" spans="1:4" ht="54" thickTop="1" thickBot="1">
      <c r="A89" s="143" t="s">
        <v>1582</v>
      </c>
      <c r="B89" s="144" t="s">
        <v>1583</v>
      </c>
      <c r="C89" s="139" t="s">
        <v>388</v>
      </c>
      <c r="D89" s="185">
        <f>VLOOKUP('350.4'!A88,'350.4'!A88:N195,14,FALSE)</f>
        <v>139378.90991653048</v>
      </c>
    </row>
    <row r="90" spans="1:4" ht="54" thickTop="1" thickBot="1">
      <c r="A90" s="145" t="s">
        <v>1584</v>
      </c>
      <c r="B90" s="146" t="s">
        <v>1585</v>
      </c>
      <c r="C90" s="139" t="s">
        <v>388</v>
      </c>
      <c r="D90" s="185">
        <f>VLOOKUP('350.10'!A88,'350.10'!A88:N196,14,FALSE)</f>
        <v>85585.451583197137</v>
      </c>
    </row>
    <row r="91" spans="1:4" ht="54" thickTop="1" thickBot="1">
      <c r="A91" s="145" t="s">
        <v>1586</v>
      </c>
      <c r="B91" s="146" t="s">
        <v>1587</v>
      </c>
      <c r="C91" s="139" t="s">
        <v>388</v>
      </c>
      <c r="D91" s="185">
        <f>VLOOKUP('350.11'!A88,'350.11'!A88:N197,14,FALSE)</f>
        <v>85705.159916530494</v>
      </c>
    </row>
    <row r="92" spans="1:4" ht="54" thickTop="1" thickBot="1">
      <c r="A92" s="145" t="s">
        <v>1588</v>
      </c>
      <c r="B92" s="146" t="s">
        <v>1589</v>
      </c>
      <c r="C92" s="139" t="s">
        <v>388</v>
      </c>
      <c r="D92" s="185">
        <f>VLOOKUP('350.12'!A88,'350.12'!A88:N198,14,FALSE)</f>
        <v>85585.451583197137</v>
      </c>
    </row>
    <row r="93" spans="1:4" ht="54" thickTop="1" thickBot="1">
      <c r="A93" s="145" t="s">
        <v>1590</v>
      </c>
      <c r="B93" s="146" t="s">
        <v>1591</v>
      </c>
      <c r="C93" s="139" t="s">
        <v>388</v>
      </c>
      <c r="D93" s="185">
        <f>VLOOKUP('350.13'!A88,'350.13'!A88:N199,14,FALSE)</f>
        <v>85705.159916530494</v>
      </c>
    </row>
    <row r="94" spans="1:4" ht="54" thickTop="1" thickBot="1">
      <c r="A94" s="143" t="s">
        <v>1592</v>
      </c>
      <c r="B94" s="144" t="s">
        <v>1593</v>
      </c>
      <c r="C94" s="139" t="s">
        <v>1082</v>
      </c>
      <c r="D94" s="185">
        <f>VLOOKUP('350.14'!A88,'350.14'!A88:N200,14,FALSE)</f>
        <v>596.375</v>
      </c>
    </row>
    <row r="95" spans="1:4" ht="54" thickTop="1" thickBot="1">
      <c r="A95" s="145" t="s">
        <v>1594</v>
      </c>
      <c r="B95" s="146" t="s">
        <v>1595</v>
      </c>
      <c r="C95" s="139" t="s">
        <v>388</v>
      </c>
      <c r="D95" s="185">
        <f>VLOOKUP('351.1'!A88,'351.1'!A88:N201,14,FALSE)</f>
        <v>139378.90991653048</v>
      </c>
    </row>
    <row r="96" spans="1:4" ht="54" thickTop="1" thickBot="1">
      <c r="A96" s="145" t="s">
        <v>1596</v>
      </c>
      <c r="B96" s="146" t="s">
        <v>1597</v>
      </c>
      <c r="C96" s="139" t="s">
        <v>388</v>
      </c>
      <c r="D96" s="185">
        <f>VLOOKUP('351.2'!A88,'351.2'!A88:N202,14,FALSE)</f>
        <v>139378.90991653048</v>
      </c>
    </row>
    <row r="97" spans="1:4" ht="54" thickTop="1" thickBot="1">
      <c r="A97" s="145" t="s">
        <v>1598</v>
      </c>
      <c r="B97" s="146" t="s">
        <v>1599</v>
      </c>
      <c r="C97" s="139" t="s">
        <v>388</v>
      </c>
      <c r="D97" s="185">
        <f>VLOOKUP('351.10'!A88,'351.10'!A88:N203,14,FALSE)</f>
        <v>85705.159916530494</v>
      </c>
    </row>
    <row r="98" spans="1:4" ht="54" thickTop="1" thickBot="1">
      <c r="A98" s="145" t="s">
        <v>1600</v>
      </c>
      <c r="B98" s="146" t="s">
        <v>1601</v>
      </c>
      <c r="C98" s="139" t="s">
        <v>388</v>
      </c>
      <c r="D98" s="185">
        <f>VLOOKUP('351.11'!A88,'351.11'!A88:N204,14,FALSE)</f>
        <v>85705.159916530494</v>
      </c>
    </row>
    <row r="99" spans="1:4" ht="54" thickTop="1" thickBot="1">
      <c r="A99" s="145" t="s">
        <v>1602</v>
      </c>
      <c r="B99" s="146" t="s">
        <v>1603</v>
      </c>
      <c r="C99" s="139" t="s">
        <v>1082</v>
      </c>
      <c r="D99" s="185">
        <f>VLOOKUP('351.12'!A88,'351.12'!A88:N205,14,FALSE)</f>
        <v>596.375</v>
      </c>
    </row>
    <row r="100" spans="1:4" ht="54" thickTop="1" thickBot="1">
      <c r="A100" s="145" t="s">
        <v>1606</v>
      </c>
      <c r="B100" s="146" t="s">
        <v>1604</v>
      </c>
      <c r="C100" s="139" t="s">
        <v>1082</v>
      </c>
      <c r="D100" s="185">
        <f>VLOOKUP('410.1'!A88,'410.1'!A88:N206,14,FALSE)</f>
        <v>2402.4</v>
      </c>
    </row>
    <row r="101" spans="1:4" ht="54" thickTop="1" thickBot="1">
      <c r="A101" s="145" t="s">
        <v>1607</v>
      </c>
      <c r="B101" s="146" t="s">
        <v>1605</v>
      </c>
      <c r="C101" s="139" t="s">
        <v>1082</v>
      </c>
      <c r="D101" s="185">
        <f>VLOOKUP('410.2'!A88,'410.2'!A88:N207,14,FALSE)</f>
        <v>2420.6</v>
      </c>
    </row>
    <row r="102" spans="1:4" ht="54" thickTop="1" thickBot="1">
      <c r="A102" s="145" t="s">
        <v>1609</v>
      </c>
      <c r="B102" s="146" t="s">
        <v>1608</v>
      </c>
      <c r="C102" s="139" t="s">
        <v>377</v>
      </c>
      <c r="D102" s="185">
        <f>VLOOKUP('410.3'!A88,'410.3'!A88:N208,14,FALSE)</f>
        <v>2442.6999999999998</v>
      </c>
    </row>
    <row r="103" spans="1:4" ht="54" thickTop="1" thickBot="1">
      <c r="A103" s="145" t="s">
        <v>1611</v>
      </c>
      <c r="B103" s="146" t="s">
        <v>1610</v>
      </c>
      <c r="C103" s="139" t="s">
        <v>1548</v>
      </c>
      <c r="D103" s="185">
        <f>VLOOKUP('411.1'!A88,'411.1'!A88:N209,14,FALSE)</f>
        <v>2318.3333333333335</v>
      </c>
    </row>
    <row r="104" spans="1:4" ht="54" thickTop="1" thickBot="1">
      <c r="A104" s="143" t="s">
        <v>1120</v>
      </c>
      <c r="B104" s="144" t="s">
        <v>2064</v>
      </c>
      <c r="C104" s="139" t="s">
        <v>1548</v>
      </c>
      <c r="D104" s="185">
        <f>VLOOKUP('411.2'!A88,'411.2'!A88:N210,14,FALSE)</f>
        <v>2022.3666666666663</v>
      </c>
    </row>
    <row r="105" spans="1:4" ht="54" thickTop="1" thickBot="1">
      <c r="A105" s="143" t="s">
        <v>1121</v>
      </c>
      <c r="B105" s="144" t="s">
        <v>2160</v>
      </c>
      <c r="C105" s="139" t="s">
        <v>1548</v>
      </c>
      <c r="D105" s="185">
        <f>VLOOKUP('411.3'!A88,'411.3'!A88:N211,14,FALSE)</f>
        <v>4340.916666666667</v>
      </c>
    </row>
    <row r="106" spans="1:4" ht="54" thickTop="1" thickBot="1">
      <c r="A106" s="143" t="s">
        <v>1612</v>
      </c>
      <c r="B106" s="144" t="s">
        <v>2161</v>
      </c>
      <c r="C106" s="139" t="s">
        <v>1548</v>
      </c>
      <c r="D106" s="185">
        <f>VLOOKUP('411.4'!A88,'411.4'!A88:N212,14,FALSE)</f>
        <v>2076.75</v>
      </c>
    </row>
    <row r="107" spans="1:4" ht="54" thickTop="1" thickBot="1">
      <c r="A107" s="143" t="s">
        <v>1619</v>
      </c>
      <c r="B107" s="199" t="s">
        <v>1690</v>
      </c>
      <c r="C107" s="139" t="s">
        <v>1082</v>
      </c>
      <c r="D107" s="185">
        <f>VLOOKUP('413.1'!A88,'413.1'!A88:N213,14,FALSE)</f>
        <v>3144.4833333333336</v>
      </c>
    </row>
    <row r="108" spans="1:4" ht="54" thickTop="1" thickBot="1">
      <c r="A108" s="143" t="s">
        <v>1621</v>
      </c>
      <c r="B108" s="144" t="s">
        <v>1691</v>
      </c>
      <c r="C108" s="139" t="s">
        <v>1082</v>
      </c>
      <c r="D108" s="185">
        <f>VLOOKUP('413.2'!A88,'413.2'!A88:N214,14,FALSE)</f>
        <v>3441.4250000000002</v>
      </c>
    </row>
    <row r="109" spans="1:4" ht="54" thickTop="1" thickBot="1">
      <c r="A109" s="143" t="s">
        <v>1623</v>
      </c>
      <c r="B109" s="144" t="s">
        <v>1692</v>
      </c>
      <c r="C109" s="139" t="s">
        <v>1082</v>
      </c>
      <c r="D109" s="185">
        <f>VLOOKUP('413.3'!A88,'413.3'!A88:N215,14,FALSE)</f>
        <v>3550.083333333333</v>
      </c>
    </row>
    <row r="110" spans="1:4" ht="54" thickTop="1" thickBot="1">
      <c r="A110" s="143" t="s">
        <v>1122</v>
      </c>
      <c r="B110" s="144" t="s">
        <v>1289</v>
      </c>
      <c r="C110" s="139" t="s">
        <v>1082</v>
      </c>
      <c r="D110" s="185">
        <f>VLOOKUP('414.1'!A88,'414.1'!A88:N216,14,FALSE)</f>
        <v>3907.15</v>
      </c>
    </row>
    <row r="111" spans="1:4" ht="54" thickTop="1" thickBot="1">
      <c r="A111" s="143" t="s">
        <v>1123</v>
      </c>
      <c r="B111" s="144" t="s">
        <v>2065</v>
      </c>
      <c r="C111" s="139" t="s">
        <v>1082</v>
      </c>
      <c r="D111" s="185">
        <f>VLOOKUP('414.2'!A88,'414.2'!A88:N217,14,FALSE)</f>
        <v>3908.4500000000003</v>
      </c>
    </row>
    <row r="112" spans="1:4" ht="54" thickTop="1" thickBot="1">
      <c r="A112" s="143" t="s">
        <v>1124</v>
      </c>
      <c r="B112" s="144" t="s">
        <v>2066</v>
      </c>
      <c r="C112" s="139" t="s">
        <v>1082</v>
      </c>
      <c r="D112" s="185">
        <f>VLOOKUP('414.3'!A88,'414.3'!A88:N218,14,FALSE)</f>
        <v>3908.4500000000003</v>
      </c>
    </row>
    <row r="113" spans="1:4" ht="54" thickTop="1" thickBot="1">
      <c r="A113" s="143" t="s">
        <v>1125</v>
      </c>
      <c r="B113" s="144" t="s">
        <v>1290</v>
      </c>
      <c r="C113" s="139" t="s">
        <v>1082</v>
      </c>
      <c r="D113" s="185">
        <f>VLOOKUP('414.4'!A88,'414.4'!A88:N219,14,FALSE)</f>
        <v>3355.7333333333327</v>
      </c>
    </row>
    <row r="114" spans="1:4" ht="54" thickTop="1" thickBot="1">
      <c r="A114" s="143" t="s">
        <v>1126</v>
      </c>
      <c r="B114" s="144" t="s">
        <v>1291</v>
      </c>
      <c r="C114" s="139" t="s">
        <v>1082</v>
      </c>
      <c r="D114" s="185">
        <f>VLOOKUP('414.5'!A88,'414.5'!A88:N220,14,FALSE)</f>
        <v>3317.8166666666666</v>
      </c>
    </row>
    <row r="115" spans="1:4" ht="54" thickTop="1" thickBot="1">
      <c r="A115" s="143" t="s">
        <v>1630</v>
      </c>
      <c r="B115" s="144" t="s">
        <v>2162</v>
      </c>
      <c r="C115" s="139" t="s">
        <v>1082</v>
      </c>
      <c r="D115" s="185">
        <f>VLOOKUP('414.6'!A88,'414.6'!A88:N221,14,FALSE)</f>
        <v>3130.1833333333329</v>
      </c>
    </row>
    <row r="116" spans="1:4" ht="54" thickTop="1" thickBot="1">
      <c r="A116" s="143" t="s">
        <v>1127</v>
      </c>
      <c r="B116" s="144" t="s">
        <v>2067</v>
      </c>
      <c r="C116" s="139" t="s">
        <v>1548</v>
      </c>
      <c r="D116" s="185">
        <f>VLOOKUP('415.1'!A88,'415.1'!A88:N222,14,FALSE)</f>
        <v>3878.875</v>
      </c>
    </row>
    <row r="117" spans="1:4" ht="54" thickTop="1" thickBot="1">
      <c r="A117" s="143" t="s">
        <v>1128</v>
      </c>
      <c r="B117" s="144" t="s">
        <v>2164</v>
      </c>
      <c r="C117" s="139" t="s">
        <v>233</v>
      </c>
      <c r="D117" s="185">
        <f>VLOOKUP('420.1'!A87,'420.1'!A87:N223,14,FALSE)</f>
        <v>2510.3838040135865</v>
      </c>
    </row>
    <row r="118" spans="1:4" ht="54" thickTop="1" thickBot="1">
      <c r="A118" s="143" t="s">
        <v>1129</v>
      </c>
      <c r="B118" s="144" t="s">
        <v>2163</v>
      </c>
      <c r="C118" s="148" t="s">
        <v>233</v>
      </c>
      <c r="D118" s="185">
        <f>VLOOKUP('420.2 '!A88,'420.2 '!A59:N107,14,FALSE)</f>
        <v>2543.5338040135866</v>
      </c>
    </row>
    <row r="119" spans="1:4" ht="54" thickTop="1" thickBot="1">
      <c r="A119" s="143" t="s">
        <v>1635</v>
      </c>
      <c r="B119" s="144" t="s">
        <v>1636</v>
      </c>
      <c r="C119" s="139" t="s">
        <v>233</v>
      </c>
      <c r="D119" s="185">
        <f>VLOOKUP('420.3'!A88,'420.3'!A88:N225,14,FALSE)</f>
        <v>4738.5188040135872</v>
      </c>
    </row>
    <row r="120" spans="1:4" ht="54" thickTop="1" thickBot="1">
      <c r="A120" s="143" t="s">
        <v>1130</v>
      </c>
      <c r="B120" s="144" t="s">
        <v>1292</v>
      </c>
      <c r="C120" s="139" t="s">
        <v>233</v>
      </c>
      <c r="D120" s="185">
        <f>VLOOKUP('421.1'!A88,'421.1'!A88:N226,14,FALSE)</f>
        <v>1470.9688040135866</v>
      </c>
    </row>
    <row r="121" spans="1:4" ht="54" thickTop="1" thickBot="1">
      <c r="A121" s="143" t="s">
        <v>1131</v>
      </c>
      <c r="B121" s="144" t="s">
        <v>1293</v>
      </c>
      <c r="C121" s="139" t="s">
        <v>233</v>
      </c>
      <c r="D121" s="185">
        <f>VLOOKUP('421.2'!A88,'421.2'!A88:N227,14,FALSE)</f>
        <v>1449.5188040135868</v>
      </c>
    </row>
    <row r="122" spans="1:4" ht="54" thickTop="1" thickBot="1">
      <c r="A122" s="143" t="s">
        <v>1132</v>
      </c>
      <c r="B122" s="144" t="s">
        <v>2068</v>
      </c>
      <c r="C122" s="139" t="s">
        <v>233</v>
      </c>
      <c r="D122" s="185">
        <f>VLOOKUP('421.3'!A88,'421.3'!A88:N228,14,FALSE)</f>
        <v>1780.2388040135866</v>
      </c>
    </row>
    <row r="123" spans="1:4" ht="54" thickTop="1" thickBot="1">
      <c r="A123" s="143" t="s">
        <v>1133</v>
      </c>
      <c r="B123" s="144" t="s">
        <v>2069</v>
      </c>
      <c r="C123" s="139" t="s">
        <v>233</v>
      </c>
      <c r="D123" s="185">
        <f>VLOOKUP('421.4'!A88,'421.4'!A88:N229,14,FALSE)</f>
        <v>1919.1763040135866</v>
      </c>
    </row>
    <row r="124" spans="1:4" ht="54" thickTop="1" thickBot="1">
      <c r="A124" s="143" t="s">
        <v>1640</v>
      </c>
      <c r="B124" s="146" t="s">
        <v>1641</v>
      </c>
      <c r="C124" s="139" t="s">
        <v>233</v>
      </c>
      <c r="D124" s="185">
        <f>VLOOKUP('430.1.1'!A87,'430.1.1'!A87:N230,14,FALSE)</f>
        <v>7042.8944698675068</v>
      </c>
    </row>
    <row r="125" spans="1:4" ht="54" thickTop="1" thickBot="1">
      <c r="A125" s="143" t="s">
        <v>1642</v>
      </c>
      <c r="B125" s="144" t="s">
        <v>1643</v>
      </c>
      <c r="C125" s="139" t="s">
        <v>233</v>
      </c>
      <c r="D125" s="185">
        <f>VLOOKUP('430.1.2'!A88,'430.1.2'!A88:N231,14,FALSE)</f>
        <v>5811.9981073691069</v>
      </c>
    </row>
    <row r="126" spans="1:4" ht="54" thickTop="1" thickBot="1">
      <c r="A126" s="143" t="s">
        <v>1644</v>
      </c>
      <c r="B126" s="144" t="s">
        <v>1693</v>
      </c>
      <c r="C126" s="139" t="s">
        <v>233</v>
      </c>
      <c r="D126" s="185">
        <f>VLOOKUP('430.2.1'!A88,'430.2.1'!A88:N232,14,FALSE)</f>
        <v>7042.8944698675068</v>
      </c>
    </row>
    <row r="127" spans="1:4" ht="54" thickTop="1" thickBot="1">
      <c r="A127" s="143" t="s">
        <v>1646</v>
      </c>
      <c r="B127" s="144" t="s">
        <v>1694</v>
      </c>
      <c r="C127" s="139" t="s">
        <v>233</v>
      </c>
      <c r="D127" s="185">
        <f>VLOOKUP('430.2.2'!A88,'430.2.2'!A88:N233,14,FALSE)</f>
        <v>5811.9981073691069</v>
      </c>
    </row>
    <row r="128" spans="1:4" ht="54" thickTop="1" thickBot="1">
      <c r="A128" s="143" t="s">
        <v>1647</v>
      </c>
      <c r="B128" s="144" t="s">
        <v>1695</v>
      </c>
      <c r="C128" s="139" t="s">
        <v>233</v>
      </c>
      <c r="D128" s="185">
        <f>VLOOKUP('431.1.1'!A88,'431.1.1'!A88:N234,14,FALSE)</f>
        <v>13662.162979274213</v>
      </c>
    </row>
    <row r="129" spans="1:4" ht="54" thickTop="1" thickBot="1">
      <c r="A129" s="143" t="s">
        <v>1649</v>
      </c>
      <c r="B129" s="144" t="s">
        <v>1696</v>
      </c>
      <c r="C129" s="139" t="s">
        <v>233</v>
      </c>
      <c r="D129" s="185">
        <f>VLOOKUP('431.1.2'!A88,'431.1.2'!A88:N235,14,FALSE)</f>
        <v>10937.439202193282</v>
      </c>
    </row>
    <row r="130" spans="1:4" ht="54" thickTop="1" thickBot="1">
      <c r="A130" s="143" t="s">
        <v>1652</v>
      </c>
      <c r="B130" s="144" t="s">
        <v>1697</v>
      </c>
      <c r="C130" s="139" t="s">
        <v>233</v>
      </c>
      <c r="D130" s="185">
        <f>VLOOKUP('431.2.1'!A88,'431.2.1'!A88:N236,14,FALSE)</f>
        <v>18087.380312607551</v>
      </c>
    </row>
    <row r="131" spans="1:4" ht="54" thickTop="1" thickBot="1">
      <c r="A131" s="143" t="s">
        <v>1653</v>
      </c>
      <c r="B131" s="144" t="s">
        <v>1698</v>
      </c>
      <c r="C131" s="139" t="s">
        <v>233</v>
      </c>
      <c r="D131" s="185">
        <f>VLOOKUP('431.2.2'!A88,'431.2.2'!A88:N237,14,FALSE)</f>
        <v>14318.973202193281</v>
      </c>
    </row>
    <row r="132" spans="1:4" ht="54" thickTop="1" thickBot="1">
      <c r="A132" s="143" t="s">
        <v>1134</v>
      </c>
      <c r="B132" s="144" t="s">
        <v>1294</v>
      </c>
      <c r="C132" s="139" t="s">
        <v>233</v>
      </c>
      <c r="D132" s="185">
        <f>VLOOKUP('432.1'!A88,'432.1'!A88:N238,14,FALSE)</f>
        <v>4655.1755020747823</v>
      </c>
    </row>
    <row r="133" spans="1:4" ht="54" thickTop="1" thickBot="1">
      <c r="A133" s="143" t="s">
        <v>1135</v>
      </c>
      <c r="B133" s="144" t="s">
        <v>2070</v>
      </c>
      <c r="C133" s="139" t="s">
        <v>233</v>
      </c>
      <c r="D133" s="185">
        <f>VLOOKUP('432.2'!A88,'432.2'!A88:N239,14,FALSE)</f>
        <v>4714.7588354081154</v>
      </c>
    </row>
    <row r="134" spans="1:4" ht="54" thickTop="1" thickBot="1">
      <c r="A134" s="143" t="s">
        <v>1136</v>
      </c>
      <c r="B134" s="144" t="s">
        <v>2071</v>
      </c>
      <c r="C134" s="139" t="s">
        <v>233</v>
      </c>
      <c r="D134" s="185">
        <f>VLOOKUP('433.1'!A88,'433.1'!A88:N240,14,FALSE)</f>
        <v>4661.177580953381</v>
      </c>
    </row>
    <row r="135" spans="1:4" ht="54" thickTop="1" thickBot="1">
      <c r="A135" s="143" t="s">
        <v>1137</v>
      </c>
      <c r="B135" s="144" t="s">
        <v>2072</v>
      </c>
      <c r="C135" s="139" t="s">
        <v>233</v>
      </c>
      <c r="D135" s="185">
        <f>VLOOKUP('433.2'!A88,'433.2'!A88:N241,14,FALSE)</f>
        <v>4230.8193372041815</v>
      </c>
    </row>
    <row r="136" spans="1:4" ht="54" thickTop="1" thickBot="1">
      <c r="A136" s="143" t="s">
        <v>1138</v>
      </c>
      <c r="B136" s="144" t="s">
        <v>2073</v>
      </c>
      <c r="C136" s="139" t="s">
        <v>233</v>
      </c>
      <c r="D136" s="185">
        <f>VLOOKUP('433.3'!A88,'433.3'!A88:N242,14,FALSE)</f>
        <v>4926.6214247041817</v>
      </c>
    </row>
    <row r="137" spans="1:4" ht="54" thickTop="1" thickBot="1">
      <c r="A137" s="143" t="s">
        <v>1139</v>
      </c>
      <c r="B137" s="144" t="s">
        <v>1295</v>
      </c>
      <c r="C137" s="139" t="s">
        <v>233</v>
      </c>
      <c r="D137" s="185">
        <f>VLOOKUP('433.4'!A88,'433.4'!A88:N243,14,FALSE)</f>
        <v>3227.7355043929479</v>
      </c>
    </row>
    <row r="138" spans="1:4" ht="54" thickTop="1" thickBot="1">
      <c r="A138" s="143" t="s">
        <v>1140</v>
      </c>
      <c r="B138" s="144" t="s">
        <v>2074</v>
      </c>
      <c r="C138" s="139" t="s">
        <v>233</v>
      </c>
      <c r="D138" s="185">
        <f>VLOOKUP('433.5'!A88,'433.5'!A88:N244,14,FALSE)</f>
        <v>7972.5213309533829</v>
      </c>
    </row>
    <row r="139" spans="1:4" ht="54" thickTop="1" thickBot="1">
      <c r="A139" s="143" t="s">
        <v>1141</v>
      </c>
      <c r="B139" s="144" t="s">
        <v>2075</v>
      </c>
      <c r="C139" s="139" t="s">
        <v>233</v>
      </c>
      <c r="D139" s="185">
        <f>VLOOKUP('433.6'!A88,'433.6'!A88:N245,14,FALSE)</f>
        <v>7424.9924622041826</v>
      </c>
    </row>
    <row r="140" spans="1:4" ht="54" thickTop="1" thickBot="1">
      <c r="A140" s="143" t="s">
        <v>1142</v>
      </c>
      <c r="B140" s="144" t="s">
        <v>2076</v>
      </c>
      <c r="C140" s="139" t="s">
        <v>233</v>
      </c>
      <c r="D140" s="185">
        <f>VLOOKUP('433.7'!A88,'433.7'!A88:N246,14,FALSE)</f>
        <v>8798.3464247041829</v>
      </c>
    </row>
    <row r="141" spans="1:4" ht="54" thickTop="1" thickBot="1">
      <c r="A141" s="143" t="s">
        <v>1143</v>
      </c>
      <c r="B141" s="144" t="s">
        <v>1296</v>
      </c>
      <c r="C141" s="139" t="s">
        <v>233</v>
      </c>
      <c r="D141" s="185">
        <f>VLOOKUP('433.8'!A88,'433.8'!A88:N247,14,FALSE)</f>
        <v>5647.5636293929474</v>
      </c>
    </row>
    <row r="142" spans="1:4" ht="54" thickTop="1" thickBot="1">
      <c r="A142" s="143" t="s">
        <v>1144</v>
      </c>
      <c r="B142" s="144" t="s">
        <v>2077</v>
      </c>
      <c r="C142" s="139" t="s">
        <v>388</v>
      </c>
      <c r="D142" s="185">
        <f>VLOOKUP('440.1'!A89,'440.1'!A89:N248,14,FALSE)</f>
        <v>232790.06498468312</v>
      </c>
    </row>
    <row r="143" spans="1:4" ht="54" thickTop="1" thickBot="1">
      <c r="A143" s="143" t="s">
        <v>1145</v>
      </c>
      <c r="B143" s="144" t="s">
        <v>2078</v>
      </c>
      <c r="C143" s="139" t="s">
        <v>388</v>
      </c>
      <c r="D143" s="185">
        <f>VLOOKUP('440.2'!A93,'440.2'!A93:N250,14,FALSE)</f>
        <v>232790.06498468312</v>
      </c>
    </row>
    <row r="144" spans="1:4" ht="54" thickTop="1" thickBot="1">
      <c r="A144" s="143" t="s">
        <v>1146</v>
      </c>
      <c r="B144" s="144" t="s">
        <v>2079</v>
      </c>
      <c r="C144" s="139" t="s">
        <v>388</v>
      </c>
      <c r="D144" s="185">
        <f>VLOOKUP('440.3'!A93,'440.3'!A93:N252,14,FALSE)</f>
        <v>232790.06498468312</v>
      </c>
    </row>
    <row r="145" spans="1:4" ht="54" thickTop="1" thickBot="1">
      <c r="A145" s="143" t="s">
        <v>1147</v>
      </c>
      <c r="B145" s="144" t="s">
        <v>1297</v>
      </c>
      <c r="C145" s="139" t="s">
        <v>388</v>
      </c>
      <c r="D145" s="185">
        <f>VLOOKUP('440.4'!A93,'440.4'!A93:N254,14,FALSE)</f>
        <v>254139.32453120706</v>
      </c>
    </row>
    <row r="146" spans="1:4" ht="54" thickTop="1" thickBot="1">
      <c r="A146" s="143" t="s">
        <v>1148</v>
      </c>
      <c r="B146" s="144" t="s">
        <v>2080</v>
      </c>
      <c r="C146" s="139" t="s">
        <v>388</v>
      </c>
      <c r="D146" s="185">
        <f>VLOOKUP('441.1'!A93,'441.1'!A93:N256,14,FALSE)</f>
        <v>232790.06498468312</v>
      </c>
    </row>
    <row r="147" spans="1:4" ht="54" thickTop="1" thickBot="1">
      <c r="A147" s="143" t="s">
        <v>1149</v>
      </c>
      <c r="B147" s="144" t="s">
        <v>2081</v>
      </c>
      <c r="C147" s="139" t="s">
        <v>388</v>
      </c>
      <c r="D147" s="185">
        <f>VLOOKUP('441.2'!A92,'441.2'!A92:N258,14,FALSE)</f>
        <v>232790.06498468312</v>
      </c>
    </row>
    <row r="148" spans="1:4" ht="54" thickTop="1" thickBot="1">
      <c r="A148" s="143" t="s">
        <v>1150</v>
      </c>
      <c r="B148" s="144" t="s">
        <v>2082</v>
      </c>
      <c r="C148" s="139" t="s">
        <v>388</v>
      </c>
      <c r="D148" s="185">
        <f>VLOOKUP('441.3'!A93,'441.3'!A93:N260,14,FALSE)</f>
        <v>232790.06498468312</v>
      </c>
    </row>
    <row r="149" spans="1:4" ht="54" thickTop="1" thickBot="1">
      <c r="A149" s="143" t="s">
        <v>1151</v>
      </c>
      <c r="B149" s="144" t="s">
        <v>2083</v>
      </c>
      <c r="C149" s="139" t="s">
        <v>388</v>
      </c>
      <c r="D149" s="185">
        <f>VLOOKUP('441.4'!A92,'441.4'!A92:N262,14,FALSE)</f>
        <v>254139.32453120706</v>
      </c>
    </row>
    <row r="150" spans="1:4" ht="54" thickTop="1" thickBot="1">
      <c r="A150" s="143" t="s">
        <v>1152</v>
      </c>
      <c r="B150" s="144" t="s">
        <v>2063</v>
      </c>
      <c r="C150" s="139" t="s">
        <v>388</v>
      </c>
      <c r="D150" s="185">
        <f>VLOOKUP('450.1'!A95,'450.1'!A95:N264,14,FALSE)</f>
        <v>244871.16774656079</v>
      </c>
    </row>
    <row r="151" spans="1:4" ht="54" thickTop="1" thickBot="1">
      <c r="A151" s="143" t="s">
        <v>1153</v>
      </c>
      <c r="B151" s="144" t="s">
        <v>2084</v>
      </c>
      <c r="C151" s="139" t="s">
        <v>388</v>
      </c>
      <c r="D151" s="185">
        <f>VLOOKUP('450.2'!A93,'450.2'!A93:N266,14,FALSE)</f>
        <v>244871.16774656079</v>
      </c>
    </row>
    <row r="152" spans="1:4" ht="54" thickTop="1" thickBot="1">
      <c r="A152" s="143" t="s">
        <v>1154</v>
      </c>
      <c r="B152" s="144" t="s">
        <v>2085</v>
      </c>
      <c r="C152" s="139" t="s">
        <v>388</v>
      </c>
      <c r="D152" s="185">
        <f>VLOOKUP('450.3'!A93,'450.3'!A93:N268,14,FALSE)</f>
        <v>244871.16774656079</v>
      </c>
    </row>
    <row r="153" spans="1:4" ht="54" thickTop="1" thickBot="1">
      <c r="A153" s="143" t="s">
        <v>1155</v>
      </c>
      <c r="B153" s="144" t="s">
        <v>2086</v>
      </c>
      <c r="C153" s="139" t="s">
        <v>388</v>
      </c>
      <c r="D153" s="185">
        <f>VLOOKUP('450.4'!A92,'450.4'!A92:N270,14,FALSE)</f>
        <v>244871.16774656079</v>
      </c>
    </row>
    <row r="154" spans="1:4" ht="63.75" customHeight="1" thickTop="1" thickBot="1">
      <c r="A154" s="143" t="s">
        <v>1156</v>
      </c>
      <c r="B154" s="144" t="s">
        <v>2087</v>
      </c>
      <c r="C154" s="139" t="s">
        <v>388</v>
      </c>
      <c r="D154" s="185">
        <f>VLOOKUP('450.5'!A92,'450.5'!A92:N272,14,FALSE)</f>
        <v>244871.16774656079</v>
      </c>
    </row>
    <row r="155" spans="1:4" ht="54" thickTop="1" thickBot="1">
      <c r="A155" s="143" t="s">
        <v>1157</v>
      </c>
      <c r="B155" s="144" t="s">
        <v>2088</v>
      </c>
      <c r="C155" s="139" t="s">
        <v>388</v>
      </c>
      <c r="D155" s="185">
        <f>VLOOKUP('450.6'!A93,'450.6'!A93:N274,14,FALSE)</f>
        <v>244871.16774656079</v>
      </c>
    </row>
    <row r="156" spans="1:4" ht="54" thickTop="1" thickBot="1">
      <c r="A156" s="143" t="s">
        <v>1158</v>
      </c>
      <c r="B156" s="144" t="s">
        <v>2089</v>
      </c>
      <c r="C156" s="139" t="s">
        <v>388</v>
      </c>
      <c r="D156" s="185">
        <f>VLOOKUP('450.7'!A93,'450.7'!A93:N275,14,FALSE)</f>
        <v>244871.16774656079</v>
      </c>
    </row>
    <row r="157" spans="1:4" ht="54" thickTop="1" thickBot="1">
      <c r="A157" s="143" t="s">
        <v>1159</v>
      </c>
      <c r="B157" s="144" t="s">
        <v>2090</v>
      </c>
      <c r="C157" s="139" t="s">
        <v>388</v>
      </c>
      <c r="D157" s="185">
        <f>VLOOKUP('450.8'!A93,'450.8'!A93:N276,14,FALSE)</f>
        <v>244871.16774656079</v>
      </c>
    </row>
    <row r="158" spans="1:4" ht="54" thickTop="1" thickBot="1">
      <c r="A158" s="143" t="s">
        <v>1668</v>
      </c>
      <c r="B158" s="144" t="s">
        <v>1699</v>
      </c>
      <c r="C158" s="139" t="s">
        <v>388</v>
      </c>
      <c r="D158" s="185">
        <f>VLOOKUP('450.10'!A92,'450.10'!A92:N277,14,FALSE)</f>
        <v>283682.75086431281</v>
      </c>
    </row>
    <row r="159" spans="1:4" ht="54" thickTop="1" thickBot="1">
      <c r="A159" s="143" t="s">
        <v>1670</v>
      </c>
      <c r="B159" s="144" t="s">
        <v>1700</v>
      </c>
      <c r="C159" s="139" t="s">
        <v>388</v>
      </c>
      <c r="D159" s="185">
        <f>VLOOKUP('450.11'!A92,'450.11'!A92:N278,14,FALSE)</f>
        <v>283682.75086431281</v>
      </c>
    </row>
    <row r="160" spans="1:4" ht="54" thickTop="1" thickBot="1">
      <c r="A160" s="143" t="s">
        <v>1672</v>
      </c>
      <c r="B160" s="144" t="s">
        <v>1701</v>
      </c>
      <c r="C160" s="139" t="s">
        <v>388</v>
      </c>
      <c r="D160" s="185">
        <f>VLOOKUP('450.12'!A92,'450.11'!A92:N279,14,FALSE)</f>
        <v>283682.75086431281</v>
      </c>
    </row>
    <row r="161" spans="1:4" ht="54" thickTop="1" thickBot="1">
      <c r="A161" s="143" t="s">
        <v>1160</v>
      </c>
      <c r="B161" s="144" t="s">
        <v>2091</v>
      </c>
      <c r="C161" s="139" t="s">
        <v>388</v>
      </c>
      <c r="D161" s="185">
        <f>VLOOKUP('451.1'!A92,'451.1'!A92:N280,14,FALSE)</f>
        <v>244871.16774656079</v>
      </c>
    </row>
    <row r="162" spans="1:4" ht="54" thickTop="1" thickBot="1">
      <c r="A162" s="143" t="s">
        <v>1161</v>
      </c>
      <c r="B162" s="144" t="s">
        <v>2092</v>
      </c>
      <c r="C162" s="139" t="s">
        <v>388</v>
      </c>
      <c r="D162" s="185">
        <f>VLOOKUP('451.2'!A93,'451.2'!A93:N281,14,FALSE)</f>
        <v>244871.16774656079</v>
      </c>
    </row>
    <row r="163" spans="1:4" ht="54" thickTop="1" thickBot="1">
      <c r="A163" s="143" t="s">
        <v>1162</v>
      </c>
      <c r="B163" s="144" t="s">
        <v>2093</v>
      </c>
      <c r="C163" s="139" t="s">
        <v>388</v>
      </c>
      <c r="D163" s="185">
        <f>VLOOKUP('451.3'!A92,'451.3'!A92:N282,14,FALSE)</f>
        <v>244871.16774656079</v>
      </c>
    </row>
    <row r="164" spans="1:4" ht="54" thickTop="1" thickBot="1">
      <c r="A164" s="143" t="s">
        <v>1163</v>
      </c>
      <c r="B164" s="144" t="s">
        <v>2094</v>
      </c>
      <c r="C164" s="139" t="s">
        <v>388</v>
      </c>
      <c r="D164" s="185">
        <f>VLOOKUP('451.4'!A92,'451.4'!A92:N283,14,FALSE)</f>
        <v>283682.75086431281</v>
      </c>
    </row>
    <row r="165" spans="1:4" ht="54" thickTop="1" thickBot="1">
      <c r="A165" s="143" t="s">
        <v>1164</v>
      </c>
      <c r="B165" s="144" t="s">
        <v>2095</v>
      </c>
      <c r="C165" s="139" t="s">
        <v>388</v>
      </c>
      <c r="D165" s="185">
        <f>VLOOKUP('452.1'!A93,'452.1'!A93:N284,14,FALSE)</f>
        <v>244871.16774656079</v>
      </c>
    </row>
    <row r="166" spans="1:4" ht="54" thickTop="1" thickBot="1">
      <c r="A166" s="143" t="s">
        <v>1165</v>
      </c>
      <c r="B166" s="144" t="s">
        <v>2096</v>
      </c>
      <c r="C166" s="139" t="s">
        <v>388</v>
      </c>
      <c r="D166" s="185">
        <f>VLOOKUP('452.2'!A93,'452.2'!A93:N285,14,FALSE)</f>
        <v>244871.16774656079</v>
      </c>
    </row>
    <row r="167" spans="1:4" ht="54" thickTop="1" thickBot="1">
      <c r="A167" s="143" t="s">
        <v>1166</v>
      </c>
      <c r="B167" s="144" t="s">
        <v>2097</v>
      </c>
      <c r="C167" s="139" t="s">
        <v>388</v>
      </c>
      <c r="D167" s="185">
        <f>VLOOKUP('452.3'!A92,'452.3'!A92:N286,14,FALSE)</f>
        <v>244871.16774656079</v>
      </c>
    </row>
    <row r="168" spans="1:4" ht="54" thickTop="1" thickBot="1">
      <c r="A168" s="143" t="s">
        <v>1167</v>
      </c>
      <c r="B168" s="144" t="s">
        <v>2098</v>
      </c>
      <c r="C168" s="139" t="s">
        <v>388</v>
      </c>
      <c r="D168" s="185">
        <f>VLOOKUP('452.4'!A93,'452.4'!A93:N287,14,FALSE)</f>
        <v>244871.16774656079</v>
      </c>
    </row>
    <row r="169" spans="1:4" ht="54" thickTop="1" thickBot="1">
      <c r="A169" s="143" t="s">
        <v>1168</v>
      </c>
      <c r="B169" s="144" t="s">
        <v>1298</v>
      </c>
      <c r="C169" s="139" t="s">
        <v>388</v>
      </c>
      <c r="D169" s="185">
        <f>VLOOKUP('453.1'!A92,'453.1'!A92:N288,14,FALSE)</f>
        <v>244096.33041879695</v>
      </c>
    </row>
    <row r="170" spans="1:4" ht="54" thickTop="1" thickBot="1">
      <c r="A170" s="143" t="s">
        <v>1169</v>
      </c>
      <c r="B170" s="144" t="s">
        <v>2099</v>
      </c>
      <c r="C170" s="139" t="s">
        <v>233</v>
      </c>
      <c r="D170" s="185">
        <f>VLOOKUP('460.1'!A87,'460.1'!A87:N289,14,FALSE)</f>
        <v>6187.7090444729201</v>
      </c>
    </row>
    <row r="171" spans="1:4" ht="54" thickTop="1" thickBot="1">
      <c r="A171" s="204" t="s">
        <v>2123</v>
      </c>
      <c r="B171" s="144" t="s">
        <v>2179</v>
      </c>
      <c r="C171" s="139" t="s">
        <v>233</v>
      </c>
      <c r="D171" s="185">
        <f>VLOOKUP('460.2'!A87,'460.2'!A87:N290,14,FALSE)</f>
        <v>3093.8545222364601</v>
      </c>
    </row>
    <row r="172" spans="1:4" ht="51.75" customHeight="1" thickTop="1" thickBot="1">
      <c r="A172" s="143" t="s">
        <v>1170</v>
      </c>
      <c r="B172" s="144" t="s">
        <v>1299</v>
      </c>
      <c r="C172" s="139" t="s">
        <v>388</v>
      </c>
      <c r="D172" s="185">
        <f>VLOOKUP('461.1'!A87,'461.1'!A87:N291,14,FALSE)</f>
        <v>110085.04335398563</v>
      </c>
    </row>
    <row r="173" spans="1:4" ht="54" thickTop="1" thickBot="1">
      <c r="A173" s="143" t="s">
        <v>1171</v>
      </c>
      <c r="B173" s="144" t="s">
        <v>1300</v>
      </c>
      <c r="C173" s="139" t="s">
        <v>388</v>
      </c>
      <c r="D173" s="185">
        <f>VLOOKUP('461.2'!A89,'461.2'!A89:N294,14,FALSE)</f>
        <v>133981.85945372691</v>
      </c>
    </row>
    <row r="174" spans="1:4" ht="54" thickTop="1" thickBot="1">
      <c r="A174" s="143" t="s">
        <v>1682</v>
      </c>
      <c r="B174" s="144" t="s">
        <v>2184</v>
      </c>
      <c r="C174" s="139" t="s">
        <v>388</v>
      </c>
      <c r="D174" s="185">
        <f>VLOOKUP('462.1.1'!A88,'462.1.1'!A88:N293,14,FALSE)</f>
        <v>167993.44174568748</v>
      </c>
    </row>
    <row r="175" spans="1:4" ht="54" thickTop="1" thickBot="1">
      <c r="A175" s="143" t="s">
        <v>1683</v>
      </c>
      <c r="B175" s="144" t="s">
        <v>2185</v>
      </c>
      <c r="C175" s="139" t="s">
        <v>388</v>
      </c>
      <c r="D175" s="185">
        <f>VLOOKUP('462.1.2'!A88,'462.1.2'!A88:N294,14,FALSE)</f>
        <v>165894.1848456875</v>
      </c>
    </row>
    <row r="176" spans="1:4" ht="54" thickTop="1" thickBot="1">
      <c r="A176" s="143" t="s">
        <v>1684</v>
      </c>
      <c r="B176" s="144" t="s">
        <v>2188</v>
      </c>
      <c r="C176" s="139" t="s">
        <v>388</v>
      </c>
      <c r="D176" s="185">
        <f>VLOOKUP('462.2.1'!A88,'462.2.1'!A88:N295,14,FALSE)</f>
        <v>184708.42830608319</v>
      </c>
    </row>
    <row r="177" spans="1:4" ht="54" thickTop="1" thickBot="1">
      <c r="A177" s="143" t="s">
        <v>1685</v>
      </c>
      <c r="B177" s="144" t="s">
        <v>2189</v>
      </c>
      <c r="C177" s="139" t="s">
        <v>388</v>
      </c>
      <c r="D177" s="185">
        <f>VLOOKUP('462.2.2'!A88,'462.2.2'!A88:N296,14,FALSE)</f>
        <v>182609.17140608316</v>
      </c>
    </row>
    <row r="178" spans="1:4" ht="54" thickTop="1" thickBot="1">
      <c r="A178" s="143" t="s">
        <v>1172</v>
      </c>
      <c r="B178" s="144" t="s">
        <v>1702</v>
      </c>
      <c r="C178" s="139" t="s">
        <v>233</v>
      </c>
      <c r="D178" s="185">
        <f>VLOOKUP('464.1'!A88,'464.1'!A88:N297,14,FALSE)</f>
        <v>9398.5857568182055</v>
      </c>
    </row>
    <row r="179" spans="1:4" ht="54" thickTop="1" thickBot="1">
      <c r="A179" s="143" t="s">
        <v>1173</v>
      </c>
      <c r="B179" s="144" t="s">
        <v>1703</v>
      </c>
      <c r="C179" s="139" t="s">
        <v>388</v>
      </c>
      <c r="D179" s="185">
        <f>VLOOKUP('465.1'!A92,'465.1'!A92:N298,14,FALSE)</f>
        <v>91772.888152500745</v>
      </c>
    </row>
    <row r="180" spans="1:4" ht="54" thickTop="1" thickBot="1">
      <c r="A180" s="143" t="s">
        <v>1686</v>
      </c>
      <c r="B180" s="144" t="s">
        <v>1704</v>
      </c>
      <c r="C180" s="139" t="s">
        <v>388</v>
      </c>
      <c r="D180" s="185">
        <f>VLOOKUP('465.2'!A92,'465.2'!A92:N299,14,FALSE)</f>
        <v>31758.661843965987</v>
      </c>
    </row>
    <row r="181" spans="1:4" ht="54" thickTop="1" thickBot="1">
      <c r="A181" s="143" t="s">
        <v>1174</v>
      </c>
      <c r="B181" s="144" t="s">
        <v>1705</v>
      </c>
      <c r="C181" s="139" t="s">
        <v>144</v>
      </c>
      <c r="D181" s="185">
        <f>VLOOKUP('466.1'!A92,'466.1'!A92:N300,14,FALSE)</f>
        <v>3346.6519612580878</v>
      </c>
    </row>
    <row r="182" spans="1:4" ht="54" thickTop="1" thickBot="1">
      <c r="A182" s="143" t="s">
        <v>1175</v>
      </c>
      <c r="B182" s="144" t="s">
        <v>1706</v>
      </c>
      <c r="C182" s="139" t="s">
        <v>144</v>
      </c>
      <c r="D182" s="185">
        <f>VLOOKUP('466.2'!A96,'466.2'!A96:N301,14,FALSE)</f>
        <v>4039.9133230617763</v>
      </c>
    </row>
    <row r="183" spans="1:4" ht="54" thickTop="1" thickBot="1">
      <c r="A183" s="145" t="s">
        <v>1176</v>
      </c>
      <c r="B183" s="146" t="s">
        <v>1819</v>
      </c>
      <c r="C183" s="139" t="s">
        <v>388</v>
      </c>
      <c r="D183" s="185">
        <f>VLOOKUP('500.1'!A95,'500.1'!A95:N302,14,FALSE)</f>
        <v>780254.63178256678</v>
      </c>
    </row>
    <row r="184" spans="1:4" ht="54" thickTop="1" thickBot="1">
      <c r="A184" s="143" t="s">
        <v>1708</v>
      </c>
      <c r="B184" s="144" t="s">
        <v>1820</v>
      </c>
      <c r="C184" s="139" t="s">
        <v>388</v>
      </c>
      <c r="D184" s="185">
        <f>VLOOKUP('500.2'!A95,'500.2'!A95:N303,14,FALSE)</f>
        <v>795571.75178256666</v>
      </c>
    </row>
    <row r="185" spans="1:4" ht="57.75" thickTop="1" thickBot="1">
      <c r="A185" s="143" t="s">
        <v>1177</v>
      </c>
      <c r="B185" s="144" t="s">
        <v>1959</v>
      </c>
      <c r="C185" s="139" t="s">
        <v>377</v>
      </c>
      <c r="D185" s="185">
        <f>VLOOKUP('501.1'!A88,'501.1'!A88:N304,14,FALSE)</f>
        <v>1956.5</v>
      </c>
    </row>
    <row r="186" spans="1:4" ht="57.75" thickTop="1" thickBot="1">
      <c r="A186" s="143" t="s">
        <v>1710</v>
      </c>
      <c r="B186" s="144" t="s">
        <v>1960</v>
      </c>
      <c r="C186" s="139" t="s">
        <v>377</v>
      </c>
      <c r="D186" s="185">
        <f>VLOOKUP('501.10'!A88,'501.10'!A88:N305,14,FALSE)</f>
        <v>966.33333333333326</v>
      </c>
    </row>
    <row r="187" spans="1:4" ht="57.75" thickTop="1" thickBot="1">
      <c r="A187" s="143" t="s">
        <v>1711</v>
      </c>
      <c r="B187" s="144" t="s">
        <v>1961</v>
      </c>
      <c r="C187" s="139" t="s">
        <v>377</v>
      </c>
      <c r="D187" s="185">
        <f>VLOOKUP('501.20'!A88,'501.20'!A88:N306,14,FALSE)</f>
        <v>596.375</v>
      </c>
    </row>
    <row r="188" spans="1:4" ht="54" thickTop="1" thickBot="1">
      <c r="A188" s="143" t="s">
        <v>1712</v>
      </c>
      <c r="B188" s="144" t="s">
        <v>1821</v>
      </c>
      <c r="C188" s="139" t="s">
        <v>388</v>
      </c>
      <c r="D188" s="185">
        <f>VLOOKUP('505.1'!A84,'505.1'!A84:N307,14,FALSE)</f>
        <v>705768.46918104589</v>
      </c>
    </row>
    <row r="189" spans="1:4" ht="54" thickTop="1" thickBot="1">
      <c r="A189" s="143" t="s">
        <v>1178</v>
      </c>
      <c r="B189" s="144" t="s">
        <v>1822</v>
      </c>
      <c r="C189" s="139" t="s">
        <v>233</v>
      </c>
      <c r="D189" s="185">
        <f>VLOOKUP('510.1'!A84,'510.1'!A84:N308,14,FALSE)</f>
        <v>78327.162591461049</v>
      </c>
    </row>
    <row r="190" spans="1:4" ht="54" thickTop="1" thickBot="1">
      <c r="A190" s="143" t="s">
        <v>1716</v>
      </c>
      <c r="B190" s="144" t="s">
        <v>1301</v>
      </c>
      <c r="C190" s="139" t="s">
        <v>388</v>
      </c>
      <c r="D190" s="185">
        <f>VLOOKUP('600.1.1'!A85,'600.1.1'!A85:N311,14,FALSE)</f>
        <v>23683.34316659061</v>
      </c>
    </row>
    <row r="191" spans="1:4" ht="54" thickTop="1" thickBot="1">
      <c r="A191" s="143" t="s">
        <v>1717</v>
      </c>
      <c r="B191" s="144" t="s">
        <v>1823</v>
      </c>
      <c r="C191" s="139" t="s">
        <v>388</v>
      </c>
      <c r="D191" s="185">
        <f>VLOOKUP('600.2.1'!A88,'600.2.1'!A88:N310,14,FALSE)</f>
        <v>99936.425545072503</v>
      </c>
    </row>
    <row r="192" spans="1:4" ht="54" thickTop="1" thickBot="1">
      <c r="A192" s="143" t="s">
        <v>1718</v>
      </c>
      <c r="B192" s="144" t="s">
        <v>1824</v>
      </c>
      <c r="C192" s="139" t="s">
        <v>388</v>
      </c>
      <c r="D192" s="185">
        <f>VLOOKUP('600.2.2'!A90,'600.2.2'!A90:N312,14,FALSE)</f>
        <v>143582.88336556376</v>
      </c>
    </row>
    <row r="193" spans="1:4" ht="54" thickTop="1" thickBot="1">
      <c r="A193" s="143" t="s">
        <v>1719</v>
      </c>
      <c r="B193" s="144" t="s">
        <v>1825</v>
      </c>
      <c r="C193" s="139" t="s">
        <v>388</v>
      </c>
      <c r="D193" s="185">
        <f>VLOOKUP('600.2.3'!A89,'600.2.3'!A89:N312,14,FALSE)</f>
        <v>22393.980726114416</v>
      </c>
    </row>
    <row r="194" spans="1:4" ht="54" thickTop="1" thickBot="1">
      <c r="A194" s="143" t="s">
        <v>1720</v>
      </c>
      <c r="B194" s="144" t="s">
        <v>1826</v>
      </c>
      <c r="C194" s="139" t="s">
        <v>388</v>
      </c>
      <c r="D194" s="185">
        <f>VLOOKUP('600.2.4'!A88,'600.2.4'!A88:N312,14,FALSE)</f>
        <v>29430.674920739264</v>
      </c>
    </row>
    <row r="195" spans="1:4" ht="54" thickTop="1" thickBot="1">
      <c r="A195" s="143" t="s">
        <v>1179</v>
      </c>
      <c r="B195" s="144" t="s">
        <v>2200</v>
      </c>
      <c r="C195" s="139" t="s">
        <v>388</v>
      </c>
      <c r="D195" s="185">
        <f>VLOOKUP('610.1'!A89,'610.1'!A89:N314,14,FALSE)</f>
        <v>63834.17547393564</v>
      </c>
    </row>
    <row r="196" spans="1:4" ht="54" thickTop="1" thickBot="1">
      <c r="A196" s="143" t="s">
        <v>1180</v>
      </c>
      <c r="B196" s="144" t="s">
        <v>1827</v>
      </c>
      <c r="C196" s="139" t="s">
        <v>388</v>
      </c>
      <c r="D196" s="185">
        <f>VLOOKUP('610.2'!A89,'610.2'!A89:N315,14,FALSE)</f>
        <v>64635.65797393566</v>
      </c>
    </row>
    <row r="197" spans="1:4" ht="54" thickTop="1" thickBot="1">
      <c r="A197" s="143" t="s">
        <v>1722</v>
      </c>
      <c r="B197" s="144" t="s">
        <v>1828</v>
      </c>
      <c r="C197" s="139" t="s">
        <v>388</v>
      </c>
      <c r="D197" s="185">
        <f>VLOOKUP('610.3'!A89,'610.3'!A89:N316,14,FALSE)</f>
        <v>105096.08880726897</v>
      </c>
    </row>
    <row r="198" spans="1:4" ht="54" thickTop="1" thickBot="1">
      <c r="A198" s="143" t="s">
        <v>1724</v>
      </c>
      <c r="B198" s="144" t="s">
        <v>1829</v>
      </c>
      <c r="C198" s="139" t="s">
        <v>388</v>
      </c>
      <c r="D198" s="185">
        <f>VLOOKUP('610.4'!A89,'610.4'!A89:N317,14,FALSE)</f>
        <v>114739.51047393563</v>
      </c>
    </row>
    <row r="199" spans="1:4" ht="54" thickTop="1" thickBot="1">
      <c r="A199" s="143" t="s">
        <v>1726</v>
      </c>
      <c r="B199" s="144" t="s">
        <v>1302</v>
      </c>
      <c r="C199" s="139" t="s">
        <v>388</v>
      </c>
      <c r="D199" s="185">
        <f>VLOOKUP('610.5'!A89,'610.5'!A89:N318,14,FALSE)</f>
        <v>105829.57047393563</v>
      </c>
    </row>
    <row r="200" spans="1:4" ht="54" thickTop="1" thickBot="1">
      <c r="A200" s="143" t="s">
        <v>1728</v>
      </c>
      <c r="B200" s="144" t="s">
        <v>1830</v>
      </c>
      <c r="C200" s="139" t="s">
        <v>388</v>
      </c>
      <c r="D200" s="185">
        <f>VLOOKUP('610.6'!A89,'610.6'!A89:N319,14,FALSE)</f>
        <v>142736.07214060234</v>
      </c>
    </row>
    <row r="201" spans="1:4" ht="54" thickTop="1" thickBot="1">
      <c r="A201" s="143" t="s">
        <v>1730</v>
      </c>
      <c r="B201" s="144" t="s">
        <v>1831</v>
      </c>
      <c r="C201" s="139" t="s">
        <v>388</v>
      </c>
      <c r="D201" s="185">
        <f>VLOOKUP('610.7'!A89,'610.7'!A89:N320,14,FALSE)</f>
        <v>98763.968718619348</v>
      </c>
    </row>
    <row r="202" spans="1:4" ht="54" thickTop="1" thickBot="1">
      <c r="A202" s="143" t="s">
        <v>1181</v>
      </c>
      <c r="B202" s="144" t="s">
        <v>1832</v>
      </c>
      <c r="C202" s="139" t="s">
        <v>144</v>
      </c>
      <c r="D202" s="185">
        <f>VLOOKUP('620.1'!A88,'620.1'!A88:N321,14,FALSE)</f>
        <v>318939.20489718823</v>
      </c>
    </row>
    <row r="203" spans="1:4" ht="54" thickTop="1" thickBot="1">
      <c r="A203" s="143" t="s">
        <v>1182</v>
      </c>
      <c r="B203" s="144" t="s">
        <v>1962</v>
      </c>
      <c r="C203" s="139" t="s">
        <v>144</v>
      </c>
      <c r="D203" s="185">
        <f>VLOOKUP('620.2'!A88,'620.2'!A88:N322,14,FALSE)</f>
        <v>318939.20489718823</v>
      </c>
    </row>
    <row r="204" spans="1:4" ht="54" thickTop="1" thickBot="1">
      <c r="A204" s="143" t="s">
        <v>1183</v>
      </c>
      <c r="B204" s="144" t="s">
        <v>1833</v>
      </c>
      <c r="C204" s="139" t="s">
        <v>1929</v>
      </c>
      <c r="D204" s="185">
        <f>VLOOKUP('620.3'!A93,'620.3'!A93:N323,14,FALSE)</f>
        <v>79592978.464986742</v>
      </c>
    </row>
    <row r="205" spans="1:4" ht="54" thickTop="1" thickBot="1">
      <c r="A205" s="143" t="s">
        <v>1734</v>
      </c>
      <c r="B205" s="144" t="s">
        <v>1834</v>
      </c>
      <c r="C205" s="139" t="s">
        <v>144</v>
      </c>
      <c r="D205" s="185">
        <f>VLOOKUP('621.1.1'!A95,'621.1.1'!A95:N325,14,FALSE)</f>
        <v>2323206.5262941732</v>
      </c>
    </row>
    <row r="206" spans="1:4" ht="54" thickTop="1" thickBot="1">
      <c r="A206" s="143" t="s">
        <v>1736</v>
      </c>
      <c r="B206" s="144" t="s">
        <v>1835</v>
      </c>
      <c r="C206" s="139" t="s">
        <v>144</v>
      </c>
      <c r="D206" s="185">
        <f>VLOOKUP('621.1.2'!A99,'621.1.2'!A99:N326,14,FALSE)</f>
        <v>3739600.0054559419</v>
      </c>
    </row>
    <row r="207" spans="1:4" ht="54" thickTop="1" thickBot="1">
      <c r="A207" s="143" t="s">
        <v>1184</v>
      </c>
      <c r="B207" s="144" t="s">
        <v>1836</v>
      </c>
      <c r="C207" s="139" t="s">
        <v>388</v>
      </c>
      <c r="D207" s="185">
        <f>VLOOKUP('621.2'!A89,'621.2'!A89:N326,14,FALSE)</f>
        <v>2484407.3387273052</v>
      </c>
    </row>
    <row r="208" spans="1:4" ht="54" thickTop="1" thickBot="1">
      <c r="A208" s="143" t="s">
        <v>1185</v>
      </c>
      <c r="B208" s="144" t="s">
        <v>1837</v>
      </c>
      <c r="C208" s="139" t="s">
        <v>144</v>
      </c>
      <c r="D208" s="185">
        <f>VLOOKUP('621.3'!A93,'621.3'!A93:N327,14,FALSE)</f>
        <v>77167491.287439972</v>
      </c>
    </row>
    <row r="209" spans="1:4" ht="54" thickTop="1" thickBot="1">
      <c r="A209" s="143" t="s">
        <v>1186</v>
      </c>
      <c r="B209" s="144" t="s">
        <v>1838</v>
      </c>
      <c r="C209" s="139" t="s">
        <v>388</v>
      </c>
      <c r="D209" s="185">
        <f>VLOOKUP('621.4'!A93,'621.4'!A93:N328,14,FALSE)</f>
        <v>70610661.245773301</v>
      </c>
    </row>
    <row r="210" spans="1:4" ht="54" thickTop="1" thickBot="1">
      <c r="A210" s="143" t="s">
        <v>1187</v>
      </c>
      <c r="B210" s="144" t="s">
        <v>1839</v>
      </c>
      <c r="C210" s="139" t="s">
        <v>144</v>
      </c>
      <c r="D210" s="185">
        <f>VLOOKUP('621.5'!A89,'621.5'!A89:N329,14,FALSE)</f>
        <v>4495766.8055531085</v>
      </c>
    </row>
    <row r="211" spans="1:4" ht="54" thickTop="1" thickBot="1">
      <c r="A211" s="143" t="s">
        <v>1740</v>
      </c>
      <c r="B211" s="144" t="s">
        <v>1840</v>
      </c>
      <c r="C211" s="139" t="s">
        <v>144</v>
      </c>
      <c r="D211" s="185">
        <f>VLOOKUP('621.5.1'!A89,'621.5.1'!A89:N330,14,FALSE)</f>
        <v>675255.15674256661</v>
      </c>
    </row>
    <row r="212" spans="1:4" ht="54" thickTop="1" thickBot="1">
      <c r="A212" s="143" t="s">
        <v>1188</v>
      </c>
      <c r="B212" s="144" t="s">
        <v>1841</v>
      </c>
      <c r="C212" s="139" t="s">
        <v>1929</v>
      </c>
      <c r="D212" s="185">
        <f>VLOOKUP('621.6'!A98,'621.6'!A98:N331,14,FALSE)</f>
        <v>78077951.190888762</v>
      </c>
    </row>
    <row r="213" spans="1:4" ht="54" thickTop="1" thickBot="1">
      <c r="A213" s="143" t="s">
        <v>1815</v>
      </c>
      <c r="B213" s="144" t="s">
        <v>1842</v>
      </c>
      <c r="C213" s="139" t="s">
        <v>1929</v>
      </c>
      <c r="D213" s="185">
        <f>VLOOKUP('621.7'!A89,'621.7'!A89:N332,14,FALSE)</f>
        <v>2673378.7021673345</v>
      </c>
    </row>
    <row r="214" spans="1:4" ht="54" thickTop="1" thickBot="1">
      <c r="A214" s="143" t="s">
        <v>1189</v>
      </c>
      <c r="B214" s="144" t="s">
        <v>2100</v>
      </c>
      <c r="C214" s="139" t="s">
        <v>233</v>
      </c>
      <c r="D214" s="185">
        <f>VLOOKUP('622.1'!A89,'622.1'!A89:N333,14,FALSE)</f>
        <v>90361.208872702584</v>
      </c>
    </row>
    <row r="215" spans="1:4" ht="54" thickTop="1" thickBot="1">
      <c r="A215" s="143" t="s">
        <v>1190</v>
      </c>
      <c r="B215" s="144" t="s">
        <v>1843</v>
      </c>
      <c r="C215" s="139" t="s">
        <v>233</v>
      </c>
      <c r="D215" s="185">
        <f>VLOOKUP('622.2'!A89,'622.2'!A89:N335,14,FALSE)</f>
        <v>292834.25244168757</v>
      </c>
    </row>
    <row r="216" spans="1:4" ht="54" thickTop="1" thickBot="1">
      <c r="A216" s="143" t="s">
        <v>1191</v>
      </c>
      <c r="B216" s="144" t="s">
        <v>1844</v>
      </c>
      <c r="C216" s="139" t="s">
        <v>233</v>
      </c>
      <c r="D216" s="185">
        <f>VLOOKUP('622.3'!A89,'622.3'!A89:N336,14,FALSE)</f>
        <v>802775.45499320584</v>
      </c>
    </row>
    <row r="217" spans="1:4" ht="54" thickTop="1" thickBot="1">
      <c r="A217" s="143" t="s">
        <v>1192</v>
      </c>
      <c r="B217" s="144" t="s">
        <v>1845</v>
      </c>
      <c r="C217" s="139" t="s">
        <v>233</v>
      </c>
      <c r="D217" s="185">
        <f>VLOOKUP('622.4'!A89,'622.4'!A89:N337,14,FALSE)</f>
        <v>808029.32915987261</v>
      </c>
    </row>
    <row r="218" spans="1:4" ht="54" thickTop="1" thickBot="1">
      <c r="A218" s="143" t="s">
        <v>1193</v>
      </c>
      <c r="B218" s="144" t="s">
        <v>1846</v>
      </c>
      <c r="C218" s="139" t="s">
        <v>144</v>
      </c>
      <c r="D218" s="185">
        <f>VLOOKUP('622.5'!A89,'622.5'!A89:N338,14,FALSE)</f>
        <v>83653.219736999454</v>
      </c>
    </row>
    <row r="219" spans="1:4" ht="54" thickTop="1" thickBot="1">
      <c r="A219" s="143" t="s">
        <v>1194</v>
      </c>
      <c r="B219" s="144" t="s">
        <v>1847</v>
      </c>
      <c r="C219" s="139" t="s">
        <v>144</v>
      </c>
      <c r="D219" s="185">
        <f>VLOOKUP('623.1'!A103,'623.1'!A103:N339,14,FALSE)</f>
        <v>448838.44910448778</v>
      </c>
    </row>
    <row r="220" spans="1:4" ht="54" thickTop="1" thickBot="1">
      <c r="A220" s="143" t="s">
        <v>1195</v>
      </c>
      <c r="B220" s="144" t="s">
        <v>1303</v>
      </c>
      <c r="C220" s="139" t="s">
        <v>2101</v>
      </c>
      <c r="D220" s="185">
        <f>VLOOKUP('623.2'!A89,'623.2'!A89:N340,14,FALSE)</f>
        <v>3132613.6705792169</v>
      </c>
    </row>
    <row r="221" spans="1:4" ht="54" thickTop="1" thickBot="1">
      <c r="A221" s="143" t="s">
        <v>1196</v>
      </c>
      <c r="B221" s="144" t="s">
        <v>2220</v>
      </c>
      <c r="C221" s="139" t="s">
        <v>388</v>
      </c>
      <c r="D221" s="185">
        <f>VLOOKUP('630.1'!A89,'630.1'!A89:N341,14,FALSE)</f>
        <v>1249602.8515245209</v>
      </c>
    </row>
    <row r="222" spans="1:4" ht="54" thickTop="1" thickBot="1">
      <c r="A222" s="143" t="s">
        <v>1197</v>
      </c>
      <c r="B222" s="144" t="s">
        <v>2221</v>
      </c>
      <c r="C222" s="139" t="s">
        <v>388</v>
      </c>
      <c r="D222" s="185">
        <f>VLOOKUP('630.2'!A89,'630.2'!A89:N342,14,FALSE)</f>
        <v>1164997.0263028967</v>
      </c>
    </row>
    <row r="223" spans="1:4" ht="54" thickTop="1" thickBot="1">
      <c r="A223" s="143" t="s">
        <v>1198</v>
      </c>
      <c r="B223" s="144" t="s">
        <v>2222</v>
      </c>
      <c r="C223" s="139" t="s">
        <v>388</v>
      </c>
      <c r="D223" s="185">
        <f>VLOOKUP('630.3'!A89,'630.3'!A89:N343,14,FALSE)</f>
        <v>782698.05296956329</v>
      </c>
    </row>
    <row r="224" spans="1:4" ht="54" thickTop="1" thickBot="1">
      <c r="A224" s="143" t="s">
        <v>1199</v>
      </c>
      <c r="B224" s="144" t="s">
        <v>2223</v>
      </c>
      <c r="C224" s="139" t="s">
        <v>388</v>
      </c>
      <c r="D224" s="185">
        <f>VLOOKUP('630.4'!A89,'630.4'!A89:N344,14,FALSE)</f>
        <v>669074.78130289668</v>
      </c>
    </row>
    <row r="225" spans="1:4" ht="54" thickTop="1" thickBot="1">
      <c r="A225" s="143" t="s">
        <v>1200</v>
      </c>
      <c r="B225" s="144" t="s">
        <v>2224</v>
      </c>
      <c r="C225" s="139" t="s">
        <v>388</v>
      </c>
      <c r="D225" s="185">
        <f>VLOOKUP('630.5'!A93,'630.5'!A93:N345,14,FALSE)</f>
        <v>445962.34034084145</v>
      </c>
    </row>
    <row r="226" spans="1:4" ht="54" thickTop="1" thickBot="1">
      <c r="A226" s="143" t="s">
        <v>1201</v>
      </c>
      <c r="B226" s="144" t="s">
        <v>2225</v>
      </c>
      <c r="C226" s="139" t="s">
        <v>388</v>
      </c>
      <c r="D226" s="185">
        <f>VLOOKUP('630.6'!A93,'630.6'!A89:N346,14,FALSE)</f>
        <v>380358.34069501609</v>
      </c>
    </row>
    <row r="227" spans="1:4" ht="54" thickTop="1" thickBot="1">
      <c r="A227" s="143" t="s">
        <v>1202</v>
      </c>
      <c r="B227" s="144" t="s">
        <v>2226</v>
      </c>
      <c r="C227" s="139" t="s">
        <v>388</v>
      </c>
      <c r="D227" s="185">
        <f>VLOOKUP('630.7'!A93,'630.7'!A90:N347,14,FALSE)</f>
        <v>274023.83902681799</v>
      </c>
    </row>
    <row r="228" spans="1:4" ht="54" thickTop="1" thickBot="1">
      <c r="A228" s="143" t="s">
        <v>1203</v>
      </c>
      <c r="B228" s="144" t="s">
        <v>1848</v>
      </c>
      <c r="C228" s="139" t="s">
        <v>144</v>
      </c>
      <c r="D228" s="185">
        <f>VLOOKUP('632.1'!A90,'632.1'!A90:N349,14,FALSE)</f>
        <v>403548.44869769475</v>
      </c>
    </row>
    <row r="229" spans="1:4" ht="54" thickTop="1" thickBot="1">
      <c r="A229" s="143" t="s">
        <v>1743</v>
      </c>
      <c r="B229" s="144" t="s">
        <v>1849</v>
      </c>
      <c r="C229" s="139" t="s">
        <v>144</v>
      </c>
      <c r="D229" s="185">
        <f>VLOOKUP('632.2'!A90,'632.2'!A90:N350,14,FALSE)</f>
        <v>408090.18589769478</v>
      </c>
    </row>
    <row r="230" spans="1:4" ht="54" thickTop="1" thickBot="1">
      <c r="A230" s="143" t="s">
        <v>1746</v>
      </c>
      <c r="B230" s="144" t="s">
        <v>1850</v>
      </c>
      <c r="C230" s="139" t="s">
        <v>377</v>
      </c>
      <c r="D230" s="185">
        <f>VLOOKUP('640.1'!A90,'640.1'!A90:N351,14,FALSE)</f>
        <v>6507.1032207966773</v>
      </c>
    </row>
    <row r="231" spans="1:4" ht="54" thickTop="1" thickBot="1">
      <c r="A231" s="143" t="s">
        <v>1747</v>
      </c>
      <c r="B231" s="144" t="s">
        <v>1851</v>
      </c>
      <c r="C231" s="139" t="s">
        <v>377</v>
      </c>
      <c r="D231" s="185">
        <f>VLOOKUP('640.2'!A90,'640.2'!A90:N352,14,FALSE)</f>
        <v>6374.2432207966767</v>
      </c>
    </row>
    <row r="232" spans="1:4" ht="54" thickTop="1" thickBot="1">
      <c r="A232" s="143" t="s">
        <v>1204</v>
      </c>
      <c r="B232" s="144" t="s">
        <v>1852</v>
      </c>
      <c r="C232" s="139" t="s">
        <v>1748</v>
      </c>
      <c r="D232" s="185">
        <f>VLOOKUP('641.1'!A90,'641.1'!A90:N353,14,FALSE)</f>
        <v>1927.370817034559</v>
      </c>
    </row>
    <row r="233" spans="1:4" ht="54" thickTop="1" thickBot="1">
      <c r="A233" s="143" t="s">
        <v>1205</v>
      </c>
      <c r="B233" s="144" t="s">
        <v>1852</v>
      </c>
      <c r="C233" s="139" t="s">
        <v>377</v>
      </c>
      <c r="D233" s="185">
        <f>VLOOKUP('641.2'!A90,'641.2'!A90:N354,14,FALSE)</f>
        <v>43591.421817034556</v>
      </c>
    </row>
    <row r="234" spans="1:4" ht="54" thickTop="1" thickBot="1">
      <c r="A234" s="143" t="s">
        <v>1206</v>
      </c>
      <c r="B234" s="144" t="s">
        <v>1853</v>
      </c>
      <c r="C234" s="139" t="s">
        <v>1929</v>
      </c>
      <c r="D234" s="185">
        <f>VLOOKUP('642.1'!A90,'642.1'!A90:N355,14,FALSE)</f>
        <v>631918.15959694621</v>
      </c>
    </row>
    <row r="235" spans="1:4" ht="54" thickTop="1" thickBot="1">
      <c r="A235" s="143" t="s">
        <v>1207</v>
      </c>
      <c r="B235" s="144" t="s">
        <v>1854</v>
      </c>
      <c r="C235" s="139" t="s">
        <v>144</v>
      </c>
      <c r="D235" s="185">
        <f>VLOOKUP('642.2'!A90,'642.2'!A90:N356,14,FALSE)</f>
        <v>45569.629702126527</v>
      </c>
    </row>
    <row r="236" spans="1:4" ht="54" thickTop="1" thickBot="1">
      <c r="A236" s="143" t="s">
        <v>1208</v>
      </c>
      <c r="B236" s="144" t="s">
        <v>1855</v>
      </c>
      <c r="C236" s="139" t="s">
        <v>377</v>
      </c>
      <c r="D236" s="185">
        <f>VLOOKUP('650.1'!A95,'650.1'!A95:N358,14,FALSE)</f>
        <v>13989.474280066708</v>
      </c>
    </row>
    <row r="237" spans="1:4" ht="54" thickTop="1" thickBot="1">
      <c r="A237" s="143" t="s">
        <v>1209</v>
      </c>
      <c r="B237" s="144" t="s">
        <v>2233</v>
      </c>
      <c r="C237" s="139" t="s">
        <v>377</v>
      </c>
      <c r="D237" s="185">
        <f>VLOOKUP('650.2'!A93,'650.2'!A93:N359,14,FALSE)</f>
        <v>12033.673446089391</v>
      </c>
    </row>
    <row r="238" spans="1:4" ht="54" thickTop="1" thickBot="1">
      <c r="A238" s="143" t="s">
        <v>1210</v>
      </c>
      <c r="B238" s="144" t="s">
        <v>1856</v>
      </c>
      <c r="C238" s="139" t="s">
        <v>377</v>
      </c>
      <c r="D238" s="210">
        <f>VLOOKUP('650.3'!A90,'650.3'!A90:N360,14,FALSE)</f>
        <v>1.1103524027869867</v>
      </c>
    </row>
    <row r="239" spans="1:4" ht="54" thickTop="1" thickBot="1">
      <c r="A239" s="143" t="s">
        <v>1211</v>
      </c>
      <c r="B239" s="144" t="s">
        <v>2237</v>
      </c>
      <c r="C239" s="139" t="s">
        <v>377</v>
      </c>
      <c r="D239" s="185">
        <f>VLOOKUP('650.4'!A93,'650.4'!A93:N361,14,FALSE)</f>
        <v>4496.3882794227247</v>
      </c>
    </row>
    <row r="240" spans="1:4" ht="57.75" thickTop="1" thickBot="1">
      <c r="A240" s="143" t="s">
        <v>1212</v>
      </c>
      <c r="B240" s="144" t="s">
        <v>1857</v>
      </c>
      <c r="C240" s="139" t="s">
        <v>233</v>
      </c>
      <c r="D240" s="185">
        <f>VLOOKUP('660.1'!A87,'660.1'!A87:N362,14,FALSE)</f>
        <v>394273.86081255227</v>
      </c>
    </row>
    <row r="241" spans="1:4" ht="76.5" thickTop="1" thickBot="1">
      <c r="A241" s="143" t="s">
        <v>1213</v>
      </c>
      <c r="B241" s="144" t="s">
        <v>1964</v>
      </c>
      <c r="C241" s="139" t="s">
        <v>144</v>
      </c>
      <c r="D241" s="185">
        <f>VLOOKUP('660.2'!A87,'660.2'!A87:N363,14,FALSE)</f>
        <v>449249.08739588561</v>
      </c>
    </row>
    <row r="242" spans="1:4" ht="54" thickTop="1" thickBot="1">
      <c r="A242" s="143" t="s">
        <v>1761</v>
      </c>
      <c r="B242" s="144" t="s">
        <v>1858</v>
      </c>
      <c r="C242" s="139" t="s">
        <v>144</v>
      </c>
      <c r="D242" s="185">
        <f>VLOOKUP('661.1'!A87,'661.1'!A87:N364,14,FALSE)</f>
        <v>663058.27298605803</v>
      </c>
    </row>
    <row r="243" spans="1:4" ht="54" thickTop="1" thickBot="1">
      <c r="A243" s="143" t="s">
        <v>1214</v>
      </c>
      <c r="B243" s="144" t="s">
        <v>1859</v>
      </c>
      <c r="C243" s="139" t="s">
        <v>144</v>
      </c>
      <c r="D243" s="185">
        <f>VLOOKUP('662.1'!A87,'662.1'!A87:N365,14,FALSE)</f>
        <v>455983.41229138471</v>
      </c>
    </row>
    <row r="244" spans="1:4" ht="54" thickTop="1" thickBot="1">
      <c r="A244" s="143" t="s">
        <v>1215</v>
      </c>
      <c r="B244" s="144" t="s">
        <v>1860</v>
      </c>
      <c r="C244" s="139" t="s">
        <v>144</v>
      </c>
      <c r="D244" s="185">
        <f>VLOOKUP('662.2'!A87,'662.2'!A87:N366,14,FALSE)</f>
        <v>437905.46784694027</v>
      </c>
    </row>
    <row r="245" spans="1:4" ht="54" thickTop="1" thickBot="1">
      <c r="A245" s="143" t="s">
        <v>1762</v>
      </c>
      <c r="B245" s="144" t="s">
        <v>1861</v>
      </c>
      <c r="C245" s="139" t="s">
        <v>144</v>
      </c>
      <c r="D245" s="185">
        <f>VLOOKUP('663.1'!A87,'663.1'!A87:N367,14,FALSE)</f>
        <v>20520.103421982996</v>
      </c>
    </row>
    <row r="246" spans="1:4" ht="54" thickTop="1" thickBot="1">
      <c r="A246" s="143" t="s">
        <v>1216</v>
      </c>
      <c r="B246" s="144" t="s">
        <v>1862</v>
      </c>
      <c r="C246" s="139" t="s">
        <v>388</v>
      </c>
      <c r="D246" s="185">
        <f>VLOOKUP('670.1'!A87,'670.1'!A87:N368,14,FALSE)</f>
        <v>261527.91512111819</v>
      </c>
    </row>
    <row r="247" spans="1:4" ht="54" thickTop="1" thickBot="1">
      <c r="A247" s="143" t="s">
        <v>1217</v>
      </c>
      <c r="B247" s="144" t="s">
        <v>1863</v>
      </c>
      <c r="C247" s="139" t="s">
        <v>388</v>
      </c>
      <c r="D247" s="185">
        <f>VLOOKUP('670.2'!A87,'670.2'!A87:N369,14,FALSE)</f>
        <v>283574.99428778485</v>
      </c>
    </row>
    <row r="248" spans="1:4" ht="54" thickTop="1" thickBot="1">
      <c r="A248" s="143" t="s">
        <v>1764</v>
      </c>
      <c r="B248" s="144" t="s">
        <v>1864</v>
      </c>
      <c r="C248" s="139" t="s">
        <v>388</v>
      </c>
      <c r="D248" s="185">
        <f>VLOOKUP('670.3'!A87,'670.3'!A87:N370,14,FALSE)</f>
        <v>290363.48595445155</v>
      </c>
    </row>
    <row r="249" spans="1:4" ht="54" thickTop="1" thickBot="1">
      <c r="A249" s="143" t="s">
        <v>1765</v>
      </c>
      <c r="B249" s="144" t="s">
        <v>1865</v>
      </c>
      <c r="C249" s="139" t="s">
        <v>388</v>
      </c>
      <c r="D249" s="185">
        <f>VLOOKUP('670.4'!A87,'670.4'!A87:N371,14,FALSE)</f>
        <v>290614.81928778486</v>
      </c>
    </row>
    <row r="250" spans="1:4" ht="54" thickTop="1" thickBot="1">
      <c r="A250" s="143" t="s">
        <v>1766</v>
      </c>
      <c r="B250" s="144" t="s">
        <v>1866</v>
      </c>
      <c r="C250" s="139" t="s">
        <v>388</v>
      </c>
      <c r="D250" s="185">
        <f>VLOOKUP('670.5'!A89,'670.5'!A89:N372,14,FALSE)</f>
        <v>308276.42280339962</v>
      </c>
    </row>
    <row r="251" spans="1:4" ht="54" thickTop="1" thickBot="1">
      <c r="A251" s="143" t="s">
        <v>1218</v>
      </c>
      <c r="B251" s="144" t="s">
        <v>1867</v>
      </c>
      <c r="C251" s="139" t="s">
        <v>388</v>
      </c>
      <c r="D251" s="185">
        <f>VLOOKUP('671.1'!A89,'671.1'!A89:N373,14,FALSE)</f>
        <v>564141.046240394</v>
      </c>
    </row>
    <row r="252" spans="1:4" ht="54" thickTop="1" thickBot="1">
      <c r="A252" s="143" t="s">
        <v>1219</v>
      </c>
      <c r="B252" s="144" t="s">
        <v>1868</v>
      </c>
      <c r="C252" s="139" t="s">
        <v>144</v>
      </c>
      <c r="D252" s="185">
        <f>VLOOKUP('671.2'!A89,'671.2'!A89:N374,14,FALSE)</f>
        <v>63415.276269502036</v>
      </c>
    </row>
    <row r="253" spans="1:4" ht="54" thickTop="1" thickBot="1">
      <c r="A253" s="143" t="s">
        <v>1767</v>
      </c>
      <c r="B253" s="144" t="s">
        <v>1869</v>
      </c>
      <c r="C253" s="139" t="s">
        <v>388</v>
      </c>
      <c r="D253" s="185">
        <f>VLOOKUP('671.3'!A87,'671.3'!A87:N375,14,FALSE)</f>
        <v>607338.3034698593</v>
      </c>
    </row>
    <row r="254" spans="1:4" ht="54" thickTop="1" thickBot="1">
      <c r="A254" s="143" t="s">
        <v>1768</v>
      </c>
      <c r="B254" s="144" t="s">
        <v>1870</v>
      </c>
      <c r="C254" s="139" t="s">
        <v>144</v>
      </c>
      <c r="D254" s="185">
        <f>VLOOKUP('671.4'!A87,'671.4'!A87:N376,14,FALSE)</f>
        <v>66790.116647295275</v>
      </c>
    </row>
    <row r="255" spans="1:4" ht="54" thickTop="1" thickBot="1">
      <c r="A255" s="143" t="s">
        <v>1220</v>
      </c>
      <c r="B255" s="144" t="s">
        <v>1871</v>
      </c>
      <c r="C255" s="139" t="s">
        <v>144</v>
      </c>
      <c r="D255" s="185">
        <f>VLOOKUP('672.1'!A87,'672.1'!A87:N377,14,FALSE)</f>
        <v>42433.721317797652</v>
      </c>
    </row>
    <row r="256" spans="1:4" ht="54" thickTop="1" thickBot="1">
      <c r="A256" s="143" t="s">
        <v>1769</v>
      </c>
      <c r="B256" s="144" t="s">
        <v>1872</v>
      </c>
      <c r="C256" s="139" t="s">
        <v>144</v>
      </c>
      <c r="D256" s="185">
        <f>VLOOKUP('672.2'!A87,'672.2'!A87:N378,14,FALSE)</f>
        <v>56105.137936168714</v>
      </c>
    </row>
    <row r="257" spans="1:4" ht="54" thickTop="1" thickBot="1">
      <c r="A257" s="143" t="s">
        <v>1770</v>
      </c>
      <c r="B257" s="144" t="s">
        <v>1873</v>
      </c>
      <c r="C257" s="139" t="s">
        <v>144</v>
      </c>
      <c r="D257" s="185">
        <f>VLOOKUP('672.3'!A87,'672.3'!A87:N379,14,FALSE)</f>
        <v>44272.309723027065</v>
      </c>
    </row>
    <row r="258" spans="1:4" ht="54" thickTop="1" thickBot="1">
      <c r="A258" s="143" t="s">
        <v>1771</v>
      </c>
      <c r="B258" s="144" t="s">
        <v>1874</v>
      </c>
      <c r="C258" s="139" t="s">
        <v>144</v>
      </c>
      <c r="D258" s="185">
        <f>VLOOKUP('672.4'!A87,'672.3'!A87:N380,14,FALSE)</f>
        <v>44272.309723027065</v>
      </c>
    </row>
    <row r="259" spans="1:4" ht="54" thickTop="1" thickBot="1">
      <c r="A259" s="143" t="s">
        <v>1816</v>
      </c>
      <c r="B259" s="144" t="s">
        <v>1875</v>
      </c>
      <c r="C259" s="139" t="s">
        <v>233</v>
      </c>
      <c r="D259" s="185">
        <f>VLOOKUP('673.1.1'!A87,'673.1.1'!A87:N381,14,FALSE)</f>
        <v>8827.2227925527204</v>
      </c>
    </row>
    <row r="260" spans="1:4" ht="54" thickTop="1" thickBot="1">
      <c r="A260" s="143" t="s">
        <v>1817</v>
      </c>
      <c r="B260" s="144" t="s">
        <v>2152</v>
      </c>
      <c r="C260" s="139" t="s">
        <v>233</v>
      </c>
      <c r="D260" s="185">
        <f>VLOOKUP('673.1.2'!A87,'673.1.2'!A87:N382,14,FALSE)</f>
        <v>10635.219459219388</v>
      </c>
    </row>
    <row r="261" spans="1:4" ht="54" thickTop="1" thickBot="1">
      <c r="A261" s="143" t="s">
        <v>1221</v>
      </c>
      <c r="B261" s="144" t="s">
        <v>1876</v>
      </c>
      <c r="C261" s="139" t="s">
        <v>388</v>
      </c>
      <c r="D261" s="185">
        <f>VLOOKUP('673.2'!A87,'673.2'!A87:N383,14,FALSE)</f>
        <v>78507.584670799188</v>
      </c>
    </row>
    <row r="262" spans="1:4" ht="54" thickTop="1" thickBot="1">
      <c r="A262" s="143" t="s">
        <v>1222</v>
      </c>
      <c r="B262" s="144" t="s">
        <v>1877</v>
      </c>
      <c r="C262" s="139" t="s">
        <v>388</v>
      </c>
      <c r="D262" s="185">
        <f>VLOOKUP('673.3'!A89,'673.3'!A89:N384,14,FALSE)</f>
        <v>83976.016779782469</v>
      </c>
    </row>
    <row r="263" spans="1:4" ht="54" thickTop="1" thickBot="1">
      <c r="A263" s="143" t="s">
        <v>1223</v>
      </c>
      <c r="B263" s="144" t="s">
        <v>2102</v>
      </c>
      <c r="C263" s="139" t="s">
        <v>144</v>
      </c>
      <c r="D263" s="185">
        <f>VLOOKUP('674.1'!A89,'674.1'!A89:N385,14,FALSE)</f>
        <v>107999.32193261565</v>
      </c>
    </row>
    <row r="264" spans="1:4" ht="54" thickTop="1" thickBot="1">
      <c r="A264" s="143" t="s">
        <v>1224</v>
      </c>
      <c r="B264" s="144" t="s">
        <v>1878</v>
      </c>
      <c r="C264" s="139" t="s">
        <v>144</v>
      </c>
      <c r="D264" s="185">
        <f>VLOOKUP('674.2'!A89,'674.2'!A89:N386,14,FALSE)</f>
        <v>195914.95237586397</v>
      </c>
    </row>
    <row r="265" spans="1:4" ht="54" thickTop="1" thickBot="1">
      <c r="A265" s="143" t="s">
        <v>1225</v>
      </c>
      <c r="B265" s="144" t="s">
        <v>1879</v>
      </c>
      <c r="C265" s="139" t="s">
        <v>233</v>
      </c>
      <c r="D265" s="185">
        <f>VLOOKUP('680.1'!A87,'680.1'!A87:N387,14,FALSE)</f>
        <v>197380.74064936663</v>
      </c>
    </row>
    <row r="266" spans="1:4" ht="54" thickTop="1" thickBot="1">
      <c r="A266" s="143" t="s">
        <v>1226</v>
      </c>
      <c r="B266" s="144" t="s">
        <v>1880</v>
      </c>
      <c r="C266" s="139" t="s">
        <v>144</v>
      </c>
      <c r="D266" s="185">
        <f>VLOOKUP('680.2'!A87,'680.2'!A87:N388,14,FALSE)</f>
        <v>9287.9443677805648</v>
      </c>
    </row>
    <row r="267" spans="1:4" ht="54" thickTop="1" thickBot="1">
      <c r="A267" s="143" t="s">
        <v>1227</v>
      </c>
      <c r="B267" s="144" t="s">
        <v>1881</v>
      </c>
      <c r="C267" s="139" t="s">
        <v>388</v>
      </c>
      <c r="D267" s="185">
        <f>VLOOKUP('680.3'!A89,'680.3'!A89:N389,14,FALSE)</f>
        <v>64840.128511094721</v>
      </c>
    </row>
    <row r="268" spans="1:4" ht="54" thickTop="1" thickBot="1">
      <c r="A268" s="143" t="s">
        <v>1228</v>
      </c>
      <c r="B268" s="144" t="s">
        <v>1882</v>
      </c>
      <c r="C268" s="139" t="s">
        <v>388</v>
      </c>
      <c r="D268" s="185">
        <f>VLOOKUP('681.1'!A89,'681.1'!A89:N390,14,FALSE)</f>
        <v>173679.07032327127</v>
      </c>
    </row>
    <row r="269" spans="1:4" ht="54" thickTop="1" thickBot="1">
      <c r="A269" s="143" t="s">
        <v>1776</v>
      </c>
      <c r="B269" s="144" t="s">
        <v>1883</v>
      </c>
      <c r="C269" s="139" t="s">
        <v>388</v>
      </c>
      <c r="D269" s="185">
        <f>VLOOKUP('681.2'!A89,'681.2'!A89:N391,14,FALSE)</f>
        <v>195726.14948993793</v>
      </c>
    </row>
    <row r="270" spans="1:4" ht="54" thickTop="1" thickBot="1">
      <c r="A270" s="143" t="s">
        <v>1777</v>
      </c>
      <c r="B270" s="144" t="s">
        <v>1884</v>
      </c>
      <c r="C270" s="139" t="s">
        <v>388</v>
      </c>
      <c r="D270" s="185">
        <f>VLOOKUP('681.3'!A89,'681.3'!A89:N392,14,FALSE)</f>
        <v>202514.6411566046</v>
      </c>
    </row>
    <row r="271" spans="1:4" ht="54" thickTop="1" thickBot="1">
      <c r="A271" s="143" t="s">
        <v>1778</v>
      </c>
      <c r="B271" s="144" t="s">
        <v>1885</v>
      </c>
      <c r="C271" s="139" t="s">
        <v>388</v>
      </c>
      <c r="D271" s="185">
        <f>VLOOKUP('681.4'!A89,'681.4'!A89:N393,14,FALSE)</f>
        <v>202765.97448993794</v>
      </c>
    </row>
    <row r="272" spans="1:4" ht="54" thickTop="1" thickBot="1">
      <c r="A272" s="143" t="s">
        <v>1229</v>
      </c>
      <c r="B272" s="144" t="s">
        <v>1886</v>
      </c>
      <c r="C272" s="139" t="s">
        <v>388</v>
      </c>
      <c r="D272" s="185">
        <f>VLOOKUP('682.1'!A89,'682.1'!A89:N394,14,FALSE)</f>
        <v>235980.16198998128</v>
      </c>
    </row>
    <row r="273" spans="1:4" ht="54" thickTop="1" thickBot="1">
      <c r="A273" s="143" t="s">
        <v>1779</v>
      </c>
      <c r="B273" s="144" t="s">
        <v>1887</v>
      </c>
      <c r="C273" s="139" t="s">
        <v>388</v>
      </c>
      <c r="D273" s="185">
        <f>VLOOKUP('682.2'!A89,'682.2'!A89:N395,14,FALSE)</f>
        <v>235980.16198998128</v>
      </c>
    </row>
    <row r="274" spans="1:4" ht="54" thickTop="1" thickBot="1">
      <c r="A274" s="143" t="s">
        <v>1781</v>
      </c>
      <c r="B274" s="144" t="s">
        <v>1888</v>
      </c>
      <c r="C274" s="139" t="s">
        <v>388</v>
      </c>
      <c r="D274" s="185">
        <f>VLOOKUP('682.3'!A89,'682.3'!A89:N396,14,FALSE)</f>
        <v>235980.16198998128</v>
      </c>
    </row>
    <row r="275" spans="1:4" ht="54" thickTop="1" thickBot="1">
      <c r="A275" s="143" t="s">
        <v>1783</v>
      </c>
      <c r="B275" s="144" t="s">
        <v>2103</v>
      </c>
      <c r="C275" s="139" t="s">
        <v>388</v>
      </c>
      <c r="D275" s="185">
        <f>VLOOKUP('682.4'!A89,'682.4'!A89:N397,14,FALSE)</f>
        <v>235980.16198998128</v>
      </c>
    </row>
    <row r="276" spans="1:4" ht="54" thickTop="1" thickBot="1">
      <c r="A276" s="143" t="s">
        <v>1785</v>
      </c>
      <c r="B276" s="144" t="s">
        <v>1889</v>
      </c>
      <c r="C276" s="139" t="s">
        <v>233</v>
      </c>
      <c r="D276" s="185">
        <f>VLOOKUP('683.1'!A89,'683.1'!A89:N398,14,FALSE)</f>
        <v>10860.459336371234</v>
      </c>
    </row>
    <row r="277" spans="1:4" ht="54" thickTop="1" thickBot="1">
      <c r="A277" s="143" t="s">
        <v>1787</v>
      </c>
      <c r="B277" s="144" t="s">
        <v>1890</v>
      </c>
      <c r="C277" s="139" t="s">
        <v>233</v>
      </c>
      <c r="D277" s="185">
        <f>VLOOKUP('683.2'!A89,'683.2'!A89:N399,14,FALSE)</f>
        <v>27870.591003037902</v>
      </c>
    </row>
    <row r="278" spans="1:4" ht="54" thickTop="1" thickBot="1">
      <c r="A278" s="143" t="s">
        <v>1789</v>
      </c>
      <c r="B278" s="144" t="s">
        <v>1891</v>
      </c>
      <c r="C278" s="139" t="s">
        <v>233</v>
      </c>
      <c r="D278" s="185">
        <f>VLOOKUP('683.3'!A89,'683.3'!A89:N400,14,FALSE)</f>
        <v>10860.459336371234</v>
      </c>
    </row>
    <row r="279" spans="1:4" ht="54" thickTop="1" thickBot="1">
      <c r="A279" s="143" t="s">
        <v>1790</v>
      </c>
      <c r="B279" s="144" t="s">
        <v>1892</v>
      </c>
      <c r="C279" s="139" t="s">
        <v>233</v>
      </c>
      <c r="D279" s="185">
        <f>VLOOKUP('683.4'!A89,'683.4'!A89:N401,14,FALSE)</f>
        <v>27870.591003037902</v>
      </c>
    </row>
    <row r="280" spans="1:4" ht="54" thickTop="1" thickBot="1">
      <c r="A280" s="143" t="s">
        <v>1791</v>
      </c>
      <c r="B280" s="144" t="s">
        <v>1893</v>
      </c>
      <c r="C280" s="139" t="s">
        <v>233</v>
      </c>
      <c r="D280" s="185">
        <f>VLOOKUP('683.5'!A87,'683.5'!A87:N402,14,FALSE)</f>
        <v>72980.360517845911</v>
      </c>
    </row>
    <row r="281" spans="1:4" ht="54" thickTop="1" thickBot="1">
      <c r="A281" s="143" t="s">
        <v>2153</v>
      </c>
      <c r="B281" s="144" t="s">
        <v>1894</v>
      </c>
      <c r="C281" s="139" t="s">
        <v>233</v>
      </c>
      <c r="D281" s="185">
        <f>VLOOKUP('690.1.1'!A89,'690.1.1'!A89:N403,14,FALSE)</f>
        <v>13198.896904253059</v>
      </c>
    </row>
    <row r="282" spans="1:4" ht="54" thickTop="1" thickBot="1">
      <c r="A282" s="143" t="s">
        <v>1794</v>
      </c>
      <c r="B282" s="144" t="s">
        <v>1895</v>
      </c>
      <c r="C282" s="139" t="s">
        <v>233</v>
      </c>
      <c r="D282" s="185">
        <f>VLOOKUP('690.1.2'!A89,'690.1.2'!A89:N404,14,FALSE)</f>
        <v>32446.836187931964</v>
      </c>
    </row>
    <row r="283" spans="1:4" ht="54" thickTop="1" thickBot="1">
      <c r="A283" s="143" t="s">
        <v>1230</v>
      </c>
      <c r="B283" s="144" t="s">
        <v>1896</v>
      </c>
      <c r="C283" s="139" t="s">
        <v>144</v>
      </c>
      <c r="D283" s="185">
        <f>VLOOKUP('700.1'!A89,'700.1'!A89:N405,14,FALSE)</f>
        <v>1898.7468759592816</v>
      </c>
    </row>
    <row r="284" spans="1:4" ht="54" thickTop="1" thickBot="1">
      <c r="A284" s="143" t="s">
        <v>1231</v>
      </c>
      <c r="B284" s="144" t="s">
        <v>1897</v>
      </c>
      <c r="C284" s="139" t="s">
        <v>144</v>
      </c>
      <c r="D284" s="185">
        <f>VLOOKUP('700.2'!A89,'700.2'!A89:N406,14,FALSE)</f>
        <v>1829.8821044842987</v>
      </c>
    </row>
    <row r="285" spans="1:4" ht="54" thickTop="1" thickBot="1">
      <c r="A285" s="143" t="s">
        <v>1232</v>
      </c>
      <c r="B285" s="144" t="s">
        <v>1898</v>
      </c>
      <c r="C285" s="139" t="s">
        <v>233</v>
      </c>
      <c r="D285" s="185">
        <f>VLOOKUP('700.3'!A89,'700.3'!A89:N407,14,FALSE)</f>
        <v>41762.678363031388</v>
      </c>
    </row>
    <row r="286" spans="1:4" ht="54" thickTop="1" thickBot="1">
      <c r="A286" s="143" t="s">
        <v>1233</v>
      </c>
      <c r="B286" s="144" t="s">
        <v>1899</v>
      </c>
      <c r="C286" s="139" t="s">
        <v>233</v>
      </c>
      <c r="D286" s="185">
        <f>VLOOKUP('700.4'!A89,'700.4'!A89:N408,14,FALSE)</f>
        <v>46447.355628157107</v>
      </c>
    </row>
    <row r="287" spans="1:4" ht="54" thickTop="1" thickBot="1">
      <c r="A287" s="143" t="s">
        <v>1234</v>
      </c>
      <c r="B287" s="144" t="s">
        <v>1900</v>
      </c>
      <c r="C287" s="139" t="s">
        <v>1929</v>
      </c>
      <c r="D287" s="185">
        <f>VLOOKUP('701.1'!A89,'701.1'!A89:N409,14,FALSE)</f>
        <v>9691.4650142045521</v>
      </c>
    </row>
    <row r="288" spans="1:4" ht="54" thickTop="1" thickBot="1">
      <c r="A288" s="143" t="s">
        <v>1797</v>
      </c>
      <c r="B288" s="144" t="s">
        <v>1901</v>
      </c>
      <c r="C288" s="139" t="s">
        <v>1929</v>
      </c>
      <c r="D288" s="185">
        <f>VLOOKUP('710.1'!A89,'710.1'!A89:N410,14,FALSE)</f>
        <v>502965.57868371269</v>
      </c>
    </row>
    <row r="289" spans="1:4" ht="54" thickTop="1" thickBot="1">
      <c r="A289" s="143" t="s">
        <v>1235</v>
      </c>
      <c r="B289" s="144" t="s">
        <v>1902</v>
      </c>
      <c r="C289" s="139" t="s">
        <v>233</v>
      </c>
      <c r="D289" s="185">
        <f>VLOOKUP('710.2'!A89,'710.2'!A89:N411,14,FALSE)</f>
        <v>468445.16201704601</v>
      </c>
    </row>
    <row r="290" spans="1:4" ht="54" thickTop="1" thickBot="1">
      <c r="A290" s="143" t="s">
        <v>1236</v>
      </c>
      <c r="B290" s="144" t="s">
        <v>1903</v>
      </c>
      <c r="C290" s="139" t="s">
        <v>1929</v>
      </c>
      <c r="D290" s="185">
        <f>VLOOKUP('720.1'!A89,'720.1'!A89:N412,14,FALSE)</f>
        <v>172712.01392518968</v>
      </c>
    </row>
    <row r="291" spans="1:4" ht="54" thickTop="1" thickBot="1">
      <c r="A291" s="143" t="s">
        <v>1237</v>
      </c>
      <c r="B291" s="144" t="s">
        <v>1904</v>
      </c>
      <c r="C291" s="139" t="s">
        <v>144</v>
      </c>
      <c r="D291" s="185">
        <f>VLOOKUP('730.1'!A89,'730.1'!A89:N413,14,FALSE)</f>
        <v>176152.60542300937</v>
      </c>
    </row>
    <row r="292" spans="1:4" ht="54" thickTop="1" thickBot="1">
      <c r="A292" s="143" t="s">
        <v>1238</v>
      </c>
      <c r="B292" s="144" t="s">
        <v>1905</v>
      </c>
      <c r="C292" s="139" t="s">
        <v>1929</v>
      </c>
      <c r="D292" s="185">
        <f>VLOOKUP('730.2'!A89,'730.2'!A89:N414,14,FALSE)</f>
        <v>83179.01602904062</v>
      </c>
    </row>
    <row r="293" spans="1:4" ht="54" thickTop="1" thickBot="1">
      <c r="A293" s="143" t="s">
        <v>1239</v>
      </c>
      <c r="B293" s="144" t="s">
        <v>1906</v>
      </c>
      <c r="C293" s="139" t="s">
        <v>1929</v>
      </c>
      <c r="D293" s="185">
        <f>VLOOKUP('730.3'!A89,'730.3'!A89:N415,14,FALSE)</f>
        <v>79560.990144984564</v>
      </c>
    </row>
    <row r="294" spans="1:4" ht="54" thickTop="1" thickBot="1">
      <c r="A294" s="143" t="s">
        <v>1798</v>
      </c>
      <c r="B294" s="144" t="s">
        <v>1907</v>
      </c>
      <c r="C294" s="139" t="s">
        <v>1929</v>
      </c>
      <c r="D294" s="185">
        <f>VLOOKUP('730.4'!A89,'730.4'!A89:N416,14,FALSE)</f>
        <v>43455.223478317879</v>
      </c>
    </row>
    <row r="295" spans="1:4" ht="54" thickTop="1" thickBot="1">
      <c r="A295" s="143" t="s">
        <v>1240</v>
      </c>
      <c r="B295" s="144" t="s">
        <v>1908</v>
      </c>
      <c r="C295" s="139" t="s">
        <v>144</v>
      </c>
      <c r="D295" s="185">
        <f>VLOOKUP('731.1'!A89,'731.1'!A89:N417,14,FALSE)</f>
        <v>180045.91971831096</v>
      </c>
    </row>
    <row r="296" spans="1:4" ht="54" thickTop="1" thickBot="1">
      <c r="A296" s="143" t="s">
        <v>1241</v>
      </c>
      <c r="B296" s="144" t="s">
        <v>1909</v>
      </c>
      <c r="C296" s="139" t="s">
        <v>2101</v>
      </c>
      <c r="D296" s="185">
        <f>VLOOKUP('740.1'!A89,'740.1'!A89:N418,14,FALSE)</f>
        <v>18904.374863365847</v>
      </c>
    </row>
    <row r="297" spans="1:4" ht="54" thickTop="1" thickBot="1">
      <c r="A297" s="143" t="s">
        <v>1801</v>
      </c>
      <c r="B297" s="144" t="s">
        <v>1910</v>
      </c>
      <c r="C297" s="139" t="s">
        <v>1929</v>
      </c>
      <c r="D297" s="185">
        <f>VLOOKUP('741.1'!A89,'741.1'!A89:N419,14,FALSE)</f>
        <v>53630.852141335345</v>
      </c>
    </row>
    <row r="298" spans="1:4" ht="54" thickTop="1" thickBot="1">
      <c r="A298" s="143" t="s">
        <v>1242</v>
      </c>
      <c r="B298" s="144" t="s">
        <v>1911</v>
      </c>
      <c r="C298" s="139" t="s">
        <v>144</v>
      </c>
      <c r="D298" s="185">
        <f>VLOOKUP('800.1'!A89,'800.1'!A89:N420,14,FALSE)</f>
        <v>8658.224045929639</v>
      </c>
    </row>
    <row r="299" spans="1:4" ht="54" thickTop="1" thickBot="1">
      <c r="A299" s="143" t="s">
        <v>1243</v>
      </c>
      <c r="B299" s="144" t="s">
        <v>1912</v>
      </c>
      <c r="C299" s="139" t="s">
        <v>144</v>
      </c>
      <c r="D299" s="185">
        <f>VLOOKUP('800.2'!A89,'800.2'!A89:N421,14,FALSE)</f>
        <v>19935.39471259631</v>
      </c>
    </row>
    <row r="300" spans="1:4" ht="54" thickTop="1" thickBot="1">
      <c r="A300" s="143" t="s">
        <v>1244</v>
      </c>
      <c r="B300" s="144" t="s">
        <v>1913</v>
      </c>
      <c r="C300" s="139" t="s">
        <v>144</v>
      </c>
      <c r="D300" s="185">
        <f>VLOOKUP('800.3'!A89,'800.3'!A89:N422,14,FALSE)</f>
        <v>43724.686683718566</v>
      </c>
    </row>
    <row r="301" spans="1:4" ht="54" thickTop="1" thickBot="1">
      <c r="A301" s="143" t="s">
        <v>1245</v>
      </c>
      <c r="B301" s="144" t="s">
        <v>1914</v>
      </c>
      <c r="C301" s="139" t="s">
        <v>144</v>
      </c>
      <c r="D301" s="185">
        <f>VLOOKUP('800.4'!A89,'800.4'!A89:N423,14,FALSE)</f>
        <v>54623.401350385226</v>
      </c>
    </row>
    <row r="302" spans="1:4" ht="54" thickTop="1" thickBot="1">
      <c r="A302" s="143" t="s">
        <v>1802</v>
      </c>
      <c r="B302" s="144" t="s">
        <v>1915</v>
      </c>
      <c r="C302" s="139" t="s">
        <v>1929</v>
      </c>
      <c r="D302" s="185">
        <f>VLOOKUP('802.1'!A89,'802.1'!A89:N424,14,FALSE)</f>
        <v>378766.60565681895</v>
      </c>
    </row>
    <row r="303" spans="1:4" ht="54" thickTop="1" thickBot="1">
      <c r="A303" s="143" t="s">
        <v>1803</v>
      </c>
      <c r="B303" s="144" t="s">
        <v>1965</v>
      </c>
      <c r="C303" s="139" t="s">
        <v>1929</v>
      </c>
      <c r="D303" s="185">
        <f>VLOOKUP('802.2'!A89,'802.2'!A89:N425,14,FALSE)</f>
        <v>69318.475075947499</v>
      </c>
    </row>
    <row r="304" spans="1:4" ht="54" thickTop="1" thickBot="1">
      <c r="A304" s="143" t="s">
        <v>1804</v>
      </c>
      <c r="B304" s="144" t="s">
        <v>1916</v>
      </c>
      <c r="C304" s="139" t="s">
        <v>1929</v>
      </c>
      <c r="D304" s="185">
        <f>VLOOKUP('802.3'!A89,'802.3'!A89:N426,14,FALSE)</f>
        <v>44976.440594373169</v>
      </c>
    </row>
    <row r="305" spans="1:4" ht="54" thickTop="1" thickBot="1">
      <c r="A305" s="143" t="s">
        <v>1805</v>
      </c>
      <c r="B305" s="144" t="s">
        <v>1917</v>
      </c>
      <c r="C305" s="139" t="s">
        <v>1929</v>
      </c>
      <c r="D305" s="185">
        <f>VLOOKUP('802.4'!A89,'802.4'!A89:N427,14,FALSE)</f>
        <v>38614.317945779876</v>
      </c>
    </row>
    <row r="306" spans="1:4" ht="54" thickTop="1" thickBot="1">
      <c r="A306" s="143" t="s">
        <v>1806</v>
      </c>
      <c r="B306" s="144" t="s">
        <v>1918</v>
      </c>
      <c r="C306" s="139" t="s">
        <v>1929</v>
      </c>
      <c r="D306" s="185">
        <f>VLOOKUP('802.5'!A89,'802.5'!A89:N428,14,FALSE)</f>
        <v>249516.41106879484</v>
      </c>
    </row>
    <row r="307" spans="1:4" ht="54" thickTop="1" thickBot="1">
      <c r="A307" s="143" t="s">
        <v>1807</v>
      </c>
      <c r="B307" s="144" t="s">
        <v>1919</v>
      </c>
      <c r="C307" s="139" t="s">
        <v>1929</v>
      </c>
      <c r="D307" s="185">
        <f>VLOOKUP('802.6'!A89,'802.6'!A89:N429,14,FALSE)</f>
        <v>243656.31440212816</v>
      </c>
    </row>
    <row r="308" spans="1:4" ht="54" thickTop="1" thickBot="1">
      <c r="A308" s="143" t="s">
        <v>1808</v>
      </c>
      <c r="B308" s="144" t="s">
        <v>1920</v>
      </c>
      <c r="C308" s="139" t="s">
        <v>1929</v>
      </c>
      <c r="D308" s="185">
        <f>VLOOKUP('802.7'!A89,'802.7'!A89:N430,14,FALSE)</f>
        <v>160353.20181116054</v>
      </c>
    </row>
    <row r="309" spans="1:4" ht="54" thickTop="1" thickBot="1">
      <c r="A309" s="143" t="s">
        <v>1809</v>
      </c>
      <c r="B309" s="144" t="s">
        <v>1921</v>
      </c>
      <c r="C309" s="139" t="s">
        <v>1929</v>
      </c>
      <c r="D309" s="185">
        <f>VLOOKUP('802.8'!A89,'802.8'!A89:N431,14,FALSE)</f>
        <v>137684.67763092378</v>
      </c>
    </row>
    <row r="310" spans="1:4" ht="54" thickTop="1" thickBot="1">
      <c r="A310" s="143" t="s">
        <v>1246</v>
      </c>
      <c r="B310" s="144" t="s">
        <v>1922</v>
      </c>
      <c r="C310" s="139" t="s">
        <v>233</v>
      </c>
      <c r="D310" s="185">
        <f>VLOOKUP('810.1'!A89,'810.1'!A89:N432,14,FALSE)</f>
        <v>18042.803505569485</v>
      </c>
    </row>
    <row r="311" spans="1:4" ht="54" thickTop="1" thickBot="1">
      <c r="A311" s="143" t="s">
        <v>1247</v>
      </c>
      <c r="B311" s="144" t="s">
        <v>1923</v>
      </c>
      <c r="C311" s="139" t="s">
        <v>233</v>
      </c>
      <c r="D311" s="185">
        <f>VLOOKUP('810.2'!A89,'810.2'!A89:N433,14,FALSE)</f>
        <v>10153.741235561127</v>
      </c>
    </row>
    <row r="312" spans="1:4" ht="54" thickTop="1" thickBot="1">
      <c r="A312" s="143" t="s">
        <v>1248</v>
      </c>
      <c r="B312" s="144" t="s">
        <v>1924</v>
      </c>
      <c r="C312" s="139" t="s">
        <v>233</v>
      </c>
      <c r="D312" s="185">
        <f>VLOOKUP('810.3'!A89,'810.3'!A89:N435,14,FALSE)</f>
        <v>5949.2253603089166</v>
      </c>
    </row>
    <row r="313" spans="1:4" ht="57.75" thickTop="1" thickBot="1">
      <c r="A313" s="143" t="s">
        <v>1810</v>
      </c>
      <c r="B313" s="144" t="s">
        <v>2156</v>
      </c>
      <c r="C313" s="139" t="s">
        <v>233</v>
      </c>
      <c r="D313" s="185">
        <f>VLOOKUP('811.1'!A89,'811.1'!A89:N436,14,FALSE)</f>
        <v>34121.546750947127</v>
      </c>
    </row>
    <row r="314" spans="1:4" ht="57.75" thickTop="1" thickBot="1">
      <c r="A314" s="143" t="s">
        <v>1811</v>
      </c>
      <c r="B314" s="144" t="s">
        <v>2157</v>
      </c>
      <c r="C314" s="139" t="s">
        <v>233</v>
      </c>
      <c r="D314" s="185">
        <f>VLOOKUP('811.2'!A89,'811.2'!A89:N437,14,FALSE)</f>
        <v>43525.145500947132</v>
      </c>
    </row>
    <row r="315" spans="1:4" ht="54" thickTop="1" thickBot="1">
      <c r="A315" s="143" t="s">
        <v>1249</v>
      </c>
      <c r="B315" s="144" t="s">
        <v>2159</v>
      </c>
      <c r="C315" s="139" t="s">
        <v>233</v>
      </c>
      <c r="D315" s="185">
        <f>VLOOKUP('812.1'!A89,'812.1'!A89:N438,14,FALSE)</f>
        <v>69409.093969933732</v>
      </c>
    </row>
    <row r="316" spans="1:4" ht="54" thickTop="1" thickBot="1">
      <c r="A316" s="143" t="s">
        <v>1812</v>
      </c>
      <c r="B316" s="144" t="s">
        <v>1925</v>
      </c>
      <c r="C316" s="139" t="s">
        <v>2101</v>
      </c>
      <c r="D316" s="185">
        <f>VLOOKUP('820.1'!A89,'820.1'!A89:N439,14,FALSE)</f>
        <v>61892.206843965978</v>
      </c>
    </row>
    <row r="317" spans="1:4" ht="54" thickTop="1" thickBot="1">
      <c r="A317" s="143" t="s">
        <v>1813</v>
      </c>
      <c r="B317" s="144" t="s">
        <v>1926</v>
      </c>
      <c r="C317" s="139" t="s">
        <v>1068</v>
      </c>
      <c r="D317" s="185">
        <f>VLOOKUP('820.1.2'!A88,'820.1.2'!A88:N440,14,FALSE)</f>
        <v>3768096.170210883</v>
      </c>
    </row>
    <row r="318" spans="1:4" ht="57.75" thickTop="1" thickBot="1">
      <c r="A318" s="143" t="s">
        <v>1250</v>
      </c>
      <c r="B318" s="144" t="s">
        <v>1927</v>
      </c>
      <c r="C318" s="139" t="s">
        <v>2104</v>
      </c>
      <c r="D318" s="185">
        <f>VLOOKUP('900.1'!A88,'900.1'!A88:N441,14,FALSE)</f>
        <v>1323.3424897119339</v>
      </c>
    </row>
    <row r="319" spans="1:4" ht="57.75" thickTop="1" thickBot="1">
      <c r="A319" s="143" t="s">
        <v>1251</v>
      </c>
      <c r="B319" s="144" t="s">
        <v>2301</v>
      </c>
      <c r="C319" s="139" t="s">
        <v>2105</v>
      </c>
      <c r="D319" s="185">
        <f>VLOOKUP('900.2'!A88,'900.2'!A88:N442,14,FALSE)</f>
        <v>1624.102146464646</v>
      </c>
    </row>
    <row r="320" spans="1:4" ht="54" thickTop="1" thickBot="1">
      <c r="A320" s="143" t="s">
        <v>1252</v>
      </c>
      <c r="B320" s="144" t="s">
        <v>1928</v>
      </c>
      <c r="C320" s="139" t="s">
        <v>2105</v>
      </c>
      <c r="D320" s="185">
        <f>VLOOKUP('900.3'!A88,'900.3'!A88:N443,14,FALSE)</f>
        <v>1624.102146464646</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14" sqref="C14"/>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7" t="s">
        <v>1934</v>
      </c>
      <c r="B1" s="668"/>
      <c r="C1" s="668"/>
      <c r="D1" s="669"/>
    </row>
    <row r="2" spans="1:4" ht="20.25" customHeight="1" thickBot="1">
      <c r="A2" s="670"/>
      <c r="B2" s="671"/>
      <c r="C2" s="671"/>
      <c r="D2" s="672"/>
    </row>
    <row r="3" spans="1:4" ht="16.5" thickTop="1" thickBot="1">
      <c r="A3" s="666" t="s">
        <v>2329</v>
      </c>
      <c r="B3" s="666"/>
      <c r="C3" s="666"/>
      <c r="D3" s="666"/>
    </row>
    <row r="4" spans="1:4" ht="16.5" thickTop="1" thickBot="1">
      <c r="A4" s="666"/>
      <c r="B4" s="666"/>
      <c r="C4" s="666"/>
      <c r="D4" s="666"/>
    </row>
    <row r="5" spans="1:4" ht="16.5" thickTop="1" thickBot="1">
      <c r="A5" s="666"/>
      <c r="B5" s="666"/>
      <c r="C5" s="666"/>
      <c r="D5" s="666"/>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5">
        <v>56173.925726710004</v>
      </c>
    </row>
    <row r="9" spans="1:4" ht="16.5" thickTop="1" thickBot="1">
      <c r="A9" s="9" t="s">
        <v>102</v>
      </c>
      <c r="B9" s="10" t="s">
        <v>1966</v>
      </c>
      <c r="C9" s="11" t="s">
        <v>103</v>
      </c>
      <c r="D9" s="655">
        <v>51067.205206099999</v>
      </c>
    </row>
    <row r="10" spans="1:4" ht="16.5" thickTop="1" thickBot="1">
      <c r="A10" s="9" t="s">
        <v>0</v>
      </c>
      <c r="B10" s="10" t="s">
        <v>1966</v>
      </c>
      <c r="C10" s="11" t="s">
        <v>1</v>
      </c>
      <c r="D10" s="655">
        <v>66387.366767929998</v>
      </c>
    </row>
    <row r="11" spans="1:4" ht="16.5" thickTop="1" thickBot="1">
      <c r="A11" s="9" t="s">
        <v>1758</v>
      </c>
      <c r="B11" s="10" t="s">
        <v>1966</v>
      </c>
      <c r="C11" s="11" t="s">
        <v>1757</v>
      </c>
      <c r="D11" s="655">
        <v>306403.23123659997</v>
      </c>
    </row>
    <row r="12" spans="1:4" ht="16.5" thickTop="1" thickBot="1">
      <c r="A12" s="9" t="s">
        <v>100</v>
      </c>
      <c r="B12" s="10" t="s">
        <v>1966</v>
      </c>
      <c r="C12" s="11" t="s">
        <v>101</v>
      </c>
      <c r="D12" s="655">
        <v>76600.807809149992</v>
      </c>
    </row>
    <row r="13" spans="1:4" ht="16.5" thickTop="1" thickBot="1">
      <c r="A13" s="9" t="s">
        <v>62</v>
      </c>
      <c r="B13" s="10" t="s">
        <v>1966</v>
      </c>
      <c r="C13" s="11" t="s">
        <v>63</v>
      </c>
      <c r="D13" s="655">
        <v>561739.25726709992</v>
      </c>
    </row>
    <row r="14" spans="1:4" ht="16.5" thickTop="1" thickBot="1">
      <c r="A14" s="9" t="s">
        <v>108</v>
      </c>
      <c r="B14" s="10" t="s">
        <v>1966</v>
      </c>
      <c r="C14" s="11" t="s">
        <v>109</v>
      </c>
      <c r="D14" s="655">
        <v>306403.23123659997</v>
      </c>
    </row>
    <row r="15" spans="1:4" ht="16.5" thickTop="1" thickBot="1">
      <c r="A15" s="9" t="s">
        <v>41</v>
      </c>
      <c r="B15" s="10" t="s">
        <v>1966</v>
      </c>
      <c r="C15" s="11" t="s">
        <v>42</v>
      </c>
      <c r="D15" s="655">
        <v>204268.8208244</v>
      </c>
    </row>
    <row r="16" spans="1:4" ht="16.5" thickTop="1" thickBot="1">
      <c r="A16" s="9" t="s">
        <v>43</v>
      </c>
      <c r="B16" s="10" t="s">
        <v>1966</v>
      </c>
      <c r="C16" s="11" t="s">
        <v>44</v>
      </c>
      <c r="D16" s="655">
        <v>306403.23123659997</v>
      </c>
    </row>
    <row r="17" spans="1:4" ht="16.5" thickTop="1" thickBot="1">
      <c r="A17" s="9" t="s">
        <v>106</v>
      </c>
      <c r="B17" s="10" t="s">
        <v>1966</v>
      </c>
      <c r="C17" s="11" t="s">
        <v>107</v>
      </c>
      <c r="D17" s="655">
        <v>102134.4104122</v>
      </c>
    </row>
    <row r="18" spans="1:4" ht="16.5" thickTop="1" thickBot="1">
      <c r="A18" s="9" t="s">
        <v>1759</v>
      </c>
      <c r="B18" s="10" t="s">
        <v>1966</v>
      </c>
      <c r="C18" s="11" t="s">
        <v>2106</v>
      </c>
      <c r="D18" s="655">
        <v>91920.96937097999</v>
      </c>
    </row>
    <row r="19" spans="1:4" ht="16.5" thickTop="1" thickBot="1">
      <c r="A19" s="9" t="s">
        <v>96</v>
      </c>
      <c r="B19" s="10" t="s">
        <v>92</v>
      </c>
      <c r="C19" s="11" t="s">
        <v>97</v>
      </c>
      <c r="D19" s="655">
        <v>2042688.2082439999</v>
      </c>
    </row>
    <row r="20" spans="1:4" ht="16.5" thickTop="1" thickBot="1">
      <c r="A20" s="9" t="s">
        <v>76</v>
      </c>
      <c r="B20" s="10" t="s">
        <v>1966</v>
      </c>
      <c r="C20" s="11" t="s">
        <v>77</v>
      </c>
      <c r="D20" s="655">
        <v>465180.576</v>
      </c>
    </row>
    <row r="21" spans="1:4" ht="16.5" thickTop="1" thickBot="1">
      <c r="A21" s="9" t="s">
        <v>74</v>
      </c>
      <c r="B21" s="10" t="s">
        <v>1966</v>
      </c>
      <c r="C21" s="11" t="s">
        <v>75</v>
      </c>
      <c r="D21" s="655">
        <v>456873.78</v>
      </c>
    </row>
    <row r="22" spans="1:4" ht="16.5" thickTop="1" thickBot="1">
      <c r="A22" s="9" t="s">
        <v>84</v>
      </c>
      <c r="B22" s="10" t="s">
        <v>1966</v>
      </c>
      <c r="C22" s="11" t="s">
        <v>85</v>
      </c>
      <c r="D22" s="655">
        <v>521251.44899999996</v>
      </c>
    </row>
    <row r="23" spans="1:4" ht="16.5" thickTop="1" thickBot="1">
      <c r="A23" s="9" t="s">
        <v>78</v>
      </c>
      <c r="B23" s="10" t="s">
        <v>1966</v>
      </c>
      <c r="C23" s="11" t="s">
        <v>79</v>
      </c>
      <c r="D23" s="655">
        <v>579399.02099999995</v>
      </c>
    </row>
    <row r="24" spans="1:4" ht="16.5" thickTop="1" thickBot="1">
      <c r="A24" s="9" t="s">
        <v>64</v>
      </c>
      <c r="B24" s="10" t="s">
        <v>1966</v>
      </c>
      <c r="C24" s="11" t="s">
        <v>65</v>
      </c>
      <c r="D24" s="655">
        <v>448566.984</v>
      </c>
    </row>
    <row r="25" spans="1:4" ht="16.5" thickTop="1" thickBot="1">
      <c r="A25" s="9" t="s">
        <v>80</v>
      </c>
      <c r="B25" s="10" t="s">
        <v>1966</v>
      </c>
      <c r="C25" s="11" t="s">
        <v>81</v>
      </c>
      <c r="D25" s="655">
        <v>533711.64300000004</v>
      </c>
    </row>
    <row r="26" spans="1:4" ht="16.5" thickTop="1" thickBot="1">
      <c r="A26" s="9" t="s">
        <v>82</v>
      </c>
      <c r="B26" s="10" t="s">
        <v>1966</v>
      </c>
      <c r="C26" s="11" t="s">
        <v>83</v>
      </c>
      <c r="D26" s="655">
        <v>552401.93400000001</v>
      </c>
    </row>
    <row r="27" spans="1:4" ht="16.5" thickTop="1" thickBot="1">
      <c r="A27" s="9" t="s">
        <v>104</v>
      </c>
      <c r="B27" s="10" t="s">
        <v>1966</v>
      </c>
      <c r="C27" s="11" t="s">
        <v>105</v>
      </c>
      <c r="D27" s="655">
        <v>139138.83299999998</v>
      </c>
    </row>
    <row r="28" spans="1:4" ht="16.5" thickTop="1" thickBot="1">
      <c r="A28" s="9" t="s">
        <v>4</v>
      </c>
      <c r="B28" s="10" t="s">
        <v>1966</v>
      </c>
      <c r="C28" s="11" t="s">
        <v>5</v>
      </c>
      <c r="D28" s="655">
        <v>155752.42500000002</v>
      </c>
    </row>
    <row r="29" spans="1:4" ht="16.5" customHeight="1" thickTop="1" thickBot="1">
      <c r="A29" s="9" t="s">
        <v>45</v>
      </c>
      <c r="B29" s="10" t="s">
        <v>1966</v>
      </c>
      <c r="C29" s="11" t="s">
        <v>2332</v>
      </c>
      <c r="D29" s="655">
        <v>153201.61561829998</v>
      </c>
    </row>
    <row r="30" spans="1:4" ht="16.5" thickTop="1" thickBot="1">
      <c r="A30" s="9" t="s">
        <v>66</v>
      </c>
      <c r="B30" s="10" t="s">
        <v>1966</v>
      </c>
      <c r="C30" s="11" t="s">
        <v>67</v>
      </c>
      <c r="D30" s="655">
        <v>153201.61561829998</v>
      </c>
    </row>
    <row r="31" spans="1:4" ht="16.5" thickTop="1" thickBot="1">
      <c r="A31" s="9" t="s">
        <v>23</v>
      </c>
      <c r="B31" s="10" t="s">
        <v>1966</v>
      </c>
      <c r="C31" s="11" t="s">
        <v>24</v>
      </c>
      <c r="D31" s="655">
        <v>510672.05206099997</v>
      </c>
    </row>
    <row r="32" spans="1:4" ht="16.5" thickTop="1" thickBot="1">
      <c r="A32" s="9" t="s">
        <v>7</v>
      </c>
      <c r="B32" s="10" t="s">
        <v>1966</v>
      </c>
      <c r="C32" s="11" t="s">
        <v>8</v>
      </c>
      <c r="D32" s="655">
        <v>102134.4104122</v>
      </c>
    </row>
    <row r="33" spans="1:4" ht="16.5" thickTop="1" thickBot="1">
      <c r="A33" s="9" t="s">
        <v>9</v>
      </c>
      <c r="B33" s="10" t="s">
        <v>1966</v>
      </c>
      <c r="C33" s="11" t="s">
        <v>10</v>
      </c>
      <c r="D33" s="655">
        <v>153201.61561829998</v>
      </c>
    </row>
    <row r="34" spans="1:4" ht="16.5" thickTop="1" thickBot="1">
      <c r="A34" s="9" t="s">
        <v>11</v>
      </c>
      <c r="B34" s="10" t="s">
        <v>1966</v>
      </c>
      <c r="C34" s="11" t="s">
        <v>12</v>
      </c>
      <c r="D34" s="655">
        <v>204268.8208244</v>
      </c>
    </row>
    <row r="35" spans="1:4" ht="16.5" thickTop="1" thickBot="1">
      <c r="A35" s="9" t="s">
        <v>13</v>
      </c>
      <c r="B35" s="10" t="s">
        <v>1966</v>
      </c>
      <c r="C35" s="11" t="s">
        <v>14</v>
      </c>
      <c r="D35" s="655">
        <v>255336.02603049998</v>
      </c>
    </row>
    <row r="36" spans="1:4" ht="16.5" thickTop="1" thickBot="1">
      <c r="A36" s="9" t="s">
        <v>15</v>
      </c>
      <c r="B36" s="10" t="s">
        <v>1966</v>
      </c>
      <c r="C36" s="11" t="s">
        <v>16</v>
      </c>
      <c r="D36" s="655">
        <v>306403.23123659997</v>
      </c>
    </row>
    <row r="37" spans="1:4" ht="16.5" thickTop="1" thickBot="1">
      <c r="A37" s="9" t="s">
        <v>17</v>
      </c>
      <c r="B37" s="10" t="s">
        <v>1966</v>
      </c>
      <c r="C37" s="11" t="s">
        <v>18</v>
      </c>
      <c r="D37" s="655">
        <v>357470.43644269998</v>
      </c>
    </row>
    <row r="38" spans="1:4" ht="16.5" thickTop="1" thickBot="1">
      <c r="A38" s="9" t="s">
        <v>19</v>
      </c>
      <c r="B38" s="10" t="s">
        <v>1966</v>
      </c>
      <c r="C38" s="11" t="s">
        <v>20</v>
      </c>
      <c r="D38" s="655">
        <v>408537.6416488</v>
      </c>
    </row>
    <row r="39" spans="1:4" ht="16.5" thickTop="1" thickBot="1">
      <c r="A39" s="9" t="s">
        <v>21</v>
      </c>
      <c r="B39" s="10" t="s">
        <v>1966</v>
      </c>
      <c r="C39" s="11" t="s">
        <v>22</v>
      </c>
      <c r="D39" s="655">
        <v>459604.84685490001</v>
      </c>
    </row>
    <row r="40" spans="1:4" ht="16.5" thickTop="1" thickBot="1">
      <c r="A40" s="9" t="s">
        <v>72</v>
      </c>
      <c r="B40" s="10" t="s">
        <v>1966</v>
      </c>
      <c r="C40" s="11" t="s">
        <v>73</v>
      </c>
      <c r="D40" s="655">
        <v>56173.925726710004</v>
      </c>
    </row>
    <row r="41" spans="1:4" ht="16.5" thickTop="1" thickBot="1">
      <c r="A41" s="9" t="s">
        <v>27</v>
      </c>
      <c r="B41" s="10" t="s">
        <v>1966</v>
      </c>
      <c r="C41" s="11" t="s">
        <v>28</v>
      </c>
      <c r="D41" s="655">
        <v>112347.85145342001</v>
      </c>
    </row>
    <row r="42" spans="1:4" ht="16.5" thickTop="1" thickBot="1">
      <c r="A42" s="9" t="s">
        <v>25</v>
      </c>
      <c r="B42" s="10" t="s">
        <v>1966</v>
      </c>
      <c r="C42" s="11" t="s">
        <v>26</v>
      </c>
      <c r="D42" s="655">
        <v>112347.85145342001</v>
      </c>
    </row>
    <row r="43" spans="1:4" ht="16.5" thickTop="1" thickBot="1">
      <c r="A43" s="9" t="s">
        <v>30</v>
      </c>
      <c r="B43" s="10" t="s">
        <v>1966</v>
      </c>
      <c r="C43" s="11" t="s">
        <v>31</v>
      </c>
      <c r="D43" s="655">
        <v>102134.4104122</v>
      </c>
    </row>
    <row r="44" spans="1:4" ht="17.25" customHeight="1" thickTop="1" thickBot="1">
      <c r="A44" s="9" t="s">
        <v>40</v>
      </c>
      <c r="B44" s="10" t="s">
        <v>1966</v>
      </c>
      <c r="C44" s="11" t="s">
        <v>2331</v>
      </c>
      <c r="D44" s="655">
        <v>255336.02603049998</v>
      </c>
    </row>
    <row r="45" spans="1:4" ht="16.5" thickTop="1" thickBot="1">
      <c r="A45" s="9" t="s">
        <v>32</v>
      </c>
      <c r="B45" s="10" t="s">
        <v>1966</v>
      </c>
      <c r="C45" s="11" t="s">
        <v>33</v>
      </c>
      <c r="D45" s="655">
        <v>204268.8208244</v>
      </c>
    </row>
    <row r="46" spans="1:4" ht="16.5" thickTop="1" thickBot="1">
      <c r="A46" s="9" t="s">
        <v>34</v>
      </c>
      <c r="B46" s="10" t="s">
        <v>1966</v>
      </c>
      <c r="C46" s="11" t="s">
        <v>35</v>
      </c>
      <c r="D46" s="655">
        <v>306403.23123659997</v>
      </c>
    </row>
    <row r="47" spans="1:4" ht="16.5" thickTop="1" thickBot="1">
      <c r="A47" s="9" t="s">
        <v>70</v>
      </c>
      <c r="B47" s="10" t="s">
        <v>1966</v>
      </c>
      <c r="C47" s="11" t="s">
        <v>71</v>
      </c>
      <c r="D47" s="655">
        <v>270656.18759232998</v>
      </c>
    </row>
    <row r="48" spans="1:4" ht="16.5" thickTop="1" thickBot="1">
      <c r="A48" s="9" t="s">
        <v>36</v>
      </c>
      <c r="B48" s="10" t="s">
        <v>1966</v>
      </c>
      <c r="C48" s="11" t="s">
        <v>37</v>
      </c>
      <c r="D48" s="655">
        <v>112347.85145342001</v>
      </c>
    </row>
    <row r="49" spans="1:4" ht="16.5" thickTop="1" thickBot="1">
      <c r="A49" s="9" t="s">
        <v>38</v>
      </c>
      <c r="B49" s="10" t="s">
        <v>1966</v>
      </c>
      <c r="C49" s="11" t="s">
        <v>39</v>
      </c>
      <c r="D49" s="655">
        <v>122561.29249463999</v>
      </c>
    </row>
    <row r="50" spans="1:4" ht="16.5" thickTop="1" thickBot="1">
      <c r="A50" s="9" t="s">
        <v>89</v>
      </c>
      <c r="B50" s="10" t="s">
        <v>1966</v>
      </c>
      <c r="C50" s="11" t="s">
        <v>90</v>
      </c>
      <c r="D50" s="655">
        <v>127668.01301524999</v>
      </c>
    </row>
    <row r="51" spans="1:4" ht="16.5" thickTop="1" thickBot="1">
      <c r="A51" s="9" t="s">
        <v>46</v>
      </c>
      <c r="B51" s="10" t="s">
        <v>1966</v>
      </c>
      <c r="C51" s="11" t="s">
        <v>47</v>
      </c>
      <c r="D51" s="655">
        <v>51067.205206099999</v>
      </c>
    </row>
    <row r="52" spans="1:4" ht="16.5" thickTop="1" thickBot="1">
      <c r="A52" s="9" t="s">
        <v>48</v>
      </c>
      <c r="B52" s="10" t="s">
        <v>1966</v>
      </c>
      <c r="C52" s="11" t="s">
        <v>49</v>
      </c>
      <c r="D52" s="655">
        <v>102134.4104122</v>
      </c>
    </row>
    <row r="53" spans="1:4" ht="16.5" thickTop="1" thickBot="1">
      <c r="A53" s="9" t="s">
        <v>50</v>
      </c>
      <c r="B53" s="10" t="s">
        <v>1966</v>
      </c>
      <c r="C53" s="11" t="s">
        <v>51</v>
      </c>
      <c r="D53" s="655">
        <v>102134.4104122</v>
      </c>
    </row>
    <row r="54" spans="1:4" ht="16.5" thickTop="1" thickBot="1">
      <c r="A54" s="9" t="s">
        <v>68</v>
      </c>
      <c r="B54" s="10" t="s">
        <v>1966</v>
      </c>
      <c r="C54" s="11" t="s">
        <v>69</v>
      </c>
      <c r="D54" s="655">
        <v>204268.8208244</v>
      </c>
    </row>
    <row r="55" spans="1:4" ht="46.5" thickTop="1" thickBot="1">
      <c r="A55" s="9" t="s">
        <v>29</v>
      </c>
      <c r="B55" s="10" t="s">
        <v>1966</v>
      </c>
      <c r="C55" s="11" t="s">
        <v>1967</v>
      </c>
      <c r="D55" s="655">
        <v>766008.07809149986</v>
      </c>
    </row>
    <row r="56" spans="1:4" ht="16.5" thickTop="1" thickBot="1">
      <c r="A56" s="9" t="s">
        <v>52</v>
      </c>
      <c r="B56" s="10" t="s">
        <v>1966</v>
      </c>
      <c r="C56" s="11" t="s">
        <v>53</v>
      </c>
      <c r="D56" s="655">
        <v>76600.807809149992</v>
      </c>
    </row>
    <row r="57" spans="1:4" ht="16.5" thickTop="1" thickBot="1">
      <c r="A57" s="9" t="s">
        <v>54</v>
      </c>
      <c r="B57" s="10" t="s">
        <v>1966</v>
      </c>
      <c r="C57" s="11" t="s">
        <v>55</v>
      </c>
      <c r="D57" s="655">
        <v>153201.61561829998</v>
      </c>
    </row>
    <row r="58" spans="1:4" ht="16.5" thickTop="1" thickBot="1">
      <c r="A58" s="9" t="s">
        <v>56</v>
      </c>
      <c r="B58" s="10" t="s">
        <v>1966</v>
      </c>
      <c r="C58" s="11" t="s">
        <v>57</v>
      </c>
      <c r="D58" s="655">
        <v>102134.4104122</v>
      </c>
    </row>
    <row r="59" spans="1:4" ht="16.5" thickTop="1" thickBot="1">
      <c r="A59" s="9" t="s">
        <v>2</v>
      </c>
      <c r="B59" s="10" t="s">
        <v>1966</v>
      </c>
      <c r="C59" s="11" t="s">
        <v>3</v>
      </c>
      <c r="D59" s="655">
        <v>204268.8208244</v>
      </c>
    </row>
    <row r="60" spans="1:4" ht="16.5" thickTop="1" thickBot="1">
      <c r="A60" s="9" t="s">
        <v>58</v>
      </c>
      <c r="B60" s="10" t="s">
        <v>1966</v>
      </c>
      <c r="C60" s="11" t="s">
        <v>59</v>
      </c>
      <c r="D60" s="655">
        <v>127668.01301524999</v>
      </c>
    </row>
    <row r="61" spans="1:4" ht="16.5" thickTop="1" thickBot="1">
      <c r="A61" s="9" t="s">
        <v>86</v>
      </c>
      <c r="B61" s="10" t="s">
        <v>1966</v>
      </c>
      <c r="C61" s="11" t="s">
        <v>87</v>
      </c>
      <c r="D61" s="655">
        <v>153201.61561829998</v>
      </c>
    </row>
    <row r="62" spans="1:4" ht="16.5" thickTop="1" thickBot="1">
      <c r="A62" s="9" t="s">
        <v>88</v>
      </c>
      <c r="B62" s="10" t="s">
        <v>1966</v>
      </c>
      <c r="C62" s="11" t="s">
        <v>87</v>
      </c>
      <c r="D62" s="655">
        <v>153201.61561829998</v>
      </c>
    </row>
    <row r="63" spans="1:4" ht="16.5" thickTop="1" thickBot="1">
      <c r="A63" s="9" t="s">
        <v>60</v>
      </c>
      <c r="B63" s="10" t="s">
        <v>1966</v>
      </c>
      <c r="C63" s="11" t="s">
        <v>61</v>
      </c>
      <c r="D63" s="655">
        <v>153201.61561829998</v>
      </c>
    </row>
    <row r="64" spans="1:4" ht="17.25" customHeight="1" thickTop="1" thickBot="1">
      <c r="A64" s="9" t="s">
        <v>6</v>
      </c>
      <c r="B64" s="10" t="s">
        <v>1966</v>
      </c>
      <c r="C64" s="11" t="s">
        <v>2330</v>
      </c>
      <c r="D64" s="655">
        <v>51067.205206099999</v>
      </c>
    </row>
    <row r="65" spans="1:4" ht="16.5" thickTop="1" thickBot="1">
      <c r="A65" s="9" t="s">
        <v>91</v>
      </c>
      <c r="B65" s="10" t="s">
        <v>92</v>
      </c>
      <c r="C65" s="11" t="s">
        <v>93</v>
      </c>
      <c r="D65" s="655">
        <v>510672.05206099997</v>
      </c>
    </row>
    <row r="66" spans="1:4" ht="16.5" thickTop="1" thickBot="1">
      <c r="A66" s="9" t="s">
        <v>94</v>
      </c>
      <c r="B66" s="10" t="s">
        <v>92</v>
      </c>
      <c r="C66" s="11" t="s">
        <v>95</v>
      </c>
      <c r="D66" s="655">
        <v>255336.02603049998</v>
      </c>
    </row>
    <row r="67" spans="1:4" ht="16.5" thickTop="1" thickBot="1">
      <c r="A67" s="9" t="s">
        <v>2334</v>
      </c>
      <c r="B67" s="10" t="s">
        <v>1966</v>
      </c>
      <c r="C67" s="11" t="s">
        <v>2333</v>
      </c>
      <c r="D67" s="655">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6"/>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6" t="s">
        <v>1934</v>
      </c>
      <c r="B1" s="677"/>
      <c r="C1" s="677"/>
      <c r="D1" s="678"/>
    </row>
    <row r="2" spans="1:4" ht="89.25" customHeight="1" thickBot="1">
      <c r="A2" s="679"/>
      <c r="B2" s="680"/>
      <c r="C2" s="680"/>
      <c r="D2" s="681"/>
    </row>
    <row r="3" spans="1:4" ht="53.25" customHeight="1" thickTop="1" thickBot="1">
      <c r="A3" s="673" t="s">
        <v>110</v>
      </c>
      <c r="B3" s="674"/>
      <c r="C3" s="674"/>
      <c r="D3" s="675"/>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6">
        <v>78505</v>
      </c>
    </row>
    <row r="8" spans="1:4" ht="30" customHeight="1" thickTop="1" thickBot="1">
      <c r="A8" s="16" t="s">
        <v>112</v>
      </c>
      <c r="B8" s="14" t="s">
        <v>113</v>
      </c>
      <c r="C8" s="17" t="s">
        <v>114</v>
      </c>
      <c r="D8" s="1006">
        <v>3331.333333333333</v>
      </c>
    </row>
    <row r="9" spans="1:4" ht="30" customHeight="1" thickTop="1" thickBot="1">
      <c r="A9" s="16" t="s">
        <v>117</v>
      </c>
      <c r="B9" s="14" t="s">
        <v>113</v>
      </c>
      <c r="C9" s="17" t="s">
        <v>118</v>
      </c>
      <c r="D9" s="1006">
        <v>86892.833333333343</v>
      </c>
    </row>
    <row r="10" spans="1:4" ht="30" customHeight="1" thickTop="1" thickBot="1">
      <c r="A10" s="16" t="s">
        <v>119</v>
      </c>
      <c r="B10" s="14" t="s">
        <v>113</v>
      </c>
      <c r="C10" s="17" t="s">
        <v>120</v>
      </c>
      <c r="D10" s="1006">
        <v>66517.833333333343</v>
      </c>
    </row>
    <row r="11" spans="1:4" ht="30" customHeight="1" thickTop="1" thickBot="1">
      <c r="A11" s="16" t="s">
        <v>123</v>
      </c>
      <c r="B11" s="14" t="s">
        <v>113</v>
      </c>
      <c r="C11" s="17" t="s">
        <v>124</v>
      </c>
      <c r="D11" s="1006">
        <v>20226.166666666668</v>
      </c>
    </row>
    <row r="12" spans="1:4" ht="30" customHeight="1" thickTop="1" thickBot="1">
      <c r="A12" s="16" t="s">
        <v>121</v>
      </c>
      <c r="B12" s="14" t="s">
        <v>113</v>
      </c>
      <c r="C12" s="17" t="s">
        <v>122</v>
      </c>
      <c r="D12" s="1006">
        <v>78319.5</v>
      </c>
    </row>
    <row r="13" spans="1:4" ht="30" customHeight="1" thickTop="1" thickBot="1">
      <c r="A13" s="16" t="s">
        <v>125</v>
      </c>
      <c r="B13" s="14" t="s">
        <v>113</v>
      </c>
      <c r="C13" s="17" t="s">
        <v>126</v>
      </c>
      <c r="D13" s="1006">
        <v>63403.166666666664</v>
      </c>
    </row>
    <row r="14" spans="1:4" ht="30" customHeight="1" thickTop="1" thickBot="1">
      <c r="A14" s="16" t="s">
        <v>131</v>
      </c>
      <c r="B14" s="14" t="s">
        <v>113</v>
      </c>
      <c r="C14" s="17" t="s">
        <v>132</v>
      </c>
      <c r="D14" s="1006">
        <v>182614.91666666669</v>
      </c>
    </row>
    <row r="15" spans="1:4" ht="30" customHeight="1" thickTop="1" thickBot="1">
      <c r="A15" s="16" t="s">
        <v>129</v>
      </c>
      <c r="B15" s="14" t="s">
        <v>113</v>
      </c>
      <c r="C15" s="17" t="s">
        <v>130</v>
      </c>
      <c r="D15" s="1006">
        <v>159912.08333333331</v>
      </c>
    </row>
    <row r="16" spans="1:4" ht="30" customHeight="1" thickTop="1" thickBot="1">
      <c r="A16" s="16" t="s">
        <v>127</v>
      </c>
      <c r="B16" s="14" t="s">
        <v>113</v>
      </c>
      <c r="C16" s="17" t="s">
        <v>128</v>
      </c>
      <c r="D16" s="1006">
        <v>119178.25</v>
      </c>
    </row>
    <row r="17" spans="1:4" ht="30" customHeight="1" thickTop="1" thickBot="1">
      <c r="A17" s="16" t="s">
        <v>1795</v>
      </c>
      <c r="B17" s="14" t="s">
        <v>113</v>
      </c>
      <c r="C17" s="17" t="s">
        <v>1796</v>
      </c>
      <c r="D17" s="1006">
        <v>50647.916666666672</v>
      </c>
    </row>
    <row r="18" spans="1:4" ht="30" customHeight="1" thickTop="1" thickBot="1">
      <c r="A18" s="16" t="s">
        <v>133</v>
      </c>
      <c r="B18" s="14" t="s">
        <v>113</v>
      </c>
      <c r="C18" s="17" t="s">
        <v>134</v>
      </c>
      <c r="D18" s="1006">
        <v>72276.083333333343</v>
      </c>
    </row>
    <row r="19" spans="1:4" ht="30" customHeight="1" thickTop="1" thickBot="1">
      <c r="A19" s="16" t="s">
        <v>146</v>
      </c>
      <c r="B19" s="14" t="s">
        <v>113</v>
      </c>
      <c r="C19" s="17" t="s">
        <v>147</v>
      </c>
      <c r="D19" s="1006">
        <v>181980.83333333331</v>
      </c>
    </row>
    <row r="20" spans="1:4" ht="30" customHeight="1" thickTop="1" thickBot="1">
      <c r="A20" s="16" t="s">
        <v>135</v>
      </c>
      <c r="B20" s="14" t="s">
        <v>113</v>
      </c>
      <c r="C20" s="17" t="s">
        <v>1968</v>
      </c>
      <c r="D20" s="1006">
        <v>69833.833333333343</v>
      </c>
    </row>
    <row r="21" spans="1:4" ht="30" customHeight="1" thickTop="1" thickBot="1">
      <c r="A21" s="16" t="s">
        <v>136</v>
      </c>
      <c r="B21" s="14" t="s">
        <v>113</v>
      </c>
      <c r="C21" s="17" t="s">
        <v>137</v>
      </c>
      <c r="D21" s="1006">
        <v>186010.16666666666</v>
      </c>
    </row>
    <row r="22" spans="1:4" ht="30" customHeight="1" thickTop="1" thickBot="1">
      <c r="A22" s="16" t="s">
        <v>138</v>
      </c>
      <c r="B22" s="14" t="s">
        <v>113</v>
      </c>
      <c r="C22" s="17" t="s">
        <v>139</v>
      </c>
      <c r="D22" s="1006">
        <v>50131.666666666664</v>
      </c>
    </row>
    <row r="23" spans="1:4" ht="30" customHeight="1" thickTop="1" thickBot="1">
      <c r="A23" s="16" t="s">
        <v>143</v>
      </c>
      <c r="B23" s="14" t="s">
        <v>144</v>
      </c>
      <c r="C23" s="17" t="s">
        <v>145</v>
      </c>
      <c r="D23" s="1006">
        <v>42352</v>
      </c>
    </row>
    <row r="24" spans="1:4" ht="30" customHeight="1" thickTop="1" thickBot="1">
      <c r="A24" s="16" t="s">
        <v>140</v>
      </c>
      <c r="B24" s="14" t="s">
        <v>1082</v>
      </c>
      <c r="C24" s="17" t="s">
        <v>142</v>
      </c>
      <c r="D24" s="1006">
        <v>50760.333333333336</v>
      </c>
    </row>
    <row r="25" spans="1:4" ht="30" customHeight="1" thickTop="1" thickBot="1">
      <c r="A25" s="16" t="s">
        <v>148</v>
      </c>
      <c r="B25" s="14" t="s">
        <v>113</v>
      </c>
      <c r="C25" s="17" t="s">
        <v>149</v>
      </c>
      <c r="D25" s="1006">
        <v>171857.16666666666</v>
      </c>
    </row>
    <row r="26" spans="1:4" ht="30" customHeight="1" thickTop="1" thickBot="1">
      <c r="A26" s="16" t="s">
        <v>150</v>
      </c>
      <c r="B26" s="14" t="s">
        <v>113</v>
      </c>
      <c r="C26" s="17" t="s">
        <v>151</v>
      </c>
      <c r="D26" s="1006">
        <v>184001</v>
      </c>
    </row>
    <row r="27" spans="1:4" ht="30" customHeight="1" thickTop="1" thickBot="1">
      <c r="A27" s="16" t="s">
        <v>152</v>
      </c>
      <c r="B27" s="14" t="s">
        <v>113</v>
      </c>
      <c r="C27" s="17" t="s">
        <v>153</v>
      </c>
      <c r="D27" s="1006">
        <v>73062.666666666657</v>
      </c>
    </row>
    <row r="28" spans="1:4" ht="30" customHeight="1" thickTop="1" thickBot="1">
      <c r="A28" s="16" t="s">
        <v>154</v>
      </c>
      <c r="B28" s="14" t="s">
        <v>113</v>
      </c>
      <c r="C28" s="17" t="s">
        <v>155</v>
      </c>
      <c r="D28" s="1006">
        <v>97773.333333333343</v>
      </c>
    </row>
    <row r="29" spans="1:4" ht="30" customHeight="1" thickTop="1" thickBot="1">
      <c r="A29" s="16" t="s">
        <v>156</v>
      </c>
      <c r="B29" s="14" t="s">
        <v>113</v>
      </c>
      <c r="C29" s="17" t="s">
        <v>157</v>
      </c>
      <c r="D29" s="1006">
        <v>959.33333333333326</v>
      </c>
    </row>
    <row r="30" spans="1:4" ht="30" customHeight="1" thickTop="1" thickBot="1">
      <c r="A30" s="16" t="s">
        <v>166</v>
      </c>
      <c r="B30" s="14" t="s">
        <v>113</v>
      </c>
      <c r="C30" s="17" t="s">
        <v>167</v>
      </c>
      <c r="D30" s="1006">
        <v>120128.33333333334</v>
      </c>
    </row>
    <row r="31" spans="1:4" ht="30" customHeight="1" thickTop="1" thickBot="1">
      <c r="A31" s="16" t="s">
        <v>162</v>
      </c>
      <c r="B31" s="14" t="s">
        <v>113</v>
      </c>
      <c r="C31" s="17" t="s">
        <v>163</v>
      </c>
      <c r="D31" s="1006">
        <v>24534.333333333336</v>
      </c>
    </row>
    <row r="32" spans="1:4" ht="30" customHeight="1" thickTop="1" thickBot="1">
      <c r="A32" s="16" t="s">
        <v>164</v>
      </c>
      <c r="B32" s="14" t="s">
        <v>113</v>
      </c>
      <c r="C32" s="17" t="s">
        <v>165</v>
      </c>
      <c r="D32" s="1006">
        <v>17366.916666666664</v>
      </c>
    </row>
    <row r="33" spans="1:4" ht="30" customHeight="1" thickTop="1" thickBot="1">
      <c r="A33" s="16" t="s">
        <v>171</v>
      </c>
      <c r="B33" s="14" t="s">
        <v>113</v>
      </c>
      <c r="C33" s="17" t="s">
        <v>172</v>
      </c>
      <c r="D33" s="1006">
        <v>24721.5</v>
      </c>
    </row>
    <row r="34" spans="1:4" ht="30" customHeight="1" thickTop="1" thickBot="1">
      <c r="A34" s="16" t="s">
        <v>160</v>
      </c>
      <c r="B34" s="14" t="s">
        <v>113</v>
      </c>
      <c r="C34" s="17" t="s">
        <v>161</v>
      </c>
      <c r="D34" s="1006">
        <v>13851.166666666668</v>
      </c>
    </row>
    <row r="35" spans="1:4" ht="30" customHeight="1" thickTop="1" thickBot="1">
      <c r="A35" s="16" t="s">
        <v>173</v>
      </c>
      <c r="B35" s="14" t="s">
        <v>113</v>
      </c>
      <c r="C35" s="17" t="s">
        <v>1970</v>
      </c>
      <c r="D35" s="1006">
        <v>147328</v>
      </c>
    </row>
    <row r="36" spans="1:4" ht="30" customHeight="1" thickTop="1" thickBot="1">
      <c r="A36" s="16" t="s">
        <v>170</v>
      </c>
      <c r="B36" s="14" t="s">
        <v>113</v>
      </c>
      <c r="C36" s="17" t="s">
        <v>1969</v>
      </c>
      <c r="D36" s="1006">
        <v>94155</v>
      </c>
    </row>
    <row r="37" spans="1:4" ht="30" customHeight="1" thickTop="1" thickBot="1">
      <c r="A37" s="16" t="s">
        <v>168</v>
      </c>
      <c r="B37" s="14" t="s">
        <v>113</v>
      </c>
      <c r="C37" s="17" t="s">
        <v>169</v>
      </c>
      <c r="D37" s="1006">
        <v>112252.25</v>
      </c>
    </row>
    <row r="38" spans="1:4" ht="30" customHeight="1" thickTop="1" thickBot="1">
      <c r="A38" s="16" t="s">
        <v>174</v>
      </c>
      <c r="B38" s="14" t="s">
        <v>113</v>
      </c>
      <c r="C38" s="17" t="s">
        <v>175</v>
      </c>
      <c r="D38" s="1006">
        <v>67007.5</v>
      </c>
    </row>
    <row r="39" spans="1:4" ht="30" customHeight="1" thickTop="1" thickBot="1">
      <c r="A39" s="16" t="s">
        <v>176</v>
      </c>
      <c r="B39" s="14" t="s">
        <v>113</v>
      </c>
      <c r="C39" s="17" t="s">
        <v>177</v>
      </c>
      <c r="D39" s="1006">
        <v>61719.960350504109</v>
      </c>
    </row>
    <row r="40" spans="1:4" ht="30" customHeight="1" thickTop="1" thickBot="1">
      <c r="A40" s="16" t="s">
        <v>180</v>
      </c>
      <c r="B40" s="14" t="s">
        <v>113</v>
      </c>
      <c r="C40" s="17" t="s">
        <v>181</v>
      </c>
      <c r="D40" s="1006">
        <v>90682.833333333328</v>
      </c>
    </row>
    <row r="41" spans="1:4" ht="30" customHeight="1" thickTop="1" thickBot="1">
      <c r="A41" s="16" t="s">
        <v>178</v>
      </c>
      <c r="B41" s="14" t="s">
        <v>113</v>
      </c>
      <c r="C41" s="17" t="s">
        <v>179</v>
      </c>
      <c r="D41" s="1006">
        <v>101281.16666666667</v>
      </c>
    </row>
    <row r="42" spans="1:4" ht="30" customHeight="1" thickTop="1" thickBot="1">
      <c r="A42" s="16" t="s">
        <v>182</v>
      </c>
      <c r="B42" s="14" t="s">
        <v>113</v>
      </c>
      <c r="C42" s="17" t="s">
        <v>183</v>
      </c>
      <c r="D42" s="1006">
        <v>71718</v>
      </c>
    </row>
    <row r="43" spans="1:4" ht="30" customHeight="1" thickTop="1" thickBot="1">
      <c r="A43" s="16" t="s">
        <v>1756</v>
      </c>
      <c r="B43" s="14" t="s">
        <v>113</v>
      </c>
      <c r="C43" s="17" t="s">
        <v>1755</v>
      </c>
      <c r="D43" s="1006">
        <v>8548.6666666666679</v>
      </c>
    </row>
    <row r="44" spans="1:4" ht="30" customHeight="1" thickTop="1" thickBot="1">
      <c r="A44" s="16" t="s">
        <v>184</v>
      </c>
      <c r="B44" s="14" t="s">
        <v>113</v>
      </c>
      <c r="C44" s="17" t="s">
        <v>185</v>
      </c>
      <c r="D44" s="1006">
        <v>44632.5</v>
      </c>
    </row>
    <row r="45" spans="1:4" ht="30" customHeight="1" thickTop="1" thickBot="1">
      <c r="A45" s="16" t="s">
        <v>1687</v>
      </c>
      <c r="B45" s="14" t="s">
        <v>113</v>
      </c>
      <c r="C45" s="17" t="s">
        <v>1688</v>
      </c>
      <c r="D45" s="1006">
        <v>3887.75</v>
      </c>
    </row>
    <row r="46" spans="1:4" ht="30" customHeight="1" thickTop="1" thickBot="1">
      <c r="A46" s="16" t="s">
        <v>188</v>
      </c>
      <c r="B46" s="14" t="s">
        <v>113</v>
      </c>
      <c r="C46" s="17" t="s">
        <v>189</v>
      </c>
      <c r="D46" s="1006">
        <v>4911.6666666666661</v>
      </c>
    </row>
    <row r="47" spans="1:4" ht="30" customHeight="1" thickTop="1" thickBot="1">
      <c r="A47" s="16" t="s">
        <v>186</v>
      </c>
      <c r="B47" s="14" t="s">
        <v>113</v>
      </c>
      <c r="C47" s="17" t="s">
        <v>187</v>
      </c>
      <c r="D47" s="1006">
        <v>7326.166666666667</v>
      </c>
    </row>
    <row r="48" spans="1:4" ht="30" customHeight="1" thickTop="1" thickBot="1">
      <c r="A48" s="16" t="s">
        <v>190</v>
      </c>
      <c r="B48" s="14" t="s">
        <v>113</v>
      </c>
      <c r="C48" s="17" t="s">
        <v>191</v>
      </c>
      <c r="D48" s="1006">
        <v>6083.166666666667</v>
      </c>
    </row>
    <row r="49" spans="1:4" ht="30" customHeight="1" thickTop="1" thickBot="1">
      <c r="A49" s="16" t="s">
        <v>201</v>
      </c>
      <c r="B49" s="14" t="s">
        <v>113</v>
      </c>
      <c r="C49" s="17" t="s">
        <v>1972</v>
      </c>
      <c r="D49" s="1006">
        <v>105500.83333333334</v>
      </c>
    </row>
    <row r="50" spans="1:4" ht="30" customHeight="1" thickTop="1" thickBot="1">
      <c r="A50" s="16" t="s">
        <v>192</v>
      </c>
      <c r="B50" s="14" t="s">
        <v>113</v>
      </c>
      <c r="C50" s="17" t="s">
        <v>193</v>
      </c>
      <c r="D50" s="1006">
        <v>26314.166666666668</v>
      </c>
    </row>
    <row r="51" spans="1:4" ht="30" customHeight="1" thickTop="1" thickBot="1">
      <c r="A51" s="16" t="s">
        <v>194</v>
      </c>
      <c r="B51" s="14" t="s">
        <v>113</v>
      </c>
      <c r="C51" s="17" t="s">
        <v>1971</v>
      </c>
      <c r="D51" s="1006">
        <v>3524</v>
      </c>
    </row>
    <row r="52" spans="1:4" ht="30" customHeight="1" thickTop="1" thickBot="1">
      <c r="A52" s="16" t="s">
        <v>224</v>
      </c>
      <c r="B52" s="14" t="s">
        <v>92</v>
      </c>
      <c r="C52" s="17" t="s">
        <v>1975</v>
      </c>
      <c r="D52" s="1006">
        <v>155230</v>
      </c>
    </row>
    <row r="53" spans="1:4" ht="30" customHeight="1" thickTop="1" thickBot="1">
      <c r="A53" s="16" t="s">
        <v>195</v>
      </c>
      <c r="B53" s="14" t="s">
        <v>113</v>
      </c>
      <c r="C53" s="17" t="s">
        <v>196</v>
      </c>
      <c r="D53" s="1006">
        <v>18149.666666666664</v>
      </c>
    </row>
    <row r="54" spans="1:4" ht="30" customHeight="1" thickTop="1" thickBot="1">
      <c r="A54" s="16" t="s">
        <v>214</v>
      </c>
      <c r="B54" s="14" t="s">
        <v>113</v>
      </c>
      <c r="C54" s="17" t="s">
        <v>215</v>
      </c>
      <c r="D54" s="1006">
        <v>16426.333333333332</v>
      </c>
    </row>
    <row r="55" spans="1:4" ht="30" customHeight="1" thickTop="1" thickBot="1">
      <c r="A55" s="16" t="s">
        <v>197</v>
      </c>
      <c r="B55" s="14" t="s">
        <v>113</v>
      </c>
      <c r="C55" s="17" t="s">
        <v>198</v>
      </c>
      <c r="D55" s="1006">
        <v>135555.66666666669</v>
      </c>
    </row>
    <row r="56" spans="1:4" ht="30" customHeight="1" thickTop="1" thickBot="1">
      <c r="A56" s="16" t="s">
        <v>199</v>
      </c>
      <c r="B56" s="14" t="s">
        <v>113</v>
      </c>
      <c r="C56" s="17" t="s">
        <v>200</v>
      </c>
      <c r="D56" s="1006">
        <v>23654.916666666664</v>
      </c>
    </row>
    <row r="57" spans="1:4" ht="30" customHeight="1" thickTop="1" thickBot="1">
      <c r="A57" s="16" t="s">
        <v>202</v>
      </c>
      <c r="B57" s="14" t="s">
        <v>113</v>
      </c>
      <c r="C57" s="17" t="s">
        <v>203</v>
      </c>
      <c r="D57" s="1006">
        <v>73024.333333333343</v>
      </c>
    </row>
    <row r="58" spans="1:4" ht="30" customHeight="1" thickTop="1" thickBot="1">
      <c r="A58" s="16" t="s">
        <v>212</v>
      </c>
      <c r="B58" s="14" t="s">
        <v>113</v>
      </c>
      <c r="C58" s="17" t="s">
        <v>213</v>
      </c>
      <c r="D58" s="1006">
        <v>24051.25</v>
      </c>
    </row>
    <row r="59" spans="1:4" ht="30" customHeight="1" thickTop="1" thickBot="1">
      <c r="A59" s="16" t="s">
        <v>206</v>
      </c>
      <c r="B59" s="14" t="s">
        <v>113</v>
      </c>
      <c r="C59" s="17" t="s">
        <v>207</v>
      </c>
      <c r="D59" s="1006">
        <v>9735</v>
      </c>
    </row>
    <row r="60" spans="1:4" ht="30" customHeight="1" thickTop="1" thickBot="1">
      <c r="A60" s="16" t="s">
        <v>204</v>
      </c>
      <c r="B60" s="14" t="s">
        <v>113</v>
      </c>
      <c r="C60" s="17" t="s">
        <v>205</v>
      </c>
      <c r="D60" s="1006">
        <v>17171</v>
      </c>
    </row>
    <row r="61" spans="1:4" ht="30" customHeight="1" thickTop="1" thickBot="1">
      <c r="A61" s="16" t="s">
        <v>208</v>
      </c>
      <c r="B61" s="14" t="s">
        <v>113</v>
      </c>
      <c r="C61" s="17" t="s">
        <v>209</v>
      </c>
      <c r="D61" s="1006">
        <v>16227.166666666668</v>
      </c>
    </row>
    <row r="62" spans="1:4" ht="30" customHeight="1" thickTop="1" thickBot="1">
      <c r="A62" s="16" t="s">
        <v>210</v>
      </c>
      <c r="B62" s="14" t="s">
        <v>113</v>
      </c>
      <c r="C62" s="17" t="s">
        <v>211</v>
      </c>
      <c r="D62" s="1006">
        <v>20985.666666666664</v>
      </c>
    </row>
    <row r="63" spans="1:4" ht="30" customHeight="1" thickTop="1" thickBot="1">
      <c r="A63" s="16" t="s">
        <v>217</v>
      </c>
      <c r="B63" s="14" t="s">
        <v>113</v>
      </c>
      <c r="C63" s="17" t="s">
        <v>218</v>
      </c>
      <c r="D63" s="1006">
        <v>30720.333333333336</v>
      </c>
    </row>
    <row r="64" spans="1:4" ht="30" customHeight="1" thickTop="1" thickBot="1">
      <c r="A64" s="16" t="s">
        <v>219</v>
      </c>
      <c r="B64" s="14" t="s">
        <v>113</v>
      </c>
      <c r="C64" s="17" t="s">
        <v>220</v>
      </c>
      <c r="D64" s="1006">
        <v>16505.333333333336</v>
      </c>
    </row>
    <row r="65" spans="1:4" ht="30" customHeight="1" thickTop="1" thickBot="1">
      <c r="A65" s="16" t="s">
        <v>216</v>
      </c>
      <c r="B65" s="14" t="s">
        <v>113</v>
      </c>
      <c r="C65" s="17" t="s">
        <v>1973</v>
      </c>
      <c r="D65" s="1006">
        <v>24425.5</v>
      </c>
    </row>
    <row r="66" spans="1:4" ht="30" customHeight="1" thickTop="1" thickBot="1">
      <c r="A66" s="16" t="s">
        <v>221</v>
      </c>
      <c r="B66" s="14" t="s">
        <v>113</v>
      </c>
      <c r="C66" s="17" t="s">
        <v>1974</v>
      </c>
      <c r="D66" s="1006">
        <v>77485.533333333326</v>
      </c>
    </row>
    <row r="67" spans="1:4" ht="30" customHeight="1" thickTop="1" thickBot="1">
      <c r="A67" s="16" t="s">
        <v>222</v>
      </c>
      <c r="B67" s="14" t="s">
        <v>113</v>
      </c>
      <c r="C67" s="17" t="s">
        <v>223</v>
      </c>
      <c r="D67" s="1006">
        <v>29265.333333333332</v>
      </c>
    </row>
    <row r="68" spans="1:4" ht="30" customHeight="1" thickTop="1" thickBot="1">
      <c r="A68" s="16" t="s">
        <v>225</v>
      </c>
      <c r="B68" s="14" t="s">
        <v>113</v>
      </c>
      <c r="C68" s="17" t="s">
        <v>226</v>
      </c>
      <c r="D68" s="1006">
        <v>102744.16666666666</v>
      </c>
    </row>
    <row r="69" spans="1:4" ht="30" customHeight="1" thickTop="1" thickBot="1">
      <c r="A69" s="16" t="s">
        <v>227</v>
      </c>
      <c r="B69" s="14" t="s">
        <v>113</v>
      </c>
      <c r="C69" s="17" t="s">
        <v>1976</v>
      </c>
      <c r="D69" s="1006">
        <v>23851</v>
      </c>
    </row>
    <row r="70" spans="1:4" ht="30" customHeight="1" thickTop="1" thickBot="1">
      <c r="A70" s="16" t="s">
        <v>232</v>
      </c>
      <c r="B70" s="14" t="s">
        <v>233</v>
      </c>
      <c r="C70" s="17" t="s">
        <v>1979</v>
      </c>
      <c r="D70" s="1006">
        <v>1523</v>
      </c>
    </row>
    <row r="71" spans="1:4" ht="30" customHeight="1" thickTop="1" thickBot="1">
      <c r="A71" s="16" t="s">
        <v>228</v>
      </c>
      <c r="B71" s="14" t="s">
        <v>113</v>
      </c>
      <c r="C71" s="17" t="s">
        <v>1977</v>
      </c>
      <c r="D71" s="1006">
        <v>3746.25</v>
      </c>
    </row>
    <row r="72" spans="1:4" ht="30" customHeight="1" thickTop="1" thickBot="1">
      <c r="A72" s="16" t="s">
        <v>229</v>
      </c>
      <c r="B72" s="14" t="s">
        <v>113</v>
      </c>
      <c r="C72" s="17" t="s">
        <v>1978</v>
      </c>
      <c r="D72" s="1006">
        <v>15715.666666666666</v>
      </c>
    </row>
    <row r="73" spans="1:4" ht="30" customHeight="1" thickTop="1" thickBot="1">
      <c r="A73" s="16" t="s">
        <v>230</v>
      </c>
      <c r="B73" s="14" t="s">
        <v>113</v>
      </c>
      <c r="C73" s="17" t="s">
        <v>231</v>
      </c>
      <c r="D73" s="1006">
        <v>8318.6666666666679</v>
      </c>
    </row>
    <row r="74" spans="1:4" ht="30" customHeight="1" thickTop="1" thickBot="1">
      <c r="A74" s="16" t="s">
        <v>234</v>
      </c>
      <c r="B74" s="14" t="s">
        <v>113</v>
      </c>
      <c r="C74" s="17" t="s">
        <v>235</v>
      </c>
      <c r="D74" s="1006">
        <v>18086</v>
      </c>
    </row>
    <row r="75" spans="1:4" ht="30" customHeight="1" thickTop="1" thickBot="1">
      <c r="A75" s="16" t="s">
        <v>236</v>
      </c>
      <c r="B75" s="14" t="s">
        <v>113</v>
      </c>
      <c r="C75" s="17" t="s">
        <v>237</v>
      </c>
      <c r="D75" s="1006">
        <v>405766.33333333337</v>
      </c>
    </row>
    <row r="76" spans="1:4" ht="30" customHeight="1" thickTop="1" thickBot="1">
      <c r="A76" s="16" t="s">
        <v>238</v>
      </c>
      <c r="B76" s="14" t="s">
        <v>113</v>
      </c>
      <c r="C76" s="17" t="s">
        <v>239</v>
      </c>
      <c r="D76" s="1006">
        <v>600739</v>
      </c>
    </row>
    <row r="77" spans="1:4" ht="30" customHeight="1" thickTop="1" thickBot="1">
      <c r="A77" s="16" t="s">
        <v>240</v>
      </c>
      <c r="B77" s="14" t="s">
        <v>113</v>
      </c>
      <c r="C77" s="17" t="s">
        <v>1980</v>
      </c>
      <c r="D77" s="1006">
        <v>165339.66666666669</v>
      </c>
    </row>
    <row r="78" spans="1:4" ht="30" customHeight="1" thickTop="1" thickBot="1">
      <c r="A78" s="16" t="s">
        <v>241</v>
      </c>
      <c r="B78" s="14" t="s">
        <v>113</v>
      </c>
      <c r="C78" s="17" t="s">
        <v>1981</v>
      </c>
      <c r="D78" s="1006">
        <v>168952.66666666669</v>
      </c>
    </row>
    <row r="79" spans="1:4" ht="30" customHeight="1" thickTop="1" thickBot="1">
      <c r="A79" s="16" t="s">
        <v>246</v>
      </c>
      <c r="B79" s="14" t="s">
        <v>113</v>
      </c>
      <c r="C79" s="17" t="s">
        <v>1986</v>
      </c>
      <c r="D79" s="1006">
        <v>136160.66666666669</v>
      </c>
    </row>
    <row r="80" spans="1:4" ht="30" customHeight="1" thickTop="1" thickBot="1">
      <c r="A80" s="16" t="s">
        <v>243</v>
      </c>
      <c r="B80" s="14" t="s">
        <v>113</v>
      </c>
      <c r="C80" s="17" t="s">
        <v>1983</v>
      </c>
      <c r="D80" s="1006">
        <v>165268.83333333331</v>
      </c>
    </row>
    <row r="81" spans="1:4" ht="30" customHeight="1" thickTop="1" thickBot="1">
      <c r="A81" s="16" t="s">
        <v>244</v>
      </c>
      <c r="B81" s="14" t="s">
        <v>113</v>
      </c>
      <c r="C81" s="17" t="s">
        <v>1984</v>
      </c>
      <c r="D81" s="1006">
        <v>293777.66666666663</v>
      </c>
    </row>
    <row r="82" spans="1:4" ht="30" customHeight="1" thickTop="1" thickBot="1">
      <c r="A82" s="16" t="s">
        <v>245</v>
      </c>
      <c r="B82" s="14" t="s">
        <v>113</v>
      </c>
      <c r="C82" s="17" t="s">
        <v>1985</v>
      </c>
      <c r="D82" s="1006">
        <v>193328.16666666669</v>
      </c>
    </row>
    <row r="83" spans="1:4" ht="30" customHeight="1" thickTop="1" thickBot="1">
      <c r="A83" s="16" t="s">
        <v>247</v>
      </c>
      <c r="B83" s="14" t="s">
        <v>113</v>
      </c>
      <c r="C83" s="17" t="s">
        <v>1987</v>
      </c>
      <c r="D83" s="1006">
        <v>125171.83333333334</v>
      </c>
    </row>
    <row r="84" spans="1:4" ht="30" customHeight="1" thickTop="1" thickBot="1">
      <c r="A84" s="16" t="s">
        <v>242</v>
      </c>
      <c r="B84" s="14" t="s">
        <v>113</v>
      </c>
      <c r="C84" s="17" t="s">
        <v>1982</v>
      </c>
      <c r="D84" s="1006">
        <v>152241.25</v>
      </c>
    </row>
    <row r="85" spans="1:4" ht="30" customHeight="1" thickTop="1" thickBot="1">
      <c r="A85" s="16" t="s">
        <v>248</v>
      </c>
      <c r="B85" s="14" t="s">
        <v>113</v>
      </c>
      <c r="C85" s="17" t="s">
        <v>1988</v>
      </c>
      <c r="D85" s="1006">
        <v>277190.41666666663</v>
      </c>
    </row>
    <row r="86" spans="1:4" ht="30" customHeight="1" thickTop="1" thickBot="1">
      <c r="A86" s="16" t="s">
        <v>249</v>
      </c>
      <c r="B86" s="14" t="s">
        <v>113</v>
      </c>
      <c r="C86" s="17" t="s">
        <v>250</v>
      </c>
      <c r="D86" s="1006">
        <v>10757.333333333332</v>
      </c>
    </row>
    <row r="87" spans="1:4" ht="30" customHeight="1" thickTop="1" thickBot="1">
      <c r="A87" s="16" t="s">
        <v>255</v>
      </c>
      <c r="B87" s="14" t="s">
        <v>113</v>
      </c>
      <c r="C87" s="17" t="s">
        <v>256</v>
      </c>
      <c r="D87" s="1006">
        <v>1507410.8333333335</v>
      </c>
    </row>
    <row r="88" spans="1:4" ht="30" customHeight="1" thickTop="1" thickBot="1">
      <c r="A88" s="16" t="s">
        <v>253</v>
      </c>
      <c r="B88" s="14" t="s">
        <v>113</v>
      </c>
      <c r="C88" s="17" t="s">
        <v>254</v>
      </c>
      <c r="D88" s="1006">
        <v>19043.333333333336</v>
      </c>
    </row>
    <row r="89" spans="1:4" ht="30" customHeight="1" thickTop="1" thickBot="1">
      <c r="A89" s="16" t="s">
        <v>251</v>
      </c>
      <c r="B89" s="14" t="s">
        <v>113</v>
      </c>
      <c r="C89" s="17" t="s">
        <v>252</v>
      </c>
      <c r="D89" s="1006">
        <v>25116.833333333332</v>
      </c>
    </row>
    <row r="90" spans="1:4" ht="30" customHeight="1" thickTop="1" thickBot="1">
      <c r="A90" s="16" t="s">
        <v>257</v>
      </c>
      <c r="B90" s="14" t="s">
        <v>113</v>
      </c>
      <c r="C90" s="17" t="s">
        <v>258</v>
      </c>
      <c r="D90" s="1006">
        <v>10876</v>
      </c>
    </row>
    <row r="91" spans="1:4" ht="30" customHeight="1" thickTop="1" thickBot="1">
      <c r="A91" s="16" t="s">
        <v>259</v>
      </c>
      <c r="B91" s="14" t="s">
        <v>113</v>
      </c>
      <c r="C91" s="17" t="s">
        <v>260</v>
      </c>
      <c r="D91" s="1006">
        <v>71971.833333333328</v>
      </c>
    </row>
    <row r="92" spans="1:4" ht="30" customHeight="1" thickTop="1" thickBot="1">
      <c r="A92" s="16" t="s">
        <v>261</v>
      </c>
      <c r="B92" s="14" t="s">
        <v>113</v>
      </c>
      <c r="C92" s="17" t="s">
        <v>262</v>
      </c>
      <c r="D92" s="1006">
        <v>13103.666666666668</v>
      </c>
    </row>
    <row r="93" spans="1:4" ht="30" customHeight="1" thickTop="1" thickBot="1">
      <c r="A93" s="16" t="s">
        <v>263</v>
      </c>
      <c r="B93" s="14" t="s">
        <v>113</v>
      </c>
      <c r="C93" s="17" t="s">
        <v>264</v>
      </c>
      <c r="D93" s="1006">
        <v>15528.166666666668</v>
      </c>
    </row>
    <row r="94" spans="1:4" ht="30" customHeight="1" thickTop="1" thickBot="1">
      <c r="A94" s="16" t="s">
        <v>265</v>
      </c>
      <c r="B94" s="14" t="s">
        <v>113</v>
      </c>
      <c r="C94" s="17" t="s">
        <v>266</v>
      </c>
      <c r="D94" s="1006">
        <v>33240</v>
      </c>
    </row>
    <row r="95" spans="1:4" ht="30" customHeight="1" thickTop="1" thickBot="1">
      <c r="A95" s="16" t="s">
        <v>267</v>
      </c>
      <c r="B95" s="14" t="s">
        <v>113</v>
      </c>
      <c r="C95" s="17" t="s">
        <v>268</v>
      </c>
      <c r="D95" s="1006">
        <v>103533.91666666666</v>
      </c>
    </row>
    <row r="96" spans="1:4" ht="30" customHeight="1" thickTop="1" thickBot="1">
      <c r="A96" s="16" t="s">
        <v>269</v>
      </c>
      <c r="B96" s="14" t="s">
        <v>113</v>
      </c>
      <c r="C96" s="17" t="s">
        <v>270</v>
      </c>
      <c r="D96" s="1006">
        <v>200759.66666666666</v>
      </c>
    </row>
    <row r="97" spans="1:4" ht="30" customHeight="1" thickTop="1" thickBot="1">
      <c r="A97" s="16" t="s">
        <v>271</v>
      </c>
      <c r="B97" s="14" t="s">
        <v>113</v>
      </c>
      <c r="C97" s="17" t="s">
        <v>272</v>
      </c>
      <c r="D97" s="1006">
        <v>126669.5</v>
      </c>
    </row>
    <row r="98" spans="1:4" ht="30" customHeight="1" thickTop="1" thickBot="1">
      <c r="A98" s="16" t="s">
        <v>273</v>
      </c>
      <c r="B98" s="14" t="s">
        <v>113</v>
      </c>
      <c r="C98" s="17" t="s">
        <v>274</v>
      </c>
      <c r="D98" s="1006">
        <v>9825</v>
      </c>
    </row>
    <row r="99" spans="1:4" ht="30" customHeight="1" thickTop="1" thickBot="1">
      <c r="A99" s="16" t="s">
        <v>275</v>
      </c>
      <c r="B99" s="14" t="s">
        <v>113</v>
      </c>
      <c r="C99" s="17" t="s">
        <v>276</v>
      </c>
      <c r="D99" s="1006">
        <v>18027.333333333336</v>
      </c>
    </row>
    <row r="100" spans="1:4" ht="30" customHeight="1" thickTop="1" thickBot="1">
      <c r="A100" s="16" t="s">
        <v>277</v>
      </c>
      <c r="B100" s="14" t="s">
        <v>113</v>
      </c>
      <c r="C100" s="17" t="s">
        <v>278</v>
      </c>
      <c r="D100" s="1006">
        <v>278432.75</v>
      </c>
    </row>
    <row r="101" spans="1:4" ht="30" customHeight="1" thickTop="1" thickBot="1">
      <c r="A101" s="16" t="s">
        <v>279</v>
      </c>
      <c r="B101" s="14" t="s">
        <v>113</v>
      </c>
      <c r="C101" s="17" t="s">
        <v>1989</v>
      </c>
      <c r="D101" s="1006">
        <v>242160.5</v>
      </c>
    </row>
    <row r="102" spans="1:4" ht="30" customHeight="1" thickTop="1" thickBot="1">
      <c r="A102" s="16" t="s">
        <v>280</v>
      </c>
      <c r="B102" s="14" t="s">
        <v>113</v>
      </c>
      <c r="C102" s="17" t="s">
        <v>281</v>
      </c>
      <c r="D102" s="1006">
        <v>622518</v>
      </c>
    </row>
    <row r="103" spans="1:4" ht="30" customHeight="1" thickTop="1" thickBot="1">
      <c r="A103" s="16" t="s">
        <v>282</v>
      </c>
      <c r="B103" s="14" t="s">
        <v>113</v>
      </c>
      <c r="C103" s="17" t="s">
        <v>283</v>
      </c>
      <c r="D103" s="1006">
        <v>449885.25</v>
      </c>
    </row>
    <row r="104" spans="1:4" ht="30" customHeight="1" thickTop="1" thickBot="1">
      <c r="A104" s="16" t="s">
        <v>284</v>
      </c>
      <c r="B104" s="14" t="s">
        <v>113</v>
      </c>
      <c r="C104" s="17" t="s">
        <v>285</v>
      </c>
      <c r="D104" s="1006">
        <v>591634.33333333337</v>
      </c>
    </row>
    <row r="105" spans="1:4" ht="30" customHeight="1" thickTop="1" thickBot="1">
      <c r="A105" s="16" t="s">
        <v>286</v>
      </c>
      <c r="B105" s="14" t="s">
        <v>113</v>
      </c>
      <c r="C105" s="17" t="s">
        <v>287</v>
      </c>
      <c r="D105" s="1006">
        <v>391380.5</v>
      </c>
    </row>
    <row r="106" spans="1:4" ht="30" customHeight="1" thickTop="1" thickBot="1">
      <c r="A106" s="16" t="s">
        <v>288</v>
      </c>
      <c r="B106" s="14" t="s">
        <v>113</v>
      </c>
      <c r="C106" s="17" t="s">
        <v>289</v>
      </c>
      <c r="D106" s="1006">
        <v>17870.833333333332</v>
      </c>
    </row>
    <row r="107" spans="1:4" ht="30" customHeight="1" thickTop="1" thickBot="1">
      <c r="A107" s="16" t="s">
        <v>290</v>
      </c>
      <c r="B107" s="14" t="s">
        <v>113</v>
      </c>
      <c r="C107" s="17" t="s">
        <v>291</v>
      </c>
      <c r="D107" s="1006">
        <v>507988.5</v>
      </c>
    </row>
    <row r="108" spans="1:4" ht="30" customHeight="1" thickTop="1" thickBot="1">
      <c r="A108" s="16" t="s">
        <v>292</v>
      </c>
      <c r="B108" s="14" t="s">
        <v>113</v>
      </c>
      <c r="C108" s="17" t="s">
        <v>293</v>
      </c>
      <c r="D108" s="1006">
        <v>18204.333333333332</v>
      </c>
    </row>
    <row r="109" spans="1:4" ht="30" customHeight="1" thickTop="1" thickBot="1">
      <c r="A109" s="16" t="s">
        <v>294</v>
      </c>
      <c r="B109" s="14" t="s">
        <v>113</v>
      </c>
      <c r="C109" s="17" t="s">
        <v>1990</v>
      </c>
      <c r="D109" s="1006">
        <v>832683.33333333337</v>
      </c>
    </row>
    <row r="110" spans="1:4" ht="30" customHeight="1" thickTop="1" thickBot="1">
      <c r="A110" s="16" t="s">
        <v>295</v>
      </c>
      <c r="B110" s="14" t="s">
        <v>113</v>
      </c>
      <c r="C110" s="17" t="s">
        <v>296</v>
      </c>
      <c r="D110" s="1006">
        <v>5993.1666666666661</v>
      </c>
    </row>
    <row r="111" spans="1:4" ht="30" customHeight="1" thickTop="1" thickBot="1">
      <c r="A111" s="16" t="s">
        <v>297</v>
      </c>
      <c r="B111" s="14" t="s">
        <v>113</v>
      </c>
      <c r="C111" s="17" t="s">
        <v>298</v>
      </c>
      <c r="D111" s="1006">
        <v>195877</v>
      </c>
    </row>
    <row r="112" spans="1:4" ht="30" customHeight="1" thickTop="1" thickBot="1">
      <c r="A112" s="16" t="s">
        <v>299</v>
      </c>
      <c r="B112" s="14" t="s">
        <v>113</v>
      </c>
      <c r="C112" s="17" t="s">
        <v>300</v>
      </c>
      <c r="D112" s="1006">
        <v>603153.83333333337</v>
      </c>
    </row>
    <row r="113" spans="1:4" ht="30" customHeight="1" thickTop="1" thickBot="1">
      <c r="A113" s="16" t="s">
        <v>301</v>
      </c>
      <c r="B113" s="14" t="s">
        <v>113</v>
      </c>
      <c r="C113" s="17" t="s">
        <v>302</v>
      </c>
      <c r="D113" s="1006">
        <v>10885</v>
      </c>
    </row>
    <row r="114" spans="1:4" ht="30" customHeight="1" thickTop="1" thickBot="1">
      <c r="A114" s="16" t="s">
        <v>305</v>
      </c>
      <c r="B114" s="14" t="s">
        <v>113</v>
      </c>
      <c r="C114" s="17" t="s">
        <v>306</v>
      </c>
      <c r="D114" s="1006">
        <v>112545</v>
      </c>
    </row>
    <row r="115" spans="1:4" ht="30" customHeight="1" thickTop="1" thickBot="1">
      <c r="A115" s="16" t="s">
        <v>303</v>
      </c>
      <c r="B115" s="14" t="s">
        <v>113</v>
      </c>
      <c r="C115" s="17" t="s">
        <v>304</v>
      </c>
      <c r="D115" s="1006">
        <v>121421</v>
      </c>
    </row>
    <row r="116" spans="1:4" ht="30" customHeight="1" thickTop="1" thickBot="1">
      <c r="A116" s="16" t="s">
        <v>309</v>
      </c>
      <c r="B116" s="14" t="s">
        <v>113</v>
      </c>
      <c r="C116" s="17" t="s">
        <v>1991</v>
      </c>
      <c r="D116" s="1006">
        <v>118952.83333333333</v>
      </c>
    </row>
    <row r="117" spans="1:4" ht="30" customHeight="1" thickTop="1" thickBot="1">
      <c r="A117" s="16" t="s">
        <v>310</v>
      </c>
      <c r="B117" s="14" t="s">
        <v>113</v>
      </c>
      <c r="C117" s="17" t="s">
        <v>311</v>
      </c>
      <c r="D117" s="1006">
        <v>215346</v>
      </c>
    </row>
    <row r="118" spans="1:4" ht="30" customHeight="1" thickTop="1" thickBot="1">
      <c r="A118" s="16" t="s">
        <v>313</v>
      </c>
      <c r="B118" s="14" t="s">
        <v>113</v>
      </c>
      <c r="C118" s="17" t="s">
        <v>1993</v>
      </c>
      <c r="D118" s="1006">
        <v>282391.33333333337</v>
      </c>
    </row>
    <row r="119" spans="1:4" ht="30" customHeight="1" thickTop="1" thickBot="1">
      <c r="A119" s="16" t="s">
        <v>318</v>
      </c>
      <c r="B119" s="14" t="s">
        <v>113</v>
      </c>
      <c r="C119" s="17" t="s">
        <v>319</v>
      </c>
      <c r="D119" s="1006">
        <v>217401</v>
      </c>
    </row>
    <row r="120" spans="1:4" ht="30" customHeight="1" thickTop="1" thickBot="1">
      <c r="A120" s="16" t="s">
        <v>314</v>
      </c>
      <c r="B120" s="14" t="s">
        <v>113</v>
      </c>
      <c r="C120" s="17" t="s">
        <v>315</v>
      </c>
      <c r="D120" s="1006">
        <v>204024.5</v>
      </c>
    </row>
    <row r="121" spans="1:4" ht="30" customHeight="1" thickTop="1" thickBot="1">
      <c r="A121" s="16" t="s">
        <v>1732</v>
      </c>
      <c r="B121" s="14" t="s">
        <v>113</v>
      </c>
      <c r="C121" s="17" t="s">
        <v>1733</v>
      </c>
      <c r="D121" s="1006">
        <v>107823</v>
      </c>
    </row>
    <row r="122" spans="1:4" ht="30" customHeight="1" thickTop="1" thickBot="1">
      <c r="A122" s="16" t="s">
        <v>322</v>
      </c>
      <c r="B122" s="14" t="s">
        <v>113</v>
      </c>
      <c r="C122" s="17" t="s">
        <v>323</v>
      </c>
      <c r="D122" s="1006">
        <v>123992.16666666666</v>
      </c>
    </row>
    <row r="123" spans="1:4" ht="30" customHeight="1" thickTop="1" thickBot="1">
      <c r="A123" s="16" t="s">
        <v>320</v>
      </c>
      <c r="B123" s="14" t="s">
        <v>113</v>
      </c>
      <c r="C123" s="17" t="s">
        <v>321</v>
      </c>
      <c r="D123" s="1006">
        <v>142280.16666666666</v>
      </c>
    </row>
    <row r="124" spans="1:4" ht="30" customHeight="1" thickTop="1" thickBot="1">
      <c r="A124" s="16" t="s">
        <v>312</v>
      </c>
      <c r="B124" s="14" t="s">
        <v>113</v>
      </c>
      <c r="C124" s="17" t="s">
        <v>1992</v>
      </c>
      <c r="D124" s="1006">
        <v>219564.83333333331</v>
      </c>
    </row>
    <row r="125" spans="1:4" ht="30" customHeight="1" thickTop="1" thickBot="1">
      <c r="A125" s="16" t="s">
        <v>316</v>
      </c>
      <c r="B125" s="14" t="s">
        <v>113</v>
      </c>
      <c r="C125" s="17" t="s">
        <v>317</v>
      </c>
      <c r="D125" s="1006">
        <v>152651.58333333331</v>
      </c>
    </row>
    <row r="126" spans="1:4" ht="30" customHeight="1" thickTop="1" thickBot="1">
      <c r="A126" s="16" t="s">
        <v>307</v>
      </c>
      <c r="B126" s="14" t="s">
        <v>113</v>
      </c>
      <c r="C126" s="17" t="s">
        <v>308</v>
      </c>
      <c r="D126" s="1006">
        <v>129378.5</v>
      </c>
    </row>
    <row r="127" spans="1:4" ht="30" customHeight="1" thickTop="1" thickBot="1">
      <c r="A127" s="16" t="s">
        <v>324</v>
      </c>
      <c r="B127" s="14" t="s">
        <v>113</v>
      </c>
      <c r="C127" s="17" t="s">
        <v>325</v>
      </c>
      <c r="D127" s="1006">
        <v>7375.833333333333</v>
      </c>
    </row>
    <row r="128" spans="1:4" ht="30" customHeight="1" thickTop="1" thickBot="1">
      <c r="A128" s="16" t="s">
        <v>326</v>
      </c>
      <c r="B128" s="14" t="s">
        <v>113</v>
      </c>
      <c r="C128" s="17" t="s">
        <v>327</v>
      </c>
      <c r="D128" s="1006">
        <v>109686.75</v>
      </c>
    </row>
    <row r="129" spans="1:4" ht="30" customHeight="1" thickTop="1" thickBot="1">
      <c r="A129" s="16" t="s">
        <v>328</v>
      </c>
      <c r="B129" s="14" t="s">
        <v>113</v>
      </c>
      <c r="C129" s="17" t="s">
        <v>329</v>
      </c>
      <c r="D129" s="1006">
        <v>7366</v>
      </c>
    </row>
    <row r="130" spans="1:4" ht="30" customHeight="1" thickTop="1" thickBot="1">
      <c r="A130" s="16" t="s">
        <v>330</v>
      </c>
      <c r="B130" s="14" t="s">
        <v>113</v>
      </c>
      <c r="C130" s="17" t="s">
        <v>331</v>
      </c>
      <c r="D130" s="1006">
        <v>5109.3333333333339</v>
      </c>
    </row>
    <row r="131" spans="1:4" ht="30" customHeight="1" thickTop="1" thickBot="1">
      <c r="A131" s="16" t="s">
        <v>332</v>
      </c>
      <c r="B131" s="14" t="s">
        <v>113</v>
      </c>
      <c r="C131" s="17" t="s">
        <v>333</v>
      </c>
      <c r="D131" s="1006">
        <v>4939.6666666666661</v>
      </c>
    </row>
    <row r="132" spans="1:4" ht="30" customHeight="1" thickTop="1" thickBot="1">
      <c r="A132" s="16" t="s">
        <v>334</v>
      </c>
      <c r="B132" s="14" t="s">
        <v>113</v>
      </c>
      <c r="C132" s="17" t="s">
        <v>1760</v>
      </c>
      <c r="D132" s="1006">
        <v>7291.1666666666661</v>
      </c>
    </row>
    <row r="133" spans="1:4" ht="30" customHeight="1" thickTop="1" thickBot="1">
      <c r="A133" s="16" t="s">
        <v>335</v>
      </c>
      <c r="B133" s="14" t="s">
        <v>92</v>
      </c>
      <c r="C133" s="17" t="s">
        <v>1994</v>
      </c>
      <c r="D133" s="1006">
        <v>288145.5</v>
      </c>
    </row>
    <row r="134" spans="1:4" ht="30" customHeight="1" thickTop="1" thickBot="1">
      <c r="A134" s="16" t="s">
        <v>336</v>
      </c>
      <c r="B134" s="14" t="s">
        <v>113</v>
      </c>
      <c r="C134" s="17" t="s">
        <v>337</v>
      </c>
      <c r="D134" s="1006">
        <v>60927</v>
      </c>
    </row>
    <row r="135" spans="1:4" ht="30" customHeight="1" thickTop="1" thickBot="1">
      <c r="A135" s="16" t="s">
        <v>338</v>
      </c>
      <c r="B135" s="14" t="s">
        <v>339</v>
      </c>
      <c r="C135" s="17" t="s">
        <v>340</v>
      </c>
      <c r="D135" s="1006">
        <v>1405.8333333333335</v>
      </c>
    </row>
    <row r="136" spans="1:4" ht="30" customHeight="1" thickTop="1" thickBot="1">
      <c r="A136" s="16" t="s">
        <v>352</v>
      </c>
      <c r="B136" s="14" t="s">
        <v>339</v>
      </c>
      <c r="C136" s="17" t="s">
        <v>353</v>
      </c>
      <c r="D136" s="1006">
        <v>1551.3333333333335</v>
      </c>
    </row>
    <row r="137" spans="1:4" ht="30" customHeight="1" thickTop="1" thickBot="1">
      <c r="A137" s="16" t="s">
        <v>343</v>
      </c>
      <c r="B137" s="14" t="s">
        <v>344</v>
      </c>
      <c r="C137" s="17" t="s">
        <v>345</v>
      </c>
      <c r="D137" s="1006">
        <v>1452.1666666666665</v>
      </c>
    </row>
    <row r="138" spans="1:4" ht="30" customHeight="1" thickTop="1" thickBot="1">
      <c r="A138" s="16" t="s">
        <v>346</v>
      </c>
      <c r="B138" s="14" t="s">
        <v>344</v>
      </c>
      <c r="C138" s="17" t="s">
        <v>347</v>
      </c>
      <c r="D138" s="1006">
        <v>1462.8333333333335</v>
      </c>
    </row>
    <row r="139" spans="1:4" ht="30" customHeight="1" thickTop="1" thickBot="1">
      <c r="A139" s="16" t="s">
        <v>350</v>
      </c>
      <c r="B139" s="14" t="s">
        <v>339</v>
      </c>
      <c r="C139" s="17" t="s">
        <v>351</v>
      </c>
      <c r="D139" s="1006">
        <v>1760</v>
      </c>
    </row>
    <row r="140" spans="1:4" ht="30" customHeight="1" thickTop="1" thickBot="1">
      <c r="A140" s="16" t="s">
        <v>348</v>
      </c>
      <c r="B140" s="14" t="s">
        <v>339</v>
      </c>
      <c r="C140" s="17" t="s">
        <v>349</v>
      </c>
      <c r="D140" s="1006">
        <v>1456.1666666666665</v>
      </c>
    </row>
    <row r="141" spans="1:4" ht="30" customHeight="1" thickTop="1" thickBot="1">
      <c r="A141" s="16" t="s">
        <v>356</v>
      </c>
      <c r="B141" s="14" t="s">
        <v>113</v>
      </c>
      <c r="C141" s="17" t="s">
        <v>357</v>
      </c>
      <c r="D141" s="1006">
        <v>51681.333333333328</v>
      </c>
    </row>
    <row r="142" spans="1:4" ht="30" customHeight="1" thickTop="1" thickBot="1">
      <c r="A142" s="16" t="s">
        <v>341</v>
      </c>
      <c r="B142" s="14" t="s">
        <v>339</v>
      </c>
      <c r="C142" s="17" t="s">
        <v>342</v>
      </c>
      <c r="D142" s="1006">
        <v>1477.8333333333335</v>
      </c>
    </row>
    <row r="143" spans="1:4" ht="30" customHeight="1" thickTop="1" thickBot="1">
      <c r="A143" s="16" t="s">
        <v>354</v>
      </c>
      <c r="B143" s="14" t="s">
        <v>113</v>
      </c>
      <c r="C143" s="17" t="s">
        <v>355</v>
      </c>
      <c r="D143" s="1006">
        <v>39758.75</v>
      </c>
    </row>
    <row r="144" spans="1:4" ht="30" customHeight="1" thickTop="1" thickBot="1">
      <c r="A144" s="16" t="s">
        <v>359</v>
      </c>
      <c r="B144" s="14" t="s">
        <v>113</v>
      </c>
      <c r="C144" s="17" t="s">
        <v>360</v>
      </c>
      <c r="D144" s="1006">
        <v>157970.16666666669</v>
      </c>
    </row>
    <row r="145" spans="1:4" ht="68.25" customHeight="1" thickTop="1" thickBot="1">
      <c r="A145" s="16" t="s">
        <v>358</v>
      </c>
      <c r="B145" s="14" t="s">
        <v>113</v>
      </c>
      <c r="C145" s="17" t="s">
        <v>2303</v>
      </c>
      <c r="D145" s="1006">
        <v>212087.41666666669</v>
      </c>
    </row>
    <row r="146" spans="1:4" ht="30" customHeight="1" thickTop="1" thickBot="1">
      <c r="A146" s="16" t="s">
        <v>361</v>
      </c>
      <c r="B146" s="14" t="s">
        <v>113</v>
      </c>
      <c r="C146" s="17" t="s">
        <v>1995</v>
      </c>
      <c r="D146" s="1006">
        <v>120773</v>
      </c>
    </row>
    <row r="147" spans="1:4" ht="30" customHeight="1" thickTop="1" thickBot="1">
      <c r="A147" s="16" t="s">
        <v>362</v>
      </c>
      <c r="B147" s="14" t="s">
        <v>113</v>
      </c>
      <c r="C147" s="17" t="s">
        <v>1996</v>
      </c>
      <c r="D147" s="1006">
        <v>120428.16666666666</v>
      </c>
    </row>
    <row r="148" spans="1:4" ht="30" customHeight="1" thickTop="1" thickBot="1">
      <c r="A148" s="16" t="s">
        <v>367</v>
      </c>
      <c r="B148" s="14" t="s">
        <v>113</v>
      </c>
      <c r="C148" s="17" t="s">
        <v>368</v>
      </c>
      <c r="D148" s="1006">
        <v>20415.366666666665</v>
      </c>
    </row>
    <row r="149" spans="1:4" ht="30" customHeight="1" thickTop="1" thickBot="1">
      <c r="A149" s="16" t="s">
        <v>363</v>
      </c>
      <c r="B149" s="14" t="s">
        <v>113</v>
      </c>
      <c r="C149" s="17" t="s">
        <v>364</v>
      </c>
      <c r="D149" s="1006">
        <v>10405.666666666668</v>
      </c>
    </row>
    <row r="150" spans="1:4" ht="30" customHeight="1" thickTop="1" thickBot="1">
      <c r="A150" s="16" t="s">
        <v>158</v>
      </c>
      <c r="B150" s="14" t="s">
        <v>113</v>
      </c>
      <c r="C150" s="17" t="s">
        <v>159</v>
      </c>
      <c r="D150" s="1006">
        <v>73237.083333333343</v>
      </c>
    </row>
    <row r="151" spans="1:4" ht="30" customHeight="1" thickTop="1" thickBot="1">
      <c r="A151" s="16" t="s">
        <v>369</v>
      </c>
      <c r="B151" s="14" t="s">
        <v>113</v>
      </c>
      <c r="C151" s="17" t="s">
        <v>370</v>
      </c>
      <c r="D151" s="1006">
        <v>131324.66666666666</v>
      </c>
    </row>
    <row r="152" spans="1:4" ht="30" customHeight="1" thickTop="1" thickBot="1">
      <c r="A152" s="16" t="s">
        <v>371</v>
      </c>
      <c r="B152" s="14" t="s">
        <v>113</v>
      </c>
      <c r="C152" s="17" t="s">
        <v>372</v>
      </c>
      <c r="D152" s="1006">
        <v>133745</v>
      </c>
    </row>
    <row r="153" spans="1:4" ht="30" customHeight="1" thickTop="1" thickBot="1">
      <c r="A153" s="16" t="s">
        <v>365</v>
      </c>
      <c r="B153" s="14" t="s">
        <v>113</v>
      </c>
      <c r="C153" s="17" t="s">
        <v>366</v>
      </c>
      <c r="D153" s="1006">
        <v>130864</v>
      </c>
    </row>
    <row r="154" spans="1:4" ht="30" customHeight="1" thickTop="1" thickBot="1">
      <c r="A154" s="16" t="s">
        <v>373</v>
      </c>
      <c r="B154" s="14" t="s">
        <v>113</v>
      </c>
      <c r="C154" s="17" t="s">
        <v>374</v>
      </c>
      <c r="D154" s="1006">
        <v>82454.416666666657</v>
      </c>
    </row>
    <row r="155" spans="1:4" ht="16.5" thickTop="1" thickBot="1">
      <c r="D155" s="656"/>
    </row>
    <row r="156"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3" t="s">
        <v>1934</v>
      </c>
      <c r="B1" s="684"/>
      <c r="C1" s="684"/>
      <c r="D1" s="685"/>
    </row>
    <row r="2" spans="1:4" ht="60.75" customHeight="1" thickTop="1" thickBot="1">
      <c r="A2" s="682" t="s">
        <v>375</v>
      </c>
      <c r="B2" s="682"/>
      <c r="C2" s="682"/>
      <c r="D2" s="682"/>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1005">
        <v>4514.333333333333</v>
      </c>
    </row>
    <row r="7" spans="1:4" ht="16.5" thickTop="1" thickBot="1">
      <c r="A7" s="200" t="s">
        <v>814</v>
      </c>
      <c r="B7" s="200" t="s">
        <v>377</v>
      </c>
      <c r="C7" s="205" t="s">
        <v>815</v>
      </c>
      <c r="D7" s="1005">
        <v>3436.166666666667</v>
      </c>
    </row>
    <row r="8" spans="1:4" ht="16.5" thickTop="1" thickBot="1">
      <c r="A8" s="200" t="s">
        <v>810</v>
      </c>
      <c r="B8" s="200" t="s">
        <v>377</v>
      </c>
      <c r="C8" s="205" t="s">
        <v>811</v>
      </c>
      <c r="D8" s="1005">
        <v>3772.166666666667</v>
      </c>
    </row>
    <row r="9" spans="1:4" ht="16.5" thickTop="1" thickBot="1">
      <c r="A9" s="200" t="s">
        <v>812</v>
      </c>
      <c r="B9" s="200" t="s">
        <v>377</v>
      </c>
      <c r="C9" s="205" t="s">
        <v>813</v>
      </c>
      <c r="D9" s="1005">
        <v>3869.5</v>
      </c>
    </row>
    <row r="10" spans="1:4" ht="16.5" thickTop="1" thickBot="1">
      <c r="A10" s="200" t="s">
        <v>1752</v>
      </c>
      <c r="B10" s="200" t="s">
        <v>377</v>
      </c>
      <c r="C10" s="205" t="s">
        <v>1751</v>
      </c>
      <c r="D10" s="1005">
        <v>3267.833333333333</v>
      </c>
    </row>
    <row r="11" spans="1:4" ht="16.5" thickTop="1" thickBot="1">
      <c r="A11" s="200" t="s">
        <v>818</v>
      </c>
      <c r="B11" s="200" t="s">
        <v>377</v>
      </c>
      <c r="C11" s="205" t="s">
        <v>819</v>
      </c>
      <c r="D11" s="1005">
        <v>10520</v>
      </c>
    </row>
    <row r="12" spans="1:4" ht="16.5" thickTop="1" thickBot="1">
      <c r="A12" s="200" t="s">
        <v>816</v>
      </c>
      <c r="B12" s="200" t="s">
        <v>377</v>
      </c>
      <c r="C12" s="205" t="s">
        <v>817</v>
      </c>
      <c r="D12" s="1005">
        <v>5415.6666666666661</v>
      </c>
    </row>
    <row r="13" spans="1:4" ht="16.5" thickTop="1" thickBot="1">
      <c r="A13" s="200" t="s">
        <v>820</v>
      </c>
      <c r="B13" s="200" t="s">
        <v>92</v>
      </c>
      <c r="C13" s="205" t="s">
        <v>2029</v>
      </c>
      <c r="D13" s="1005">
        <v>1485</v>
      </c>
    </row>
    <row r="14" spans="1:4" ht="16.5" thickTop="1" thickBot="1">
      <c r="A14" s="200" t="s">
        <v>822</v>
      </c>
      <c r="B14" s="200" t="s">
        <v>233</v>
      </c>
      <c r="C14" s="205" t="s">
        <v>2031</v>
      </c>
      <c r="D14" s="1005">
        <v>39417.25</v>
      </c>
    </row>
    <row r="15" spans="1:4" ht="16.5" thickTop="1" thickBot="1">
      <c r="A15" s="200" t="s">
        <v>823</v>
      </c>
      <c r="B15" s="200" t="s">
        <v>92</v>
      </c>
      <c r="C15" s="205" t="s">
        <v>2032</v>
      </c>
      <c r="D15" s="1005">
        <v>1200.8333333333335</v>
      </c>
    </row>
    <row r="16" spans="1:4" ht="16.5" thickTop="1" thickBot="1">
      <c r="A16" s="200" t="s">
        <v>821</v>
      </c>
      <c r="B16" s="200" t="s">
        <v>233</v>
      </c>
      <c r="C16" s="205" t="s">
        <v>2030</v>
      </c>
      <c r="D16" s="1005">
        <v>39391.833333333328</v>
      </c>
    </row>
    <row r="17" spans="1:4" ht="16.5" thickTop="1" thickBot="1">
      <c r="A17" s="200" t="s">
        <v>847</v>
      </c>
      <c r="B17" s="200" t="s">
        <v>425</v>
      </c>
      <c r="C17" s="205" t="s">
        <v>848</v>
      </c>
      <c r="D17" s="1005">
        <v>10117.5</v>
      </c>
    </row>
    <row r="18" spans="1:4" ht="16.5" thickTop="1" thickBot="1">
      <c r="A18" s="200" t="s">
        <v>824</v>
      </c>
      <c r="B18" s="200" t="s">
        <v>388</v>
      </c>
      <c r="C18" s="205" t="s">
        <v>2033</v>
      </c>
      <c r="D18" s="1005">
        <v>60287</v>
      </c>
    </row>
    <row r="19" spans="1:4" ht="31.5" thickTop="1" thickBot="1">
      <c r="A19" s="200" t="s">
        <v>825</v>
      </c>
      <c r="B19" s="200" t="s">
        <v>388</v>
      </c>
      <c r="C19" s="205" t="s">
        <v>826</v>
      </c>
      <c r="D19" s="1005">
        <v>66528</v>
      </c>
    </row>
    <row r="20" spans="1:4" ht="16.5" thickTop="1" thickBot="1">
      <c r="A20" s="200" t="s">
        <v>831</v>
      </c>
      <c r="B20" s="200" t="s">
        <v>388</v>
      </c>
      <c r="C20" s="205" t="s">
        <v>832</v>
      </c>
      <c r="D20" s="1005">
        <v>65605.5</v>
      </c>
    </row>
    <row r="21" spans="1:4" ht="31.5" thickTop="1" thickBot="1">
      <c r="A21" s="200" t="s">
        <v>827</v>
      </c>
      <c r="B21" s="200" t="s">
        <v>388</v>
      </c>
      <c r="C21" s="205" t="s">
        <v>828</v>
      </c>
      <c r="D21" s="1005">
        <v>47434.5</v>
      </c>
    </row>
    <row r="22" spans="1:4" ht="31.5" thickTop="1" thickBot="1">
      <c r="A22" s="200" t="s">
        <v>829</v>
      </c>
      <c r="B22" s="200" t="s">
        <v>388</v>
      </c>
      <c r="C22" s="205" t="s">
        <v>830</v>
      </c>
      <c r="D22" s="1005">
        <v>48693.5</v>
      </c>
    </row>
    <row r="23" spans="1:4" ht="16.5" thickTop="1" thickBot="1">
      <c r="A23" s="200" t="s">
        <v>833</v>
      </c>
      <c r="B23" s="200" t="s">
        <v>388</v>
      </c>
      <c r="C23" s="205" t="s">
        <v>834</v>
      </c>
      <c r="D23" s="1005">
        <v>72752</v>
      </c>
    </row>
    <row r="24" spans="1:4" ht="16.5" thickTop="1" thickBot="1">
      <c r="A24" s="200" t="s">
        <v>843</v>
      </c>
      <c r="B24" s="200" t="s">
        <v>388</v>
      </c>
      <c r="C24" s="205" t="s">
        <v>844</v>
      </c>
      <c r="D24" s="1005">
        <v>21072</v>
      </c>
    </row>
    <row r="25" spans="1:4" ht="16.5" thickTop="1" thickBot="1">
      <c r="A25" s="200" t="s">
        <v>835</v>
      </c>
      <c r="B25" s="200" t="s">
        <v>388</v>
      </c>
      <c r="C25" s="205" t="s">
        <v>836</v>
      </c>
      <c r="D25" s="1005">
        <v>65730</v>
      </c>
    </row>
    <row r="26" spans="1:4" ht="16.5" thickTop="1" thickBot="1">
      <c r="A26" s="200" t="s">
        <v>838</v>
      </c>
      <c r="B26" s="200" t="s">
        <v>388</v>
      </c>
      <c r="C26" s="205" t="s">
        <v>2108</v>
      </c>
      <c r="D26" s="1005">
        <v>53886.333333333328</v>
      </c>
    </row>
    <row r="27" spans="1:4" ht="16.5" thickTop="1" thickBot="1">
      <c r="A27" s="200" t="s">
        <v>837</v>
      </c>
      <c r="B27" s="200" t="s">
        <v>388</v>
      </c>
      <c r="C27" s="205" t="s">
        <v>2110</v>
      </c>
      <c r="D27" s="1005">
        <v>60532.333333333328</v>
      </c>
    </row>
    <row r="28" spans="1:4" ht="16.5" thickTop="1" thickBot="1">
      <c r="A28" s="200" t="s">
        <v>840</v>
      </c>
      <c r="B28" s="200" t="s">
        <v>388</v>
      </c>
      <c r="C28" s="205" t="s">
        <v>2109</v>
      </c>
      <c r="D28" s="1005">
        <v>61563.333333333328</v>
      </c>
    </row>
    <row r="29" spans="1:4" ht="16.5" thickTop="1" thickBot="1">
      <c r="A29" s="200" t="s">
        <v>839</v>
      </c>
      <c r="B29" s="200" t="s">
        <v>388</v>
      </c>
      <c r="C29" s="205" t="s">
        <v>2107</v>
      </c>
      <c r="D29" s="1005">
        <v>59905.333333333336</v>
      </c>
    </row>
    <row r="30" spans="1:4" ht="31.5" thickTop="1" thickBot="1">
      <c r="A30" s="200" t="s">
        <v>841</v>
      </c>
      <c r="B30" s="200" t="s">
        <v>388</v>
      </c>
      <c r="C30" s="205" t="s">
        <v>842</v>
      </c>
      <c r="D30" s="1005">
        <v>78779.5</v>
      </c>
    </row>
    <row r="31" spans="1:4" ht="16.5" thickTop="1" thickBot="1">
      <c r="A31" s="200" t="s">
        <v>845</v>
      </c>
      <c r="B31" s="200" t="s">
        <v>425</v>
      </c>
      <c r="C31" s="205" t="s">
        <v>846</v>
      </c>
      <c r="D31" s="1005">
        <v>51.5</v>
      </c>
    </row>
    <row r="32" spans="1:4" ht="16.5" thickTop="1" thickBot="1">
      <c r="A32" s="200" t="s">
        <v>850</v>
      </c>
      <c r="B32" s="200" t="s">
        <v>144</v>
      </c>
      <c r="C32" s="205" t="s">
        <v>2035</v>
      </c>
      <c r="D32" s="1005">
        <v>485</v>
      </c>
    </row>
    <row r="33" spans="1:4" ht="16.5" thickTop="1" thickBot="1">
      <c r="A33" s="200" t="s">
        <v>851</v>
      </c>
      <c r="B33" s="200" t="s">
        <v>377</v>
      </c>
      <c r="C33" s="205" t="s">
        <v>852</v>
      </c>
      <c r="D33" s="1005">
        <v>5779.3333333333339</v>
      </c>
    </row>
    <row r="34" spans="1:4" ht="16.5" thickTop="1" thickBot="1">
      <c r="A34" s="200" t="s">
        <v>857</v>
      </c>
      <c r="B34" s="200" t="s">
        <v>377</v>
      </c>
      <c r="C34" s="205" t="s">
        <v>858</v>
      </c>
      <c r="D34" s="1005">
        <v>4615.75</v>
      </c>
    </row>
    <row r="35" spans="1:4" ht="16.5" thickTop="1" thickBot="1">
      <c r="A35" s="200" t="s">
        <v>853</v>
      </c>
      <c r="B35" s="200" t="s">
        <v>377</v>
      </c>
      <c r="C35" s="205" t="s">
        <v>854</v>
      </c>
      <c r="D35" s="1005">
        <v>6162.5</v>
      </c>
    </row>
    <row r="36" spans="1:4" ht="16.5" thickTop="1" thickBot="1">
      <c r="A36" s="200" t="s">
        <v>855</v>
      </c>
      <c r="B36" s="200" t="s">
        <v>377</v>
      </c>
      <c r="C36" s="205" t="s">
        <v>856</v>
      </c>
      <c r="D36" s="1005">
        <v>5154</v>
      </c>
    </row>
    <row r="37" spans="1:4" ht="16.5" thickTop="1" thickBot="1">
      <c r="A37" s="200" t="s">
        <v>976</v>
      </c>
      <c r="B37" s="200" t="s">
        <v>377</v>
      </c>
      <c r="C37" s="205" t="s">
        <v>977</v>
      </c>
      <c r="D37" s="1005">
        <v>4489.8333333333339</v>
      </c>
    </row>
    <row r="38" spans="1:4" ht="16.5" thickTop="1" thickBot="1">
      <c r="A38" s="200" t="s">
        <v>859</v>
      </c>
      <c r="B38" s="200" t="s">
        <v>377</v>
      </c>
      <c r="C38" s="205" t="s">
        <v>860</v>
      </c>
      <c r="D38" s="1005">
        <v>4090</v>
      </c>
    </row>
    <row r="39" spans="1:4" ht="31.5" thickTop="1" thickBot="1">
      <c r="A39" s="200" t="s">
        <v>999</v>
      </c>
      <c r="B39" s="200" t="s">
        <v>92</v>
      </c>
      <c r="C39" s="205" t="s">
        <v>1000</v>
      </c>
      <c r="D39" s="1005">
        <v>484479.08333333337</v>
      </c>
    </row>
    <row r="40" spans="1:4" ht="16.5" thickTop="1" thickBot="1">
      <c r="A40" s="200" t="s">
        <v>974</v>
      </c>
      <c r="B40" s="200" t="s">
        <v>92</v>
      </c>
      <c r="C40" s="205" t="s">
        <v>975</v>
      </c>
      <c r="D40" s="1005">
        <v>29870</v>
      </c>
    </row>
    <row r="41" spans="1:4" ht="16.5" thickTop="1" thickBot="1">
      <c r="A41" s="200" t="s">
        <v>899</v>
      </c>
      <c r="B41" s="200" t="s">
        <v>92</v>
      </c>
      <c r="C41" s="205" t="s">
        <v>900</v>
      </c>
      <c r="D41" s="1005">
        <v>897.16666666666674</v>
      </c>
    </row>
    <row r="42" spans="1:4" ht="16.5" thickTop="1" thickBot="1">
      <c r="A42" s="200" t="s">
        <v>437</v>
      </c>
      <c r="B42" s="200" t="s">
        <v>92</v>
      </c>
      <c r="C42" s="205" t="s">
        <v>438</v>
      </c>
      <c r="D42" s="1005">
        <v>15844.166666666668</v>
      </c>
    </row>
    <row r="43" spans="1:4" ht="16.5" thickTop="1" thickBot="1">
      <c r="A43" s="200" t="s">
        <v>376</v>
      </c>
      <c r="B43" s="200" t="s">
        <v>377</v>
      </c>
      <c r="C43" s="205" t="s">
        <v>378</v>
      </c>
      <c r="D43" s="1005">
        <v>5767.3333333333339</v>
      </c>
    </row>
    <row r="44" spans="1:4" ht="31.5" thickTop="1" thickBot="1">
      <c r="A44" s="200" t="s">
        <v>379</v>
      </c>
      <c r="B44" s="200" t="s">
        <v>144</v>
      </c>
      <c r="C44" s="205" t="s">
        <v>380</v>
      </c>
      <c r="D44" s="1005">
        <v>12025.5</v>
      </c>
    </row>
    <row r="45" spans="1:4" ht="16.5" thickTop="1" thickBot="1">
      <c r="A45" s="200" t="s">
        <v>849</v>
      </c>
      <c r="B45" s="200" t="s">
        <v>377</v>
      </c>
      <c r="C45" s="205" t="s">
        <v>2034</v>
      </c>
      <c r="D45" s="1005">
        <v>6845</v>
      </c>
    </row>
    <row r="46" spans="1:4" ht="16.5" thickTop="1" thickBot="1">
      <c r="A46" s="200" t="s">
        <v>995</v>
      </c>
      <c r="B46" s="200" t="s">
        <v>92</v>
      </c>
      <c r="C46" s="205" t="s">
        <v>2060</v>
      </c>
      <c r="D46" s="1005">
        <v>1010.1666666666667</v>
      </c>
    </row>
    <row r="47" spans="1:4" ht="16.5" thickTop="1" thickBot="1">
      <c r="A47" s="200" t="s">
        <v>996</v>
      </c>
      <c r="B47" s="200" t="s">
        <v>92</v>
      </c>
      <c r="C47" s="205" t="s">
        <v>2061</v>
      </c>
      <c r="D47" s="1005">
        <v>19708.5</v>
      </c>
    </row>
    <row r="48" spans="1:4" ht="16.5" thickTop="1" thickBot="1">
      <c r="A48" s="200" t="s">
        <v>868</v>
      </c>
      <c r="B48" s="200" t="s">
        <v>388</v>
      </c>
      <c r="C48" s="205" t="s">
        <v>869</v>
      </c>
      <c r="D48" s="1005">
        <v>39697.833333333328</v>
      </c>
    </row>
    <row r="49" spans="1:4" ht="16.5" thickTop="1" thickBot="1">
      <c r="A49" s="200" t="s">
        <v>871</v>
      </c>
      <c r="B49" s="200" t="s">
        <v>388</v>
      </c>
      <c r="C49" s="205" t="s">
        <v>872</v>
      </c>
      <c r="D49" s="1005">
        <v>40599.5</v>
      </c>
    </row>
    <row r="50" spans="1:4" ht="16.5" thickTop="1" thickBot="1">
      <c r="A50" s="200" t="s">
        <v>870</v>
      </c>
      <c r="B50" s="200" t="s">
        <v>388</v>
      </c>
      <c r="C50" s="205" t="s">
        <v>2037</v>
      </c>
      <c r="D50" s="1005">
        <v>57407.666666666664</v>
      </c>
    </row>
    <row r="51" spans="1:4" ht="16.5" thickTop="1" thickBot="1">
      <c r="A51" s="200" t="s">
        <v>867</v>
      </c>
      <c r="B51" s="200" t="s">
        <v>388</v>
      </c>
      <c r="C51" s="205" t="s">
        <v>2036</v>
      </c>
      <c r="D51" s="1005">
        <v>57614.333333333328</v>
      </c>
    </row>
    <row r="52" spans="1:4" ht="16.5" thickTop="1" thickBot="1">
      <c r="A52" s="200" t="s">
        <v>873</v>
      </c>
      <c r="B52" s="200" t="s">
        <v>388</v>
      </c>
      <c r="C52" s="205" t="s">
        <v>874</v>
      </c>
      <c r="D52" s="1005">
        <v>53102.166666666672</v>
      </c>
    </row>
    <row r="53" spans="1:4" ht="16.5" thickTop="1" thickBot="1">
      <c r="A53" s="200" t="s">
        <v>381</v>
      </c>
      <c r="B53" s="200" t="s">
        <v>144</v>
      </c>
      <c r="C53" s="205" t="s">
        <v>382</v>
      </c>
      <c r="D53" s="1005">
        <v>3864.166666666667</v>
      </c>
    </row>
    <row r="54" spans="1:4" ht="16.5" thickTop="1" thickBot="1">
      <c r="A54" s="200" t="s">
        <v>865</v>
      </c>
      <c r="B54" s="200" t="s">
        <v>377</v>
      </c>
      <c r="C54" s="205" t="s">
        <v>866</v>
      </c>
      <c r="D54" s="1005">
        <v>3920.8333333333335</v>
      </c>
    </row>
    <row r="55" spans="1:4" ht="16.5" thickTop="1" thickBot="1">
      <c r="A55" s="200" t="s">
        <v>861</v>
      </c>
      <c r="B55" s="200" t="s">
        <v>425</v>
      </c>
      <c r="C55" s="205" t="s">
        <v>862</v>
      </c>
      <c r="D55" s="1005">
        <v>2973.5</v>
      </c>
    </row>
    <row r="56" spans="1:4" ht="16.5" thickTop="1" thickBot="1">
      <c r="A56" s="200" t="s">
        <v>863</v>
      </c>
      <c r="B56" s="200" t="s">
        <v>637</v>
      </c>
      <c r="C56" s="205" t="s">
        <v>864</v>
      </c>
      <c r="D56" s="1005">
        <v>10914.833333333334</v>
      </c>
    </row>
    <row r="57" spans="1:4" ht="16.5" thickTop="1" thickBot="1">
      <c r="A57" s="200" t="s">
        <v>383</v>
      </c>
      <c r="B57" s="200" t="s">
        <v>377</v>
      </c>
      <c r="C57" s="205" t="s">
        <v>384</v>
      </c>
      <c r="D57" s="1005">
        <v>4664</v>
      </c>
    </row>
    <row r="58" spans="1:4" ht="16.5" thickTop="1" thickBot="1">
      <c r="A58" s="200" t="s">
        <v>385</v>
      </c>
      <c r="B58" s="200" t="s">
        <v>377</v>
      </c>
      <c r="C58" s="205" t="s">
        <v>386</v>
      </c>
      <c r="D58" s="1005">
        <v>4434.1666666666661</v>
      </c>
    </row>
    <row r="59" spans="1:4" ht="31.5" thickTop="1" thickBot="1">
      <c r="A59" s="200" t="s">
        <v>387</v>
      </c>
      <c r="B59" s="200" t="s">
        <v>388</v>
      </c>
      <c r="C59" s="205" t="s">
        <v>389</v>
      </c>
      <c r="D59" s="1005">
        <v>23661</v>
      </c>
    </row>
    <row r="60" spans="1:4" ht="16.5" thickTop="1" thickBot="1">
      <c r="A60" s="200" t="s">
        <v>390</v>
      </c>
      <c r="B60" s="200" t="s">
        <v>377</v>
      </c>
      <c r="C60" s="205" t="s">
        <v>391</v>
      </c>
      <c r="D60" s="1005">
        <v>6504.1666666666661</v>
      </c>
    </row>
    <row r="61" spans="1:4" ht="16.5" thickTop="1" thickBot="1">
      <c r="A61" s="200" t="s">
        <v>392</v>
      </c>
      <c r="B61" s="200" t="s">
        <v>233</v>
      </c>
      <c r="C61" s="205" t="s">
        <v>393</v>
      </c>
      <c r="D61" s="1005">
        <v>111624.33333333334</v>
      </c>
    </row>
    <row r="62" spans="1:4" ht="16.5" thickTop="1" thickBot="1">
      <c r="A62" s="200" t="s">
        <v>400</v>
      </c>
      <c r="B62" s="200" t="s">
        <v>233</v>
      </c>
      <c r="C62" s="205" t="s">
        <v>401</v>
      </c>
      <c r="D62" s="1005">
        <v>5165.75</v>
      </c>
    </row>
    <row r="63" spans="1:4" ht="16.5" thickTop="1" thickBot="1">
      <c r="A63" s="200" t="s">
        <v>394</v>
      </c>
      <c r="B63" s="200" t="s">
        <v>388</v>
      </c>
      <c r="C63" s="205" t="s">
        <v>395</v>
      </c>
      <c r="D63" s="1005">
        <v>26991.5</v>
      </c>
    </row>
    <row r="64" spans="1:4" ht="16.5" thickTop="1" thickBot="1">
      <c r="A64" s="200" t="s">
        <v>402</v>
      </c>
      <c r="B64" s="200" t="s">
        <v>92</v>
      </c>
      <c r="C64" s="205" t="s">
        <v>403</v>
      </c>
      <c r="D64" s="1005">
        <v>33382.333333333336</v>
      </c>
    </row>
    <row r="65" spans="1:4" ht="16.5" thickTop="1" thickBot="1">
      <c r="A65" s="200" t="s">
        <v>396</v>
      </c>
      <c r="B65" s="200" t="s">
        <v>92</v>
      </c>
      <c r="C65" s="205" t="s">
        <v>397</v>
      </c>
      <c r="D65" s="1005">
        <v>69229.5</v>
      </c>
    </row>
    <row r="66" spans="1:4" ht="16.5" thickTop="1" thickBot="1">
      <c r="A66" s="200" t="s">
        <v>398</v>
      </c>
      <c r="B66" s="200" t="s">
        <v>92</v>
      </c>
      <c r="C66" s="205" t="s">
        <v>399</v>
      </c>
      <c r="D66" s="1005">
        <v>84043.333333333343</v>
      </c>
    </row>
    <row r="67" spans="1:4" ht="16.5" thickTop="1" thickBot="1">
      <c r="A67" s="200" t="s">
        <v>1001</v>
      </c>
      <c r="B67" s="200" t="s">
        <v>144</v>
      </c>
      <c r="C67" s="205" t="s">
        <v>1002</v>
      </c>
      <c r="D67" s="1005">
        <v>11096.666666666668</v>
      </c>
    </row>
    <row r="68" spans="1:4" ht="16.5" thickTop="1" thickBot="1">
      <c r="A68" s="200" t="s">
        <v>404</v>
      </c>
      <c r="B68" s="200" t="s">
        <v>377</v>
      </c>
      <c r="C68" s="205" t="s">
        <v>405</v>
      </c>
      <c r="D68" s="1005">
        <v>1190.3333333333335</v>
      </c>
    </row>
    <row r="69" spans="1:4" ht="16.5" thickTop="1" thickBot="1">
      <c r="A69" s="200" t="s">
        <v>406</v>
      </c>
      <c r="B69" s="200" t="s">
        <v>377</v>
      </c>
      <c r="C69" s="205" t="s">
        <v>407</v>
      </c>
      <c r="D69" s="1005">
        <v>10717.333333333334</v>
      </c>
    </row>
    <row r="70" spans="1:4" ht="16.5" thickTop="1" thickBot="1">
      <c r="A70" s="200" t="s">
        <v>408</v>
      </c>
      <c r="B70" s="200" t="s">
        <v>144</v>
      </c>
      <c r="C70" s="205" t="s">
        <v>409</v>
      </c>
      <c r="D70" s="1005">
        <v>47522.333333333328</v>
      </c>
    </row>
    <row r="71" spans="1:4" ht="16.5" thickTop="1" thickBot="1">
      <c r="A71" s="200" t="s">
        <v>410</v>
      </c>
      <c r="B71" s="200" t="s">
        <v>92</v>
      </c>
      <c r="C71" s="205" t="s">
        <v>411</v>
      </c>
      <c r="D71" s="1005">
        <v>13805</v>
      </c>
    </row>
    <row r="72" spans="1:4" ht="16.5" thickTop="1" thickBot="1">
      <c r="A72" s="200" t="s">
        <v>412</v>
      </c>
      <c r="B72" s="200" t="s">
        <v>92</v>
      </c>
      <c r="C72" s="205" t="s">
        <v>413</v>
      </c>
      <c r="D72" s="1005">
        <v>20194993.666666668</v>
      </c>
    </row>
    <row r="73" spans="1:4" ht="16.5" thickTop="1" thickBot="1">
      <c r="A73" s="200" t="s">
        <v>882</v>
      </c>
      <c r="B73" s="200" t="s">
        <v>377</v>
      </c>
      <c r="C73" s="205" t="s">
        <v>883</v>
      </c>
      <c r="D73" s="1005">
        <v>1848</v>
      </c>
    </row>
    <row r="74" spans="1:4" ht="16.5" thickTop="1" thickBot="1">
      <c r="A74" s="200" t="s">
        <v>877</v>
      </c>
      <c r="B74" s="200" t="s">
        <v>377</v>
      </c>
      <c r="C74" s="205" t="s">
        <v>878</v>
      </c>
      <c r="D74" s="1005">
        <v>1862</v>
      </c>
    </row>
    <row r="75" spans="1:4" ht="16.5" thickTop="1" thickBot="1">
      <c r="A75" s="200" t="s">
        <v>880</v>
      </c>
      <c r="B75" s="200" t="s">
        <v>377</v>
      </c>
      <c r="C75" s="205" t="s">
        <v>881</v>
      </c>
      <c r="D75" s="1005">
        <v>1879</v>
      </c>
    </row>
    <row r="76" spans="1:4" ht="16.5" thickTop="1" thickBot="1">
      <c r="A76" s="200" t="s">
        <v>894</v>
      </c>
      <c r="B76" s="200" t="s">
        <v>377</v>
      </c>
      <c r="C76" s="205" t="s">
        <v>895</v>
      </c>
      <c r="D76" s="1005">
        <v>2442.916666666667</v>
      </c>
    </row>
    <row r="77" spans="1:4" ht="16.5" thickTop="1" thickBot="1">
      <c r="A77" s="200" t="s">
        <v>879</v>
      </c>
      <c r="B77" s="200" t="s">
        <v>377</v>
      </c>
      <c r="C77" s="205" t="s">
        <v>2143</v>
      </c>
      <c r="D77" s="1005">
        <v>1834.5</v>
      </c>
    </row>
    <row r="78" spans="1:4" ht="16.5" thickTop="1" thickBot="1">
      <c r="A78" s="200" t="s">
        <v>889</v>
      </c>
      <c r="B78" s="200" t="s">
        <v>377</v>
      </c>
      <c r="C78" s="205" t="s">
        <v>890</v>
      </c>
      <c r="D78" s="1005">
        <v>2418.8333333333335</v>
      </c>
    </row>
    <row r="79" spans="1:4" ht="16.5" thickTop="1" thickBot="1">
      <c r="A79" s="200" t="s">
        <v>891</v>
      </c>
      <c r="B79" s="200" t="s">
        <v>377</v>
      </c>
      <c r="C79" s="205" t="s">
        <v>2129</v>
      </c>
      <c r="D79" s="1005">
        <v>2647.25</v>
      </c>
    </row>
    <row r="80" spans="1:4" ht="16.5" thickTop="1" thickBot="1">
      <c r="A80" s="200" t="s">
        <v>892</v>
      </c>
      <c r="B80" s="200" t="s">
        <v>377</v>
      </c>
      <c r="C80" s="205" t="s">
        <v>2130</v>
      </c>
      <c r="D80" s="1005">
        <v>2730.833333333333</v>
      </c>
    </row>
    <row r="81" spans="1:4" ht="31.5" thickTop="1" thickBot="1">
      <c r="A81" s="200" t="s">
        <v>884</v>
      </c>
      <c r="B81" s="200" t="s">
        <v>377</v>
      </c>
      <c r="C81" s="205" t="s">
        <v>2038</v>
      </c>
      <c r="D81" s="1005">
        <v>3005.5</v>
      </c>
    </row>
    <row r="82" spans="1:4" ht="31.5" thickTop="1" thickBot="1">
      <c r="A82" s="200" t="s">
        <v>885</v>
      </c>
      <c r="B82" s="200" t="s">
        <v>377</v>
      </c>
      <c r="C82" s="205" t="s">
        <v>2039</v>
      </c>
      <c r="D82" s="1005">
        <v>3006.5</v>
      </c>
    </row>
    <row r="83" spans="1:4" ht="31.5" thickTop="1" thickBot="1">
      <c r="A83" s="200" t="s">
        <v>886</v>
      </c>
      <c r="B83" s="200" t="s">
        <v>377</v>
      </c>
      <c r="C83" s="205" t="s">
        <v>2040</v>
      </c>
      <c r="D83" s="1005">
        <v>2581.333333333333</v>
      </c>
    </row>
    <row r="84" spans="1:4" ht="31.5" thickTop="1" thickBot="1">
      <c r="A84" s="200" t="s">
        <v>887</v>
      </c>
      <c r="B84" s="200" t="s">
        <v>377</v>
      </c>
      <c r="C84" s="205" t="s">
        <v>2041</v>
      </c>
      <c r="D84" s="1005">
        <v>2552.1666666666665</v>
      </c>
    </row>
    <row r="85" spans="1:4" ht="16.5" thickTop="1" thickBot="1">
      <c r="A85" s="200" t="s">
        <v>893</v>
      </c>
      <c r="B85" s="200" t="s">
        <v>377</v>
      </c>
      <c r="C85" s="205" t="s">
        <v>2043</v>
      </c>
      <c r="D85" s="1005">
        <v>2762.1666666666665</v>
      </c>
    </row>
    <row r="86" spans="1:4" ht="31.5" thickTop="1" thickBot="1">
      <c r="A86" s="200" t="s">
        <v>888</v>
      </c>
      <c r="B86" s="200" t="s">
        <v>377</v>
      </c>
      <c r="C86" s="205" t="s">
        <v>2042</v>
      </c>
      <c r="D86" s="1005">
        <v>2407.833333333333</v>
      </c>
    </row>
    <row r="87" spans="1:4" ht="31.5" thickTop="1" thickBot="1">
      <c r="A87" s="200" t="s">
        <v>875</v>
      </c>
      <c r="B87" s="200" t="s">
        <v>377</v>
      </c>
      <c r="C87" s="205" t="s">
        <v>876</v>
      </c>
      <c r="D87" s="1005">
        <v>458.75</v>
      </c>
    </row>
    <row r="88" spans="1:4" ht="16.5" thickTop="1" thickBot="1">
      <c r="A88" s="200" t="s">
        <v>898</v>
      </c>
      <c r="B88" s="200" t="s">
        <v>377</v>
      </c>
      <c r="C88" s="205" t="s">
        <v>2044</v>
      </c>
      <c r="D88" s="1005">
        <v>743.33333333333326</v>
      </c>
    </row>
    <row r="89" spans="1:4" ht="16.5" thickTop="1" thickBot="1">
      <c r="A89" s="200" t="s">
        <v>896</v>
      </c>
      <c r="B89" s="200" t="s">
        <v>377</v>
      </c>
      <c r="C89" s="205" t="s">
        <v>897</v>
      </c>
      <c r="D89" s="1005">
        <v>1505</v>
      </c>
    </row>
    <row r="90" spans="1:4" ht="16.5" thickTop="1" thickBot="1">
      <c r="A90" s="200" t="s">
        <v>997</v>
      </c>
      <c r="B90" s="200" t="s">
        <v>233</v>
      </c>
      <c r="C90" s="205" t="s">
        <v>998</v>
      </c>
      <c r="D90" s="1005">
        <v>8559</v>
      </c>
    </row>
    <row r="91" spans="1:4" ht="31.5" thickTop="1" thickBot="1">
      <c r="A91" s="200" t="s">
        <v>414</v>
      </c>
      <c r="B91" s="200" t="s">
        <v>377</v>
      </c>
      <c r="C91" s="205" t="s">
        <v>415</v>
      </c>
      <c r="D91" s="1005">
        <v>15021.5</v>
      </c>
    </row>
    <row r="92" spans="1:4" ht="16.5" thickTop="1" thickBot="1">
      <c r="A92" s="200" t="s">
        <v>416</v>
      </c>
      <c r="B92" s="200" t="s">
        <v>144</v>
      </c>
      <c r="C92" s="205" t="s">
        <v>417</v>
      </c>
      <c r="D92" s="1005">
        <v>32363</v>
      </c>
    </row>
    <row r="93" spans="1:4" ht="16.5" thickTop="1" thickBot="1">
      <c r="A93" s="200" t="s">
        <v>418</v>
      </c>
      <c r="B93" s="200" t="s">
        <v>144</v>
      </c>
      <c r="C93" s="205" t="s">
        <v>419</v>
      </c>
      <c r="D93" s="1005">
        <v>969.33333333333326</v>
      </c>
    </row>
    <row r="94" spans="1:4" ht="16.5" thickTop="1" thickBot="1">
      <c r="A94" s="200" t="s">
        <v>420</v>
      </c>
      <c r="B94" s="200" t="s">
        <v>144</v>
      </c>
      <c r="C94" s="205" t="s">
        <v>421</v>
      </c>
      <c r="D94" s="1005">
        <v>980.58333333333326</v>
      </c>
    </row>
    <row r="95" spans="1:4" ht="16.5" thickTop="1" thickBot="1">
      <c r="A95" s="200" t="s">
        <v>422</v>
      </c>
      <c r="B95" s="200" t="s">
        <v>377</v>
      </c>
      <c r="C95" s="205" t="s">
        <v>423</v>
      </c>
      <c r="D95" s="1005">
        <v>5498.8333333333339</v>
      </c>
    </row>
    <row r="96" spans="1:4" ht="16.5" thickTop="1" thickBot="1">
      <c r="A96" s="200" t="s">
        <v>441</v>
      </c>
      <c r="B96" s="200" t="s">
        <v>377</v>
      </c>
      <c r="C96" s="205" t="s">
        <v>442</v>
      </c>
      <c r="D96" s="1005">
        <v>3637.416666666667</v>
      </c>
    </row>
    <row r="97" spans="1:4" ht="16.5" thickTop="1" thickBot="1">
      <c r="A97" s="200" t="s">
        <v>439</v>
      </c>
      <c r="B97" s="200" t="s">
        <v>377</v>
      </c>
      <c r="C97" s="205" t="s">
        <v>440</v>
      </c>
      <c r="D97" s="1005">
        <v>3645.6666666666665</v>
      </c>
    </row>
    <row r="98" spans="1:4" ht="16.5" thickTop="1" thickBot="1">
      <c r="A98" s="200" t="s">
        <v>424</v>
      </c>
      <c r="B98" s="200" t="s">
        <v>425</v>
      </c>
      <c r="C98" s="205" t="s">
        <v>426</v>
      </c>
      <c r="D98" s="1005">
        <v>2778.333333333333</v>
      </c>
    </row>
    <row r="99" spans="1:4" ht="31.5" thickTop="1" thickBot="1">
      <c r="A99" s="200" t="s">
        <v>907</v>
      </c>
      <c r="B99" s="200" t="s">
        <v>388</v>
      </c>
      <c r="C99" s="205" t="s">
        <v>2045</v>
      </c>
      <c r="D99" s="1005">
        <v>338294</v>
      </c>
    </row>
    <row r="100" spans="1:4" ht="31.5" thickTop="1" thickBot="1">
      <c r="A100" s="200" t="s">
        <v>908</v>
      </c>
      <c r="B100" s="200" t="s">
        <v>388</v>
      </c>
      <c r="C100" s="205" t="s">
        <v>2046</v>
      </c>
      <c r="D100" s="1005">
        <v>426921.33333333331</v>
      </c>
    </row>
    <row r="101" spans="1:4" ht="31.5" thickTop="1" thickBot="1">
      <c r="A101" s="200" t="s">
        <v>909</v>
      </c>
      <c r="B101" s="200" t="s">
        <v>388</v>
      </c>
      <c r="C101" s="205" t="s">
        <v>2047</v>
      </c>
      <c r="D101" s="1005">
        <v>532510.16666666663</v>
      </c>
    </row>
    <row r="102" spans="1:4" ht="31.5" thickTop="1" thickBot="1">
      <c r="A102" s="200" t="s">
        <v>910</v>
      </c>
      <c r="B102" s="200" t="s">
        <v>388</v>
      </c>
      <c r="C102" s="205" t="s">
        <v>2048</v>
      </c>
      <c r="D102" s="1005">
        <v>522410.83333333337</v>
      </c>
    </row>
    <row r="103" spans="1:4" ht="31.5" thickTop="1" thickBot="1">
      <c r="A103" s="200" t="s">
        <v>911</v>
      </c>
      <c r="B103" s="200" t="s">
        <v>388</v>
      </c>
      <c r="C103" s="205" t="s">
        <v>2049</v>
      </c>
      <c r="D103" s="1005">
        <v>540990.66666666674</v>
      </c>
    </row>
    <row r="104" spans="1:4" ht="16.5" thickTop="1" thickBot="1">
      <c r="A104" s="200" t="s">
        <v>905</v>
      </c>
      <c r="B104" s="200" t="s">
        <v>388</v>
      </c>
      <c r="C104" s="205" t="s">
        <v>2112</v>
      </c>
      <c r="D104" s="1005">
        <v>399055.83333333331</v>
      </c>
    </row>
    <row r="105" spans="1:4" ht="16.5" thickTop="1" thickBot="1">
      <c r="A105" s="200" t="s">
        <v>904</v>
      </c>
      <c r="B105" s="200" t="s">
        <v>388</v>
      </c>
      <c r="C105" s="205" t="s">
        <v>2113</v>
      </c>
      <c r="D105" s="1005">
        <v>443166.83333333337</v>
      </c>
    </row>
    <row r="106" spans="1:4" ht="16.5" thickTop="1" thickBot="1">
      <c r="A106" s="200" t="s">
        <v>1745</v>
      </c>
      <c r="B106" s="200" t="s">
        <v>388</v>
      </c>
      <c r="C106" s="205" t="s">
        <v>2111</v>
      </c>
      <c r="D106" s="1005">
        <v>470894.16666666669</v>
      </c>
    </row>
    <row r="107" spans="1:4" ht="16.5" thickTop="1" thickBot="1">
      <c r="A107" s="200" t="s">
        <v>901</v>
      </c>
      <c r="B107" s="200" t="s">
        <v>388</v>
      </c>
      <c r="C107" s="205" t="s">
        <v>2111</v>
      </c>
      <c r="D107" s="1005">
        <v>471111.66666666663</v>
      </c>
    </row>
    <row r="108" spans="1:4" ht="16.5" thickTop="1" thickBot="1">
      <c r="A108" s="200" t="s">
        <v>903</v>
      </c>
      <c r="B108" s="200" t="s">
        <v>388</v>
      </c>
      <c r="C108" s="205" t="s">
        <v>2114</v>
      </c>
      <c r="D108" s="1005">
        <v>490722.66666666669</v>
      </c>
    </row>
    <row r="109" spans="1:4" ht="16.5" thickTop="1" thickBot="1">
      <c r="A109" s="200" t="s">
        <v>902</v>
      </c>
      <c r="B109" s="200" t="s">
        <v>388</v>
      </c>
      <c r="C109" s="205" t="s">
        <v>2115</v>
      </c>
      <c r="D109" s="1005">
        <v>549101.5</v>
      </c>
    </row>
    <row r="110" spans="1:4" ht="16.5" thickTop="1" thickBot="1">
      <c r="A110" s="200" t="s">
        <v>906</v>
      </c>
      <c r="B110" s="200" t="s">
        <v>388</v>
      </c>
      <c r="C110" s="205" t="s">
        <v>2116</v>
      </c>
      <c r="D110" s="1005">
        <v>375637.66666666663</v>
      </c>
    </row>
    <row r="111" spans="1:4" ht="16.5" thickTop="1" thickBot="1">
      <c r="A111" s="200" t="s">
        <v>427</v>
      </c>
      <c r="B111" s="200" t="s">
        <v>144</v>
      </c>
      <c r="C111" s="205" t="s">
        <v>428</v>
      </c>
      <c r="D111" s="1005">
        <v>1559.5</v>
      </c>
    </row>
    <row r="112" spans="1:4" ht="16.5" thickTop="1" thickBot="1">
      <c r="A112" s="200" t="s">
        <v>429</v>
      </c>
      <c r="B112" s="200" t="s">
        <v>233</v>
      </c>
      <c r="C112" s="205" t="s">
        <v>430</v>
      </c>
      <c r="D112" s="1005">
        <v>1423</v>
      </c>
    </row>
    <row r="113" spans="1:4" ht="31.5" thickTop="1" thickBot="1">
      <c r="A113" s="200" t="s">
        <v>431</v>
      </c>
      <c r="B113" s="200" t="s">
        <v>92</v>
      </c>
      <c r="C113" s="205" t="s">
        <v>432</v>
      </c>
      <c r="D113" s="1005">
        <v>599.33333333333326</v>
      </c>
    </row>
    <row r="114" spans="1:4" ht="31.5" thickTop="1" thickBot="1">
      <c r="A114" s="200" t="s">
        <v>433</v>
      </c>
      <c r="B114" s="200" t="s">
        <v>144</v>
      </c>
      <c r="C114" s="205" t="s">
        <v>434</v>
      </c>
      <c r="D114" s="1005">
        <v>47258</v>
      </c>
    </row>
    <row r="115" spans="1:4" ht="16.5" thickTop="1" thickBot="1">
      <c r="A115" s="200" t="s">
        <v>435</v>
      </c>
      <c r="B115" s="200" t="s">
        <v>92</v>
      </c>
      <c r="C115" s="654" t="s">
        <v>436</v>
      </c>
      <c r="D115" s="1005">
        <v>36365.166666666672</v>
      </c>
    </row>
    <row r="116" spans="1:4" ht="16.5" thickTop="1" thickBot="1">
      <c r="A116" s="200" t="s">
        <v>443</v>
      </c>
      <c r="B116" s="200" t="s">
        <v>92</v>
      </c>
      <c r="C116" s="205" t="s">
        <v>1997</v>
      </c>
      <c r="D116" s="1005">
        <v>323506.33333333331</v>
      </c>
    </row>
    <row r="117" spans="1:4" ht="16.5" thickTop="1" thickBot="1">
      <c r="A117" s="200" t="s">
        <v>446</v>
      </c>
      <c r="B117" s="200" t="s">
        <v>92</v>
      </c>
      <c r="C117" s="205" t="s">
        <v>447</v>
      </c>
      <c r="D117" s="1005">
        <v>40669</v>
      </c>
    </row>
    <row r="118" spans="1:4" ht="31.5" thickTop="1" thickBot="1">
      <c r="A118" s="200" t="s">
        <v>444</v>
      </c>
      <c r="B118" s="200" t="s">
        <v>92</v>
      </c>
      <c r="C118" s="654" t="s">
        <v>445</v>
      </c>
      <c r="D118" s="1005">
        <v>27035.333333333332</v>
      </c>
    </row>
    <row r="119" spans="1:4" ht="31.5" thickTop="1" thickBot="1">
      <c r="A119" s="200" t="s">
        <v>449</v>
      </c>
      <c r="B119" s="200" t="s">
        <v>388</v>
      </c>
      <c r="C119" s="205" t="s">
        <v>450</v>
      </c>
      <c r="D119" s="1005">
        <v>3804.5</v>
      </c>
    </row>
    <row r="120" spans="1:4" ht="31.5" thickTop="1" thickBot="1">
      <c r="A120" s="200" t="s">
        <v>448</v>
      </c>
      <c r="B120" s="200" t="s">
        <v>388</v>
      </c>
      <c r="C120" s="205" t="s">
        <v>1998</v>
      </c>
      <c r="D120" s="1005">
        <v>5415</v>
      </c>
    </row>
    <row r="121" spans="1:4" ht="31.5" thickTop="1" thickBot="1">
      <c r="A121" s="200" t="s">
        <v>912</v>
      </c>
      <c r="B121" s="200" t="s">
        <v>637</v>
      </c>
      <c r="C121" s="205" t="s">
        <v>913</v>
      </c>
      <c r="D121" s="1005">
        <v>22005.166666666664</v>
      </c>
    </row>
    <row r="122" spans="1:4" ht="16.5" thickTop="1" thickBot="1">
      <c r="A122" s="200" t="s">
        <v>914</v>
      </c>
      <c r="B122" s="200" t="s">
        <v>637</v>
      </c>
      <c r="C122" s="205" t="s">
        <v>2050</v>
      </c>
      <c r="D122" s="1005">
        <v>28838.666666666668</v>
      </c>
    </row>
    <row r="123" spans="1:4" ht="16.5" thickTop="1" thickBot="1">
      <c r="A123" s="200" t="s">
        <v>451</v>
      </c>
      <c r="B123" s="200" t="s">
        <v>388</v>
      </c>
      <c r="C123" s="205" t="s">
        <v>1999</v>
      </c>
      <c r="D123" s="1005">
        <v>4110.0833333333339</v>
      </c>
    </row>
    <row r="124" spans="1:4" ht="16.5" thickTop="1" thickBot="1">
      <c r="A124" s="200" t="s">
        <v>452</v>
      </c>
      <c r="B124" s="200" t="s">
        <v>144</v>
      </c>
      <c r="C124" s="205" t="s">
        <v>453</v>
      </c>
      <c r="D124" s="1005">
        <v>12908.5</v>
      </c>
    </row>
    <row r="125" spans="1:4" ht="16.5" thickTop="1" thickBot="1">
      <c r="A125" s="200" t="s">
        <v>939</v>
      </c>
      <c r="B125" s="200" t="s">
        <v>425</v>
      </c>
      <c r="C125" s="205" t="s">
        <v>2052</v>
      </c>
      <c r="D125" s="1005">
        <v>1555.6666666666665</v>
      </c>
    </row>
    <row r="126" spans="1:4" ht="16.5" thickTop="1" thickBot="1">
      <c r="A126" s="200" t="s">
        <v>940</v>
      </c>
      <c r="B126" s="200" t="s">
        <v>425</v>
      </c>
      <c r="C126" s="205" t="s">
        <v>2053</v>
      </c>
      <c r="D126" s="1005">
        <v>2983.75</v>
      </c>
    </row>
    <row r="127" spans="1:4" ht="31.5" thickTop="1" thickBot="1">
      <c r="A127" s="200" t="s">
        <v>938</v>
      </c>
      <c r="B127" s="200" t="s">
        <v>425</v>
      </c>
      <c r="C127" s="205" t="s">
        <v>2051</v>
      </c>
      <c r="D127" s="1005">
        <v>3005.5</v>
      </c>
    </row>
    <row r="128" spans="1:4" ht="16.5" thickTop="1" thickBot="1">
      <c r="A128" s="200" t="s">
        <v>920</v>
      </c>
      <c r="B128" s="200" t="s">
        <v>425</v>
      </c>
      <c r="C128" s="205" t="s">
        <v>921</v>
      </c>
      <c r="D128" s="1005">
        <v>1560.5</v>
      </c>
    </row>
    <row r="129" spans="1:4" ht="16.5" thickTop="1" thickBot="1">
      <c r="A129" s="200" t="s">
        <v>922</v>
      </c>
      <c r="B129" s="200" t="s">
        <v>425</v>
      </c>
      <c r="C129" s="205" t="s">
        <v>923</v>
      </c>
      <c r="D129" s="1005">
        <v>1586</v>
      </c>
    </row>
    <row r="130" spans="1:4" ht="16.5" thickTop="1" thickBot="1">
      <c r="A130" s="200" t="s">
        <v>924</v>
      </c>
      <c r="B130" s="200" t="s">
        <v>425</v>
      </c>
      <c r="C130" s="205" t="s">
        <v>925</v>
      </c>
      <c r="D130" s="1005">
        <v>1597.5</v>
      </c>
    </row>
    <row r="131" spans="1:4" ht="16.5" thickTop="1" thickBot="1">
      <c r="A131" s="200" t="s">
        <v>926</v>
      </c>
      <c r="B131" s="200" t="s">
        <v>425</v>
      </c>
      <c r="C131" s="205" t="s">
        <v>927</v>
      </c>
      <c r="D131" s="1005">
        <v>3339.166666666667</v>
      </c>
    </row>
    <row r="132" spans="1:4" ht="16.5" thickTop="1" thickBot="1">
      <c r="A132" s="200" t="s">
        <v>928</v>
      </c>
      <c r="B132" s="200" t="s">
        <v>425</v>
      </c>
      <c r="C132" s="205" t="s">
        <v>929</v>
      </c>
      <c r="D132" s="1005">
        <v>1783.3333333333335</v>
      </c>
    </row>
    <row r="133" spans="1:4" ht="16.5" thickTop="1" thickBot="1">
      <c r="A133" s="200" t="s">
        <v>932</v>
      </c>
      <c r="B133" s="200" t="s">
        <v>425</v>
      </c>
      <c r="C133" s="205" t="s">
        <v>933</v>
      </c>
      <c r="D133" s="1005">
        <v>1691</v>
      </c>
    </row>
    <row r="134" spans="1:4" ht="16.5" thickTop="1" thickBot="1">
      <c r="A134" s="200" t="s">
        <v>930</v>
      </c>
      <c r="B134" s="200" t="s">
        <v>425</v>
      </c>
      <c r="C134" s="205" t="s">
        <v>931</v>
      </c>
      <c r="D134" s="1005">
        <v>2219.6666666666665</v>
      </c>
    </row>
    <row r="135" spans="1:4" ht="16.5" thickTop="1" thickBot="1">
      <c r="A135" s="200" t="s">
        <v>934</v>
      </c>
      <c r="B135" s="200" t="s">
        <v>425</v>
      </c>
      <c r="C135" s="205" t="s">
        <v>935</v>
      </c>
      <c r="D135" s="1005">
        <v>1654.3333333333335</v>
      </c>
    </row>
    <row r="136" spans="1:4" ht="16.5" thickTop="1" thickBot="1">
      <c r="A136" s="200" t="s">
        <v>936</v>
      </c>
      <c r="B136" s="200" t="s">
        <v>425</v>
      </c>
      <c r="C136" s="205" t="s">
        <v>937</v>
      </c>
      <c r="D136" s="1005">
        <v>2457.1666666666665</v>
      </c>
    </row>
    <row r="137" spans="1:4" ht="31.5" thickTop="1" thickBot="1">
      <c r="A137" s="200" t="s">
        <v>918</v>
      </c>
      <c r="B137" s="200" t="s">
        <v>377</v>
      </c>
      <c r="C137" s="205" t="s">
        <v>919</v>
      </c>
      <c r="D137" s="1005">
        <v>6795.5833333333339</v>
      </c>
    </row>
    <row r="138" spans="1:4" ht="31.5" thickTop="1" thickBot="1">
      <c r="A138" s="200" t="s">
        <v>915</v>
      </c>
      <c r="B138" s="200" t="s">
        <v>916</v>
      </c>
      <c r="C138" s="205" t="s">
        <v>917</v>
      </c>
      <c r="D138" s="1005">
        <v>234</v>
      </c>
    </row>
    <row r="139" spans="1:4" ht="16.5" thickTop="1" thickBot="1">
      <c r="A139" s="200" t="s">
        <v>454</v>
      </c>
      <c r="B139" s="200" t="s">
        <v>377</v>
      </c>
      <c r="C139" s="205" t="s">
        <v>455</v>
      </c>
      <c r="D139" s="1005">
        <v>5171.666666666667</v>
      </c>
    </row>
    <row r="140" spans="1:4" ht="31.5" thickTop="1" thickBot="1">
      <c r="A140" s="200" t="s">
        <v>456</v>
      </c>
      <c r="B140" s="200" t="s">
        <v>457</v>
      </c>
      <c r="C140" s="205" t="s">
        <v>458</v>
      </c>
      <c r="D140" s="1005">
        <v>449</v>
      </c>
    </row>
    <row r="141" spans="1:4" ht="31.5" thickTop="1" thickBot="1">
      <c r="A141" s="200" t="s">
        <v>459</v>
      </c>
      <c r="B141" s="200" t="s">
        <v>144</v>
      </c>
      <c r="C141" s="205" t="s">
        <v>2000</v>
      </c>
      <c r="D141" s="1005">
        <v>4468.6666666666661</v>
      </c>
    </row>
    <row r="142" spans="1:4" ht="31.5" thickTop="1" thickBot="1">
      <c r="A142" s="200" t="s">
        <v>460</v>
      </c>
      <c r="B142" s="200" t="s">
        <v>92</v>
      </c>
      <c r="C142" s="205" t="s">
        <v>461</v>
      </c>
      <c r="D142" s="1005">
        <v>2583.166666666667</v>
      </c>
    </row>
    <row r="143" spans="1:4" ht="16.5" thickTop="1" thickBot="1">
      <c r="A143" s="200" t="s">
        <v>462</v>
      </c>
      <c r="B143" s="200" t="s">
        <v>463</v>
      </c>
      <c r="C143" s="205" t="s">
        <v>464</v>
      </c>
      <c r="D143" s="1005">
        <v>11977</v>
      </c>
    </row>
    <row r="144" spans="1:4" ht="16.5" thickTop="1" thickBot="1">
      <c r="A144" s="200" t="s">
        <v>465</v>
      </c>
      <c r="B144" s="200" t="s">
        <v>425</v>
      </c>
      <c r="C144" s="205" t="s">
        <v>466</v>
      </c>
      <c r="D144" s="1005">
        <v>26777</v>
      </c>
    </row>
    <row r="145" spans="1:4" ht="16.5" thickTop="1" thickBot="1">
      <c r="A145" s="200" t="s">
        <v>951</v>
      </c>
      <c r="B145" s="200" t="s">
        <v>233</v>
      </c>
      <c r="C145" s="205" t="s">
        <v>953</v>
      </c>
      <c r="D145" s="1005">
        <v>19397.083333333336</v>
      </c>
    </row>
    <row r="146" spans="1:4" ht="46.5" thickTop="1" thickBot="1">
      <c r="A146" s="200" t="s">
        <v>941</v>
      </c>
      <c r="B146" s="200" t="s">
        <v>233</v>
      </c>
      <c r="C146" s="205" t="s">
        <v>942</v>
      </c>
      <c r="D146" s="1005">
        <v>6471.5</v>
      </c>
    </row>
    <row r="147" spans="1:4" ht="31.5" thickTop="1" thickBot="1">
      <c r="A147" s="200" t="s">
        <v>943</v>
      </c>
      <c r="B147" s="200" t="s">
        <v>233</v>
      </c>
      <c r="C147" s="205" t="s">
        <v>944</v>
      </c>
      <c r="D147" s="1005">
        <v>23255</v>
      </c>
    </row>
    <row r="148" spans="1:4" ht="16.5" thickTop="1" thickBot="1">
      <c r="A148" s="200" t="s">
        <v>1775</v>
      </c>
      <c r="B148" s="200" t="s">
        <v>233</v>
      </c>
      <c r="C148" s="205" t="s">
        <v>2054</v>
      </c>
      <c r="D148" s="1005">
        <v>17232.666666666664</v>
      </c>
    </row>
    <row r="149" spans="1:4" ht="31.5" thickTop="1" thickBot="1">
      <c r="A149" s="200" t="s">
        <v>945</v>
      </c>
      <c r="B149" s="200" t="s">
        <v>144</v>
      </c>
      <c r="C149" s="205" t="s">
        <v>946</v>
      </c>
      <c r="D149" s="1005">
        <v>27601.666666666668</v>
      </c>
    </row>
    <row r="150" spans="1:4" ht="16.5" thickTop="1" thickBot="1">
      <c r="A150" s="200" t="s">
        <v>947</v>
      </c>
      <c r="B150" s="200" t="s">
        <v>233</v>
      </c>
      <c r="C150" s="205" t="s">
        <v>948</v>
      </c>
      <c r="D150" s="1005">
        <v>8951.3333333333339</v>
      </c>
    </row>
    <row r="151" spans="1:4" ht="31.5" thickTop="1" thickBot="1">
      <c r="A151" s="200" t="s">
        <v>949</v>
      </c>
      <c r="B151" s="200" t="s">
        <v>457</v>
      </c>
      <c r="C151" s="205" t="s">
        <v>950</v>
      </c>
      <c r="D151" s="1005">
        <v>213575</v>
      </c>
    </row>
    <row r="152" spans="1:4" ht="16.5" thickTop="1" thickBot="1">
      <c r="A152" s="200" t="s">
        <v>467</v>
      </c>
      <c r="B152" s="200" t="s">
        <v>92</v>
      </c>
      <c r="C152" s="205" t="s">
        <v>468</v>
      </c>
      <c r="D152" s="1005">
        <v>899</v>
      </c>
    </row>
    <row r="153" spans="1:4" ht="16.5" thickTop="1" thickBot="1">
      <c r="A153" s="200" t="s">
        <v>469</v>
      </c>
      <c r="B153" s="200" t="s">
        <v>377</v>
      </c>
      <c r="C153" s="205" t="s">
        <v>470</v>
      </c>
      <c r="D153" s="1005">
        <v>35290.833333333328</v>
      </c>
    </row>
    <row r="154" spans="1:4" ht="16.5" thickTop="1" thickBot="1">
      <c r="A154" s="200" t="s">
        <v>471</v>
      </c>
      <c r="B154" s="200" t="s">
        <v>377</v>
      </c>
      <c r="C154" s="205" t="s">
        <v>472</v>
      </c>
      <c r="D154" s="1005">
        <v>3332.833333333333</v>
      </c>
    </row>
    <row r="155" spans="1:4" ht="31.5" thickTop="1" thickBot="1">
      <c r="A155" s="200" t="s">
        <v>987</v>
      </c>
      <c r="B155" s="200" t="s">
        <v>144</v>
      </c>
      <c r="C155" s="205" t="s">
        <v>988</v>
      </c>
      <c r="D155" s="1005">
        <v>77909.833333333343</v>
      </c>
    </row>
    <row r="156" spans="1:4" ht="31.5" thickTop="1" thickBot="1">
      <c r="A156" s="200" t="s">
        <v>989</v>
      </c>
      <c r="B156" s="200" t="s">
        <v>144</v>
      </c>
      <c r="C156" s="205" t="s">
        <v>990</v>
      </c>
      <c r="D156" s="1005">
        <v>17404</v>
      </c>
    </row>
    <row r="157" spans="1:4" ht="31.5" thickTop="1" thickBot="1">
      <c r="A157" s="200" t="s">
        <v>991</v>
      </c>
      <c r="B157" s="200" t="s">
        <v>144</v>
      </c>
      <c r="C157" s="205" t="s">
        <v>992</v>
      </c>
      <c r="D157" s="1005">
        <v>37609.166666666672</v>
      </c>
    </row>
    <row r="158" spans="1:4" ht="31.5" thickTop="1" thickBot="1">
      <c r="A158" s="200" t="s">
        <v>993</v>
      </c>
      <c r="B158" s="200" t="s">
        <v>144</v>
      </c>
      <c r="C158" s="205" t="s">
        <v>994</v>
      </c>
      <c r="D158" s="1005">
        <v>59541</v>
      </c>
    </row>
    <row r="159" spans="1:4" ht="16.5" thickTop="1" thickBot="1">
      <c r="A159" s="200" t="s">
        <v>475</v>
      </c>
      <c r="B159" s="200" t="s">
        <v>233</v>
      </c>
      <c r="C159" s="205" t="s">
        <v>476</v>
      </c>
      <c r="D159" s="1005">
        <v>8739.1666666666661</v>
      </c>
    </row>
    <row r="160" spans="1:4" ht="16.5" thickTop="1" thickBot="1">
      <c r="A160" s="200" t="s">
        <v>980</v>
      </c>
      <c r="B160" s="200" t="s">
        <v>233</v>
      </c>
      <c r="C160" s="205" t="s">
        <v>476</v>
      </c>
      <c r="D160" s="1005">
        <v>8836.5</v>
      </c>
    </row>
    <row r="161" spans="1:4" ht="16.5" thickTop="1" thickBot="1">
      <c r="A161" s="200" t="s">
        <v>477</v>
      </c>
      <c r="B161" s="200" t="s">
        <v>233</v>
      </c>
      <c r="C161" s="205" t="s">
        <v>478</v>
      </c>
      <c r="D161" s="1005">
        <v>9931.8333333333321</v>
      </c>
    </row>
    <row r="162" spans="1:4" ht="16.5" thickTop="1" thickBot="1">
      <c r="A162" s="200" t="s">
        <v>981</v>
      </c>
      <c r="B162" s="200" t="s">
        <v>233</v>
      </c>
      <c r="C162" s="205" t="s">
        <v>478</v>
      </c>
      <c r="D162" s="1005">
        <v>9815.5</v>
      </c>
    </row>
    <row r="163" spans="1:4" ht="16.5" thickTop="1" thickBot="1">
      <c r="A163" s="200" t="s">
        <v>972</v>
      </c>
      <c r="B163" s="200" t="s">
        <v>233</v>
      </c>
      <c r="C163" s="205" t="s">
        <v>973</v>
      </c>
      <c r="D163" s="1005">
        <v>10006.833333333332</v>
      </c>
    </row>
    <row r="164" spans="1:4" ht="16.5" thickTop="1" thickBot="1">
      <c r="A164" s="200" t="s">
        <v>978</v>
      </c>
      <c r="B164" s="200" t="s">
        <v>233</v>
      </c>
      <c r="C164" s="205" t="s">
        <v>973</v>
      </c>
      <c r="D164" s="1005">
        <v>9958.3333333333321</v>
      </c>
    </row>
    <row r="165" spans="1:4" ht="16.5" thickTop="1" thickBot="1">
      <c r="A165" s="200" t="s">
        <v>985</v>
      </c>
      <c r="B165" s="200" t="s">
        <v>952</v>
      </c>
      <c r="C165" s="205" t="s">
        <v>986</v>
      </c>
      <c r="D165" s="1005">
        <v>15313</v>
      </c>
    </row>
    <row r="166" spans="1:4" ht="16.5" thickTop="1" thickBot="1">
      <c r="A166" s="200" t="s">
        <v>983</v>
      </c>
      <c r="B166" s="200" t="s">
        <v>233</v>
      </c>
      <c r="C166" s="205" t="s">
        <v>984</v>
      </c>
      <c r="D166" s="1005">
        <v>8871.6666666666679</v>
      </c>
    </row>
    <row r="167" spans="1:4" ht="16.5" thickTop="1" thickBot="1">
      <c r="A167" s="200" t="s">
        <v>479</v>
      </c>
      <c r="B167" s="200" t="s">
        <v>233</v>
      </c>
      <c r="C167" s="205" t="s">
        <v>480</v>
      </c>
      <c r="D167" s="1005">
        <v>9883.3333333333321</v>
      </c>
    </row>
    <row r="168" spans="1:4" ht="16.5" thickTop="1" thickBot="1">
      <c r="A168" s="200" t="s">
        <v>982</v>
      </c>
      <c r="B168" s="200" t="s">
        <v>233</v>
      </c>
      <c r="C168" s="205" t="s">
        <v>480</v>
      </c>
      <c r="D168" s="1005">
        <v>10502.833333333334</v>
      </c>
    </row>
    <row r="169" spans="1:4" ht="16.5" thickTop="1" thickBot="1">
      <c r="A169" s="200" t="s">
        <v>473</v>
      </c>
      <c r="B169" s="200" t="s">
        <v>233</v>
      </c>
      <c r="C169" s="205" t="s">
        <v>474</v>
      </c>
      <c r="D169" s="1005">
        <v>12705.833333333334</v>
      </c>
    </row>
    <row r="170" spans="1:4" ht="16.5" thickTop="1" thickBot="1">
      <c r="A170" s="200" t="s">
        <v>979</v>
      </c>
      <c r="B170" s="200" t="s">
        <v>233</v>
      </c>
      <c r="C170" s="205" t="s">
        <v>474</v>
      </c>
      <c r="D170" s="1005">
        <v>12733.666666666668</v>
      </c>
    </row>
    <row r="171" spans="1:4" ht="16.5" thickTop="1" thickBot="1">
      <c r="A171" s="200" t="s">
        <v>955</v>
      </c>
      <c r="B171" s="200" t="s">
        <v>233</v>
      </c>
      <c r="C171" s="205" t="s">
        <v>956</v>
      </c>
      <c r="D171" s="1005">
        <v>10691.166666666666</v>
      </c>
    </row>
    <row r="172" spans="1:4" ht="16.5" thickTop="1" thickBot="1">
      <c r="A172" s="200" t="s">
        <v>968</v>
      </c>
      <c r="B172" s="200" t="s">
        <v>952</v>
      </c>
      <c r="C172" s="205" t="s">
        <v>969</v>
      </c>
      <c r="D172" s="1005">
        <v>12822.166666666668</v>
      </c>
    </row>
    <row r="173" spans="1:4" ht="16.5" thickTop="1" thickBot="1">
      <c r="A173" s="200" t="s">
        <v>970</v>
      </c>
      <c r="B173" s="200" t="s">
        <v>952</v>
      </c>
      <c r="C173" s="205" t="s">
        <v>971</v>
      </c>
      <c r="D173" s="1005">
        <v>5247.8333333333339</v>
      </c>
    </row>
    <row r="174" spans="1:4" ht="16.5" thickTop="1" thickBot="1">
      <c r="A174" s="200" t="s">
        <v>957</v>
      </c>
      <c r="B174" s="200" t="s">
        <v>233</v>
      </c>
      <c r="C174" s="205" t="s">
        <v>958</v>
      </c>
      <c r="D174" s="1005">
        <v>6230.1666666666661</v>
      </c>
    </row>
    <row r="175" spans="1:4" ht="16.5" thickTop="1" thickBot="1">
      <c r="A175" s="200" t="s">
        <v>959</v>
      </c>
      <c r="B175" s="200" t="s">
        <v>233</v>
      </c>
      <c r="C175" s="205" t="s">
        <v>960</v>
      </c>
      <c r="D175" s="1005">
        <v>5639.8333333333339</v>
      </c>
    </row>
    <row r="176" spans="1:4" ht="31.5" thickTop="1" thickBot="1">
      <c r="A176" s="200" t="s">
        <v>965</v>
      </c>
      <c r="B176" s="200" t="s">
        <v>233</v>
      </c>
      <c r="C176" s="205" t="s">
        <v>2058</v>
      </c>
      <c r="D176" s="1005">
        <v>6461.6666666666661</v>
      </c>
    </row>
    <row r="177" spans="1:4" ht="31.5" thickTop="1" thickBot="1">
      <c r="A177" s="200" t="s">
        <v>961</v>
      </c>
      <c r="B177" s="200" t="s">
        <v>233</v>
      </c>
      <c r="C177" s="205" t="s">
        <v>2056</v>
      </c>
      <c r="D177" s="1005">
        <v>5766.6666666666661</v>
      </c>
    </row>
    <row r="178" spans="1:4" ht="31.5" thickTop="1" thickBot="1">
      <c r="A178" s="200" t="s">
        <v>962</v>
      </c>
      <c r="B178" s="200" t="s">
        <v>233</v>
      </c>
      <c r="C178" s="205" t="s">
        <v>2057</v>
      </c>
      <c r="D178" s="1005">
        <v>7530.6666666666661</v>
      </c>
    </row>
    <row r="179" spans="1:4" ht="31.5" thickTop="1" thickBot="1">
      <c r="A179" s="200" t="s">
        <v>967</v>
      </c>
      <c r="B179" s="200" t="s">
        <v>233</v>
      </c>
      <c r="C179" s="205" t="s">
        <v>2059</v>
      </c>
      <c r="D179" s="1005">
        <v>5939.6666666666661</v>
      </c>
    </row>
    <row r="180" spans="1:4" ht="31.5" thickTop="1" thickBot="1">
      <c r="A180" s="200" t="s">
        <v>954</v>
      </c>
      <c r="B180" s="200" t="s">
        <v>233</v>
      </c>
      <c r="C180" s="205" t="s">
        <v>2055</v>
      </c>
      <c r="D180" s="1005">
        <v>7031</v>
      </c>
    </row>
    <row r="181" spans="1:4" ht="16.5" thickTop="1" thickBot="1">
      <c r="A181" s="200" t="s">
        <v>963</v>
      </c>
      <c r="B181" s="200" t="s">
        <v>233</v>
      </c>
      <c r="C181" s="205" t="s">
        <v>964</v>
      </c>
      <c r="D181" s="1005">
        <v>7065.166666666667</v>
      </c>
    </row>
    <row r="182" spans="1:4" ht="16.5" thickTop="1" thickBot="1">
      <c r="A182" s="200" t="s">
        <v>966</v>
      </c>
      <c r="B182" s="200" t="s">
        <v>233</v>
      </c>
      <c r="C182" s="205" t="s">
        <v>964</v>
      </c>
      <c r="D182" s="1005">
        <v>6708.8333333333339</v>
      </c>
    </row>
    <row r="183" spans="1:4" ht="16.5" thickTop="1" thickBot="1">
      <c r="A183" s="200" t="s">
        <v>481</v>
      </c>
      <c r="B183" s="200" t="s">
        <v>377</v>
      </c>
      <c r="C183" s="205" t="s">
        <v>482</v>
      </c>
      <c r="D183" s="1005">
        <v>7278</v>
      </c>
    </row>
    <row r="184" spans="1:4" ht="16.5" thickTop="1" thickBot="1">
      <c r="A184" s="200" t="s">
        <v>485</v>
      </c>
      <c r="B184" s="200" t="s">
        <v>92</v>
      </c>
      <c r="C184" s="205" t="s">
        <v>486</v>
      </c>
      <c r="D184" s="1005">
        <v>5543.6666666666661</v>
      </c>
    </row>
    <row r="185" spans="1:4" ht="16.5" thickTop="1" thickBot="1">
      <c r="A185" s="200" t="s">
        <v>483</v>
      </c>
      <c r="B185" s="200" t="s">
        <v>388</v>
      </c>
      <c r="C185" s="205" t="s">
        <v>484</v>
      </c>
      <c r="D185" s="1005">
        <v>77058.833333333343</v>
      </c>
    </row>
    <row r="186" spans="1:4" ht="16.5" thickTop="1" thickBot="1">
      <c r="A186" s="200" t="s">
        <v>487</v>
      </c>
      <c r="B186" s="200" t="s">
        <v>144</v>
      </c>
      <c r="C186" s="205" t="s">
        <v>2001</v>
      </c>
      <c r="D186" s="1005">
        <v>297</v>
      </c>
    </row>
    <row r="187" spans="1:4" ht="16.5" thickTop="1" thickBot="1">
      <c r="A187" s="200" t="s">
        <v>1539</v>
      </c>
      <c r="B187" s="200" t="s">
        <v>377</v>
      </c>
      <c r="C187" s="205" t="s">
        <v>1538</v>
      </c>
      <c r="D187" s="1005">
        <v>11462.083333333332</v>
      </c>
    </row>
    <row r="188" spans="1:4" ht="16.5" thickTop="1" thickBot="1">
      <c r="A188" s="200" t="s">
        <v>1793</v>
      </c>
      <c r="B188" s="200" t="s">
        <v>377</v>
      </c>
      <c r="C188" s="205" t="s">
        <v>1792</v>
      </c>
      <c r="D188" s="1005">
        <v>11440.25</v>
      </c>
    </row>
    <row r="189" spans="1:4" ht="16.5" thickTop="1" thickBot="1">
      <c r="A189" s="200" t="s">
        <v>488</v>
      </c>
      <c r="B189" s="200" t="s">
        <v>377</v>
      </c>
      <c r="C189" s="205" t="s">
        <v>489</v>
      </c>
      <c r="D189" s="1005">
        <v>56846.833333333328</v>
      </c>
    </row>
    <row r="190" spans="1:4" ht="16.5" thickTop="1" thickBot="1">
      <c r="A190" s="200" t="s">
        <v>1750</v>
      </c>
      <c r="B190" s="200" t="s">
        <v>144</v>
      </c>
      <c r="C190" s="205" t="s">
        <v>1749</v>
      </c>
      <c r="D190" s="1005">
        <v>695530.33333333326</v>
      </c>
    </row>
    <row r="191" spans="1:4" ht="16.5" thickTop="1" thickBot="1">
      <c r="A191" s="200" t="s">
        <v>498</v>
      </c>
      <c r="B191" s="200" t="s">
        <v>92</v>
      </c>
      <c r="C191" s="205" t="s">
        <v>499</v>
      </c>
      <c r="D191" s="1005">
        <v>725824.66666666674</v>
      </c>
    </row>
    <row r="192" spans="1:4" ht="16.5" thickTop="1" thickBot="1">
      <c r="A192" s="200" t="s">
        <v>500</v>
      </c>
      <c r="B192" s="200" t="s">
        <v>92</v>
      </c>
      <c r="C192" s="205" t="s">
        <v>501</v>
      </c>
      <c r="D192" s="1005">
        <v>413801.5</v>
      </c>
    </row>
    <row r="193" spans="1:4" ht="16.5" thickTop="1" thickBot="1">
      <c r="A193" s="200" t="s">
        <v>490</v>
      </c>
      <c r="B193" s="200" t="s">
        <v>233</v>
      </c>
      <c r="C193" s="205" t="s">
        <v>491</v>
      </c>
      <c r="D193" s="1005">
        <v>2729.166666666667</v>
      </c>
    </row>
    <row r="194" spans="1:4" ht="16.5" thickTop="1" thickBot="1">
      <c r="A194" s="200" t="s">
        <v>502</v>
      </c>
      <c r="B194" s="200" t="s">
        <v>92</v>
      </c>
      <c r="C194" s="205" t="s">
        <v>503</v>
      </c>
      <c r="D194" s="1005">
        <v>1288.5</v>
      </c>
    </row>
    <row r="195" spans="1:4" ht="31.5" thickTop="1" thickBot="1">
      <c r="A195" s="200" t="s">
        <v>492</v>
      </c>
      <c r="B195" s="200" t="s">
        <v>425</v>
      </c>
      <c r="C195" s="205" t="s">
        <v>493</v>
      </c>
      <c r="D195" s="1005">
        <v>1174.1666666666665</v>
      </c>
    </row>
    <row r="196" spans="1:4" ht="16.5" thickTop="1" thickBot="1">
      <c r="A196" s="200" t="s">
        <v>494</v>
      </c>
      <c r="B196" s="200" t="s">
        <v>92</v>
      </c>
      <c r="C196" s="205" t="s">
        <v>495</v>
      </c>
      <c r="D196" s="1005">
        <v>28886</v>
      </c>
    </row>
    <row r="197" spans="1:4" ht="16.5" thickTop="1" thickBot="1">
      <c r="A197" s="200" t="s">
        <v>496</v>
      </c>
      <c r="B197" s="200" t="s">
        <v>144</v>
      </c>
      <c r="C197" s="205" t="s">
        <v>497</v>
      </c>
      <c r="D197" s="1005">
        <v>2212.333333333333</v>
      </c>
    </row>
    <row r="198" spans="1:4" ht="16.5" thickTop="1" thickBot="1">
      <c r="A198" s="200" t="s">
        <v>504</v>
      </c>
      <c r="B198" s="200" t="s">
        <v>92</v>
      </c>
      <c r="C198" s="205" t="s">
        <v>505</v>
      </c>
      <c r="D198" s="1005">
        <v>24497.666666666664</v>
      </c>
    </row>
    <row r="199" spans="1:4" ht="16.5" thickTop="1" thickBot="1">
      <c r="A199" s="200" t="s">
        <v>1009</v>
      </c>
      <c r="B199" s="200" t="s">
        <v>92</v>
      </c>
      <c r="C199" s="205" t="s">
        <v>1010</v>
      </c>
      <c r="D199" s="1005">
        <v>132358.83333333334</v>
      </c>
    </row>
    <row r="200" spans="1:4" ht="31.5" thickTop="1" thickBot="1">
      <c r="A200" s="200" t="s">
        <v>1013</v>
      </c>
      <c r="B200" s="200" t="s">
        <v>92</v>
      </c>
      <c r="C200" s="205" t="s">
        <v>1014</v>
      </c>
      <c r="D200" s="1005">
        <v>143189.33333333331</v>
      </c>
    </row>
    <row r="201" spans="1:4" ht="16.5" thickTop="1" thickBot="1">
      <c r="A201" s="200" t="s">
        <v>1011</v>
      </c>
      <c r="B201" s="200" t="s">
        <v>92</v>
      </c>
      <c r="C201" s="205" t="s">
        <v>1012</v>
      </c>
      <c r="D201" s="1005">
        <v>142802.66666666669</v>
      </c>
    </row>
    <row r="202" spans="1:4" ht="16.5" thickTop="1" thickBot="1">
      <c r="A202" s="200" t="s">
        <v>1015</v>
      </c>
      <c r="B202" s="200" t="s">
        <v>233</v>
      </c>
      <c r="C202" s="205" t="s">
        <v>1016</v>
      </c>
      <c r="D202" s="1005">
        <v>7958</v>
      </c>
    </row>
    <row r="203" spans="1:4" ht="31.5" thickTop="1" thickBot="1">
      <c r="A203" s="200" t="s">
        <v>1003</v>
      </c>
      <c r="B203" s="200" t="s">
        <v>233</v>
      </c>
      <c r="C203" s="205" t="s">
        <v>1004</v>
      </c>
      <c r="D203" s="1005">
        <v>16290.75</v>
      </c>
    </row>
    <row r="204" spans="1:4" ht="16.5" thickTop="1" thickBot="1">
      <c r="A204" s="200" t="s">
        <v>1007</v>
      </c>
      <c r="B204" s="200" t="s">
        <v>92</v>
      </c>
      <c r="C204" s="205" t="s">
        <v>1008</v>
      </c>
      <c r="D204" s="1005">
        <v>107621.1666667</v>
      </c>
    </row>
    <row r="205" spans="1:4" ht="16.5" thickTop="1" thickBot="1">
      <c r="A205" s="200" t="s">
        <v>1005</v>
      </c>
      <c r="B205" s="200" t="s">
        <v>92</v>
      </c>
      <c r="C205" s="205" t="s">
        <v>1006</v>
      </c>
      <c r="D205" s="1005">
        <v>98440.25</v>
      </c>
    </row>
    <row r="206" spans="1:4" ht="16.5" thickTop="1" thickBot="1">
      <c r="A206" s="200" t="s">
        <v>506</v>
      </c>
      <c r="B206" s="200" t="s">
        <v>144</v>
      </c>
      <c r="C206" s="205" t="s">
        <v>2002</v>
      </c>
      <c r="D206" s="1005">
        <v>97065.666666666657</v>
      </c>
    </row>
    <row r="207" spans="1:4" ht="16.5" thickTop="1" thickBot="1">
      <c r="A207" s="200" t="s">
        <v>515</v>
      </c>
      <c r="B207" s="200" t="s">
        <v>144</v>
      </c>
      <c r="C207" s="205" t="s">
        <v>516</v>
      </c>
      <c r="D207" s="1005">
        <v>97889</v>
      </c>
    </row>
    <row r="208" spans="1:4" ht="16.5" thickTop="1" thickBot="1">
      <c r="A208" s="200" t="s">
        <v>517</v>
      </c>
      <c r="B208" s="200" t="s">
        <v>144</v>
      </c>
      <c r="C208" s="205" t="s">
        <v>518</v>
      </c>
      <c r="D208" s="1005">
        <v>5040.3333333333339</v>
      </c>
    </row>
    <row r="209" spans="1:4" ht="16.5" thickTop="1" thickBot="1">
      <c r="A209" s="200" t="s">
        <v>519</v>
      </c>
      <c r="B209" s="200" t="s">
        <v>233</v>
      </c>
      <c r="C209" s="205" t="s">
        <v>520</v>
      </c>
      <c r="D209" s="1005">
        <v>11289.5</v>
      </c>
    </row>
    <row r="210" spans="1:4" ht="16.5" thickTop="1" thickBot="1">
      <c r="A210" s="200" t="s">
        <v>522</v>
      </c>
      <c r="B210" s="200" t="s">
        <v>233</v>
      </c>
      <c r="C210" s="205" t="s">
        <v>2004</v>
      </c>
      <c r="D210" s="1005">
        <v>12346.083333333332</v>
      </c>
    </row>
    <row r="211" spans="1:4" ht="16.5" thickTop="1" thickBot="1">
      <c r="A211" s="200" t="s">
        <v>521</v>
      </c>
      <c r="B211" s="200" t="s">
        <v>233</v>
      </c>
      <c r="C211" s="205" t="s">
        <v>2003</v>
      </c>
      <c r="D211" s="1005">
        <v>5457</v>
      </c>
    </row>
    <row r="212" spans="1:4" ht="16.5" thickTop="1" thickBot="1">
      <c r="A212" s="200" t="s">
        <v>529</v>
      </c>
      <c r="B212" s="200" t="s">
        <v>388</v>
      </c>
      <c r="C212" s="205" t="s">
        <v>530</v>
      </c>
      <c r="D212" s="1005">
        <v>26212.833333333336</v>
      </c>
    </row>
    <row r="213" spans="1:4" ht="16.5" thickTop="1" thickBot="1">
      <c r="A213" s="200" t="s">
        <v>525</v>
      </c>
      <c r="B213" s="200" t="s">
        <v>388</v>
      </c>
      <c r="C213" s="205" t="s">
        <v>526</v>
      </c>
      <c r="D213" s="1005">
        <v>46049.166666666672</v>
      </c>
    </row>
    <row r="214" spans="1:4" ht="16.5" thickTop="1" thickBot="1">
      <c r="A214" s="200" t="s">
        <v>523</v>
      </c>
      <c r="B214" s="200" t="s">
        <v>388</v>
      </c>
      <c r="C214" s="205" t="s">
        <v>524</v>
      </c>
      <c r="D214" s="1005">
        <v>30563.5</v>
      </c>
    </row>
    <row r="215" spans="1:4" ht="16.5" thickTop="1" thickBot="1">
      <c r="A215" s="200" t="s">
        <v>531</v>
      </c>
      <c r="B215" s="200" t="s">
        <v>388</v>
      </c>
      <c r="C215" s="205" t="s">
        <v>532</v>
      </c>
      <c r="D215" s="1005">
        <v>58750.333333333336</v>
      </c>
    </row>
    <row r="216" spans="1:4" ht="16.5" thickTop="1" thickBot="1">
      <c r="A216" s="200" t="s">
        <v>535</v>
      </c>
      <c r="B216" s="200" t="s">
        <v>388</v>
      </c>
      <c r="C216" s="205" t="s">
        <v>536</v>
      </c>
      <c r="D216" s="1005">
        <v>43336.833333333328</v>
      </c>
    </row>
    <row r="217" spans="1:4" ht="16.5" thickTop="1" thickBot="1">
      <c r="A217" s="200" t="s">
        <v>537</v>
      </c>
      <c r="B217" s="200" t="s">
        <v>388</v>
      </c>
      <c r="C217" s="205" t="s">
        <v>538</v>
      </c>
      <c r="D217" s="1005">
        <v>43407.666666666664</v>
      </c>
    </row>
    <row r="218" spans="1:4" ht="16.5" thickTop="1" thickBot="1">
      <c r="A218" s="200" t="s">
        <v>539</v>
      </c>
      <c r="B218" s="200" t="s">
        <v>388</v>
      </c>
      <c r="C218" s="205" t="s">
        <v>540</v>
      </c>
      <c r="D218" s="1005">
        <v>56445.666666666672</v>
      </c>
    </row>
    <row r="219" spans="1:4" ht="16.5" thickTop="1" thickBot="1">
      <c r="A219" s="200" t="s">
        <v>541</v>
      </c>
      <c r="B219" s="200" t="s">
        <v>388</v>
      </c>
      <c r="C219" s="205" t="s">
        <v>542</v>
      </c>
      <c r="D219" s="1005">
        <v>50000.666666666672</v>
      </c>
    </row>
    <row r="220" spans="1:4" ht="16.5" thickTop="1" thickBot="1">
      <c r="A220" s="200" t="s">
        <v>533</v>
      </c>
      <c r="B220" s="200" t="s">
        <v>388</v>
      </c>
      <c r="C220" s="205" t="s">
        <v>534</v>
      </c>
      <c r="D220" s="1005">
        <v>8014.8333333333339</v>
      </c>
    </row>
    <row r="221" spans="1:4" ht="16.5" thickTop="1" thickBot="1">
      <c r="A221" s="200" t="s">
        <v>543</v>
      </c>
      <c r="B221" s="200" t="s">
        <v>388</v>
      </c>
      <c r="C221" s="205" t="s">
        <v>544</v>
      </c>
      <c r="D221" s="1005">
        <v>22649.666666666664</v>
      </c>
    </row>
    <row r="222" spans="1:4" ht="16.5" thickTop="1" thickBot="1">
      <c r="A222" s="200" t="s">
        <v>554</v>
      </c>
      <c r="B222" s="200" t="s">
        <v>388</v>
      </c>
      <c r="C222" s="205" t="s">
        <v>555</v>
      </c>
      <c r="D222" s="1005">
        <v>22108.083333333336</v>
      </c>
    </row>
    <row r="223" spans="1:4" ht="16.5" thickTop="1" thickBot="1">
      <c r="A223" s="200" t="s">
        <v>566</v>
      </c>
      <c r="B223" s="200" t="s">
        <v>388</v>
      </c>
      <c r="C223" s="205" t="s">
        <v>1940</v>
      </c>
      <c r="D223" s="1005">
        <v>5118</v>
      </c>
    </row>
    <row r="224" spans="1:4" ht="31.5" thickTop="1" thickBot="1">
      <c r="A224" s="200" t="s">
        <v>545</v>
      </c>
      <c r="B224" s="200" t="s">
        <v>388</v>
      </c>
      <c r="C224" s="205" t="s">
        <v>546</v>
      </c>
      <c r="D224" s="1005">
        <v>43025.583333333328</v>
      </c>
    </row>
    <row r="225" spans="1:4" ht="31.5" thickTop="1" thickBot="1">
      <c r="A225" s="200" t="s">
        <v>547</v>
      </c>
      <c r="B225" s="200" t="s">
        <v>388</v>
      </c>
      <c r="C225" s="205" t="s">
        <v>548</v>
      </c>
      <c r="D225" s="1005">
        <v>36599.75</v>
      </c>
    </row>
    <row r="226" spans="1:4" ht="16.5" thickTop="1" thickBot="1">
      <c r="A226" s="200" t="s">
        <v>549</v>
      </c>
      <c r="B226" s="200" t="s">
        <v>388</v>
      </c>
      <c r="C226" s="205" t="s">
        <v>2005</v>
      </c>
      <c r="D226" s="1005">
        <v>40227.833333333328</v>
      </c>
    </row>
    <row r="227" spans="1:4" ht="31.5" thickTop="1" thickBot="1">
      <c r="A227" s="200" t="s">
        <v>550</v>
      </c>
      <c r="B227" s="200" t="s">
        <v>388</v>
      </c>
      <c r="C227" s="205" t="s">
        <v>551</v>
      </c>
      <c r="D227" s="1005">
        <v>41683.666666666672</v>
      </c>
    </row>
    <row r="228" spans="1:4" ht="31.5" thickTop="1" thickBot="1">
      <c r="A228" s="200" t="s">
        <v>552</v>
      </c>
      <c r="B228" s="200" t="s">
        <v>388</v>
      </c>
      <c r="C228" s="205" t="s">
        <v>553</v>
      </c>
      <c r="D228" s="1005">
        <v>42425.666666666672</v>
      </c>
    </row>
    <row r="229" spans="1:4" ht="16.5" thickTop="1" thickBot="1">
      <c r="A229" s="200" t="s">
        <v>556</v>
      </c>
      <c r="B229" s="200" t="s">
        <v>388</v>
      </c>
      <c r="C229" s="205" t="s">
        <v>557</v>
      </c>
      <c r="D229" s="1005">
        <v>47837.5</v>
      </c>
    </row>
    <row r="230" spans="1:4" ht="16.5" thickTop="1" thickBot="1">
      <c r="A230" s="200" t="s">
        <v>558</v>
      </c>
      <c r="B230" s="200" t="s">
        <v>388</v>
      </c>
      <c r="C230" s="205" t="s">
        <v>559</v>
      </c>
      <c r="D230" s="1005">
        <v>55220.666666666672</v>
      </c>
    </row>
    <row r="231" spans="1:4" ht="16.5" thickTop="1" thickBot="1">
      <c r="A231" s="200" t="s">
        <v>527</v>
      </c>
      <c r="B231" s="200" t="s">
        <v>388</v>
      </c>
      <c r="C231" s="205" t="s">
        <v>528</v>
      </c>
      <c r="D231" s="1005">
        <v>51755.333333333328</v>
      </c>
    </row>
    <row r="232" spans="1:4" ht="16.5" thickTop="1" thickBot="1">
      <c r="A232" s="200" t="s">
        <v>560</v>
      </c>
      <c r="B232" s="200" t="s">
        <v>388</v>
      </c>
      <c r="C232" s="205" t="s">
        <v>561</v>
      </c>
      <c r="D232" s="1005">
        <v>50132.333333333336</v>
      </c>
    </row>
    <row r="233" spans="1:4" ht="16.5" thickTop="1" thickBot="1">
      <c r="A233" s="200" t="s">
        <v>562</v>
      </c>
      <c r="B233" s="200" t="s">
        <v>388</v>
      </c>
      <c r="C233" s="205" t="s">
        <v>563</v>
      </c>
      <c r="D233" s="1005">
        <v>34637.333333333328</v>
      </c>
    </row>
    <row r="234" spans="1:4" ht="31.5" thickTop="1" thickBot="1">
      <c r="A234" s="200" t="s">
        <v>564</v>
      </c>
      <c r="B234" s="200" t="s">
        <v>388</v>
      </c>
      <c r="C234" s="205" t="s">
        <v>565</v>
      </c>
      <c r="D234" s="1005">
        <v>21633.833333333332</v>
      </c>
    </row>
    <row r="235" spans="1:4" ht="16.5" thickTop="1" thickBot="1">
      <c r="A235" s="200" t="s">
        <v>567</v>
      </c>
      <c r="B235" s="200" t="s">
        <v>144</v>
      </c>
      <c r="C235" s="205" t="s">
        <v>568</v>
      </c>
      <c r="D235" s="1005">
        <v>830.16666666666674</v>
      </c>
    </row>
    <row r="236" spans="1:4" ht="31.5" thickTop="1" thickBot="1">
      <c r="A236" s="200" t="s">
        <v>571</v>
      </c>
      <c r="B236" s="200" t="s">
        <v>388</v>
      </c>
      <c r="C236" s="205" t="s">
        <v>572</v>
      </c>
      <c r="D236" s="1005">
        <v>487081.33333333337</v>
      </c>
    </row>
    <row r="237" spans="1:4" ht="31.5" thickTop="1" thickBot="1">
      <c r="A237" s="200" t="s">
        <v>573</v>
      </c>
      <c r="B237" s="200" t="s">
        <v>388</v>
      </c>
      <c r="C237" s="205" t="s">
        <v>574</v>
      </c>
      <c r="D237" s="1005">
        <v>442022.5</v>
      </c>
    </row>
    <row r="238" spans="1:4" ht="31.5" thickTop="1" thickBot="1">
      <c r="A238" s="200" t="s">
        <v>575</v>
      </c>
      <c r="B238" s="200" t="s">
        <v>388</v>
      </c>
      <c r="C238" s="205" t="s">
        <v>576</v>
      </c>
      <c r="D238" s="1005">
        <v>437397.91666666663</v>
      </c>
    </row>
    <row r="239" spans="1:4" ht="16.5" thickTop="1" thickBot="1">
      <c r="A239" s="200" t="s">
        <v>588</v>
      </c>
      <c r="B239" s="200" t="s">
        <v>589</v>
      </c>
      <c r="C239" s="205" t="s">
        <v>590</v>
      </c>
      <c r="D239" s="1005">
        <v>376741.83333333337</v>
      </c>
    </row>
    <row r="240" spans="1:4" ht="16.5" thickTop="1" thickBot="1">
      <c r="A240" s="200" t="s">
        <v>577</v>
      </c>
      <c r="B240" s="200" t="s">
        <v>388</v>
      </c>
      <c r="C240" s="205" t="s">
        <v>2006</v>
      </c>
      <c r="D240" s="1005">
        <v>365850.25</v>
      </c>
    </row>
    <row r="241" spans="1:4" ht="16.5" thickTop="1" thickBot="1">
      <c r="A241" s="200" t="s">
        <v>578</v>
      </c>
      <c r="B241" s="200" t="s">
        <v>388</v>
      </c>
      <c r="C241" s="205" t="s">
        <v>2117</v>
      </c>
      <c r="D241" s="1005">
        <v>252959.33333333331</v>
      </c>
    </row>
    <row r="242" spans="1:4" ht="16.5" thickTop="1" thickBot="1">
      <c r="A242" s="209" t="s">
        <v>2119</v>
      </c>
      <c r="B242" s="200" t="s">
        <v>388</v>
      </c>
      <c r="C242" s="205" t="s">
        <v>2118</v>
      </c>
      <c r="D242" s="1005">
        <v>448660.5</v>
      </c>
    </row>
    <row r="243" spans="1:4" ht="16.5" thickTop="1" thickBot="1">
      <c r="A243" s="200" t="s">
        <v>579</v>
      </c>
      <c r="B243" s="200" t="s">
        <v>388</v>
      </c>
      <c r="C243" s="205" t="s">
        <v>580</v>
      </c>
      <c r="D243" s="1005">
        <v>437168.83333333337</v>
      </c>
    </row>
    <row r="244" spans="1:4" ht="16.5" thickTop="1" thickBot="1">
      <c r="A244" s="200" t="s">
        <v>581</v>
      </c>
      <c r="B244" s="200" t="s">
        <v>388</v>
      </c>
      <c r="C244" s="205" t="s">
        <v>582</v>
      </c>
      <c r="D244" s="1005">
        <v>412659.16666666669</v>
      </c>
    </row>
    <row r="245" spans="1:4" ht="16.5" thickTop="1" thickBot="1">
      <c r="A245" s="200" t="s">
        <v>583</v>
      </c>
      <c r="B245" s="200" t="s">
        <v>388</v>
      </c>
      <c r="C245" s="205" t="s">
        <v>584</v>
      </c>
      <c r="D245" s="1005">
        <v>423213.5</v>
      </c>
    </row>
    <row r="246" spans="1:4" ht="16.5" thickTop="1" thickBot="1">
      <c r="A246" s="200" t="s">
        <v>585</v>
      </c>
      <c r="B246" s="200" t="s">
        <v>388</v>
      </c>
      <c r="C246" s="205" t="s">
        <v>2120</v>
      </c>
      <c r="D246" s="1005">
        <v>359199.16666666669</v>
      </c>
    </row>
    <row r="247" spans="1:4" ht="16.5" thickTop="1" thickBot="1">
      <c r="A247" s="200" t="s">
        <v>586</v>
      </c>
      <c r="B247" s="200" t="s">
        <v>388</v>
      </c>
      <c r="C247" s="205" t="s">
        <v>587</v>
      </c>
      <c r="D247" s="1005">
        <v>362334.66666666663</v>
      </c>
    </row>
    <row r="248" spans="1:4" ht="16.5" thickTop="1" thickBot="1">
      <c r="A248" s="200" t="s">
        <v>591</v>
      </c>
      <c r="B248" s="200" t="s">
        <v>388</v>
      </c>
      <c r="C248" s="205" t="s">
        <v>592</v>
      </c>
      <c r="D248" s="1005">
        <v>359297.83333333337</v>
      </c>
    </row>
    <row r="249" spans="1:4" ht="16.5" thickTop="1" thickBot="1">
      <c r="A249" s="200" t="s">
        <v>593</v>
      </c>
      <c r="B249" s="200" t="s">
        <v>388</v>
      </c>
      <c r="C249" s="205" t="s">
        <v>594</v>
      </c>
      <c r="D249" s="1005">
        <v>269431.83333333331</v>
      </c>
    </row>
    <row r="250" spans="1:4" ht="16.5" thickTop="1" thickBot="1">
      <c r="A250" s="200" t="s">
        <v>595</v>
      </c>
      <c r="B250" s="200" t="s">
        <v>388</v>
      </c>
      <c r="C250" s="205" t="s">
        <v>596</v>
      </c>
      <c r="D250" s="1005">
        <v>365035.33333333337</v>
      </c>
    </row>
    <row r="251" spans="1:4" ht="16.5" thickTop="1" thickBot="1">
      <c r="A251" s="200" t="s">
        <v>597</v>
      </c>
      <c r="B251" s="200" t="s">
        <v>388</v>
      </c>
      <c r="C251" s="205" t="s">
        <v>598</v>
      </c>
      <c r="D251" s="1005">
        <v>362326.41666666663</v>
      </c>
    </row>
    <row r="252" spans="1:4" ht="31.5" thickTop="1" thickBot="1">
      <c r="A252" s="200" t="s">
        <v>599</v>
      </c>
      <c r="B252" s="200" t="s">
        <v>388</v>
      </c>
      <c r="C252" s="205" t="s">
        <v>600</v>
      </c>
      <c r="D252" s="1005">
        <v>381975.5</v>
      </c>
    </row>
    <row r="253" spans="1:4" ht="31.5" thickTop="1" thickBot="1">
      <c r="A253" s="200" t="s">
        <v>601</v>
      </c>
      <c r="B253" s="200" t="s">
        <v>388</v>
      </c>
      <c r="C253" s="205" t="s">
        <v>602</v>
      </c>
      <c r="D253" s="1005">
        <v>220991</v>
      </c>
    </row>
    <row r="254" spans="1:4" ht="16.5" thickTop="1" thickBot="1">
      <c r="A254" s="200" t="s">
        <v>605</v>
      </c>
      <c r="B254" s="200" t="s">
        <v>233</v>
      </c>
      <c r="C254" s="205" t="s">
        <v>2007</v>
      </c>
      <c r="D254" s="1005">
        <v>16138</v>
      </c>
    </row>
    <row r="255" spans="1:4" ht="31.5" thickTop="1" thickBot="1">
      <c r="A255" s="200" t="s">
        <v>603</v>
      </c>
      <c r="B255" s="200" t="s">
        <v>388</v>
      </c>
      <c r="C255" s="205" t="s">
        <v>604</v>
      </c>
      <c r="D255" s="1005">
        <v>419607.25</v>
      </c>
    </row>
    <row r="256" spans="1:4" ht="16.5" thickTop="1" thickBot="1">
      <c r="A256" s="200" t="s">
        <v>569</v>
      </c>
      <c r="B256" s="200" t="s">
        <v>388</v>
      </c>
      <c r="C256" s="205" t="s">
        <v>570</v>
      </c>
      <c r="D256" s="1005">
        <v>349717.75</v>
      </c>
    </row>
    <row r="257" spans="1:4" ht="16.5" thickTop="1" thickBot="1">
      <c r="A257" s="200" t="s">
        <v>606</v>
      </c>
      <c r="B257" s="200" t="s">
        <v>388</v>
      </c>
      <c r="C257" s="205" t="s">
        <v>607</v>
      </c>
      <c r="D257" s="1005">
        <v>396482.16666666663</v>
      </c>
    </row>
    <row r="258" spans="1:4" ht="16.5" thickTop="1" thickBot="1">
      <c r="A258" s="200" t="s">
        <v>608</v>
      </c>
      <c r="B258" s="200" t="s">
        <v>388</v>
      </c>
      <c r="C258" s="205" t="s">
        <v>609</v>
      </c>
      <c r="D258" s="1005">
        <v>362056.5</v>
      </c>
    </row>
    <row r="259" spans="1:4" ht="16.5" thickTop="1" thickBot="1">
      <c r="A259" s="200" t="s">
        <v>507</v>
      </c>
      <c r="B259" s="200" t="s">
        <v>388</v>
      </c>
      <c r="C259" s="205" t="s">
        <v>508</v>
      </c>
      <c r="D259" s="1005">
        <v>437833.16666666663</v>
      </c>
    </row>
    <row r="260" spans="1:4" ht="16.5" thickTop="1" thickBot="1">
      <c r="A260" s="200" t="s">
        <v>1753</v>
      </c>
      <c r="B260" s="200" t="s">
        <v>388</v>
      </c>
      <c r="C260" s="205" t="s">
        <v>1754</v>
      </c>
      <c r="D260" s="1005">
        <v>530775.5</v>
      </c>
    </row>
    <row r="261" spans="1:4" ht="16.5" thickTop="1" thickBot="1">
      <c r="A261" s="200" t="s">
        <v>509</v>
      </c>
      <c r="B261" s="200" t="s">
        <v>377</v>
      </c>
      <c r="C261" s="205" t="s">
        <v>510</v>
      </c>
      <c r="D261" s="1005">
        <v>2441.666666666667</v>
      </c>
    </row>
    <row r="262" spans="1:4" ht="46.5" thickTop="1" thickBot="1">
      <c r="A262" s="200" t="s">
        <v>610</v>
      </c>
      <c r="B262" s="200" t="s">
        <v>377</v>
      </c>
      <c r="C262" s="205" t="s">
        <v>2008</v>
      </c>
      <c r="D262" s="1005">
        <v>2508.5</v>
      </c>
    </row>
    <row r="263" spans="1:4" ht="31.5" thickTop="1" thickBot="1">
      <c r="A263" s="200" t="s">
        <v>611</v>
      </c>
      <c r="B263" s="200" t="s">
        <v>233</v>
      </c>
      <c r="C263" s="205" t="s">
        <v>612</v>
      </c>
      <c r="D263" s="1005">
        <v>59666.333333333328</v>
      </c>
    </row>
    <row r="264" spans="1:4" ht="31.5" thickTop="1" thickBot="1">
      <c r="A264" s="200" t="s">
        <v>613</v>
      </c>
      <c r="B264" s="200" t="s">
        <v>377</v>
      </c>
      <c r="C264" s="205" t="s">
        <v>614</v>
      </c>
      <c r="D264" s="1005">
        <v>13932</v>
      </c>
    </row>
    <row r="265" spans="1:4" ht="31.5" thickTop="1" thickBot="1">
      <c r="A265" s="200" t="s">
        <v>615</v>
      </c>
      <c r="B265" s="200" t="s">
        <v>144</v>
      </c>
      <c r="C265" s="205" t="s">
        <v>616</v>
      </c>
      <c r="D265" s="1005">
        <v>6077.6666666666661</v>
      </c>
    </row>
    <row r="266" spans="1:4" ht="31.5" thickTop="1" thickBot="1">
      <c r="A266" s="200" t="s">
        <v>617</v>
      </c>
      <c r="B266" s="200" t="s">
        <v>92</v>
      </c>
      <c r="C266" s="205" t="s">
        <v>618</v>
      </c>
      <c r="D266" s="1005">
        <v>31243.833333333336</v>
      </c>
    </row>
    <row r="267" spans="1:4" ht="31.5" thickTop="1" thickBot="1">
      <c r="A267" s="200" t="s">
        <v>619</v>
      </c>
      <c r="B267" s="200" t="s">
        <v>92</v>
      </c>
      <c r="C267" s="205" t="s">
        <v>620</v>
      </c>
      <c r="D267" s="1005">
        <v>43973.5</v>
      </c>
    </row>
    <row r="268" spans="1:4" ht="31.5" thickTop="1" thickBot="1">
      <c r="A268" s="200" t="s">
        <v>621</v>
      </c>
      <c r="B268" s="200" t="s">
        <v>92</v>
      </c>
      <c r="C268" s="205" t="s">
        <v>622</v>
      </c>
      <c r="D268" s="1005">
        <v>47367.333333333336</v>
      </c>
    </row>
    <row r="269" spans="1:4" ht="16.5" thickTop="1" thickBot="1">
      <c r="A269" s="200" t="s">
        <v>623</v>
      </c>
      <c r="B269" s="200" t="s">
        <v>377</v>
      </c>
      <c r="C269" s="205" t="s">
        <v>624</v>
      </c>
      <c r="D269" s="1005">
        <v>48341.166666666672</v>
      </c>
    </row>
    <row r="270" spans="1:4" ht="16.5" thickTop="1" thickBot="1">
      <c r="A270" s="200" t="s">
        <v>627</v>
      </c>
      <c r="B270" s="200" t="s">
        <v>144</v>
      </c>
      <c r="C270" s="205" t="s">
        <v>628</v>
      </c>
      <c r="D270" s="1005">
        <v>233421</v>
      </c>
    </row>
    <row r="271" spans="1:4" ht="16.5" thickTop="1" thickBot="1">
      <c r="A271" s="200" t="s">
        <v>629</v>
      </c>
      <c r="B271" s="200" t="s">
        <v>388</v>
      </c>
      <c r="C271" s="205" t="s">
        <v>2009</v>
      </c>
      <c r="D271" s="1005">
        <v>41244.666666666664</v>
      </c>
    </row>
    <row r="272" spans="1:4" ht="31.5" thickTop="1" thickBot="1">
      <c r="A272" s="200" t="s">
        <v>625</v>
      </c>
      <c r="B272" s="200" t="s">
        <v>388</v>
      </c>
      <c r="C272" s="205" t="s">
        <v>626</v>
      </c>
      <c r="D272" s="1005">
        <v>42491.666666666664</v>
      </c>
    </row>
    <row r="273" spans="1:4" ht="31.5" thickTop="1" thickBot="1">
      <c r="A273" s="200" t="s">
        <v>630</v>
      </c>
      <c r="B273" s="200" t="s">
        <v>388</v>
      </c>
      <c r="C273" s="205" t="s">
        <v>631</v>
      </c>
      <c r="D273" s="1005">
        <v>42662.166666666664</v>
      </c>
    </row>
    <row r="274" spans="1:4" ht="31.5" thickTop="1" thickBot="1">
      <c r="A274" s="200" t="s">
        <v>632</v>
      </c>
      <c r="B274" s="200" t="s">
        <v>144</v>
      </c>
      <c r="C274" s="205" t="s">
        <v>633</v>
      </c>
      <c r="D274" s="1005">
        <v>64664.5</v>
      </c>
    </row>
    <row r="275" spans="1:4" ht="31.5" thickTop="1" thickBot="1">
      <c r="A275" s="200" t="s">
        <v>634</v>
      </c>
      <c r="B275" s="200" t="s">
        <v>144</v>
      </c>
      <c r="C275" s="205" t="s">
        <v>635</v>
      </c>
      <c r="D275" s="1005">
        <v>62335.333333333336</v>
      </c>
    </row>
    <row r="276" spans="1:4" ht="31.5" thickTop="1" thickBot="1">
      <c r="A276" s="200" t="s">
        <v>636</v>
      </c>
      <c r="B276" s="200" t="s">
        <v>637</v>
      </c>
      <c r="C276" s="205" t="s">
        <v>2010</v>
      </c>
      <c r="D276" s="1005">
        <v>76775</v>
      </c>
    </row>
    <row r="277" spans="1:4" ht="16.5" thickTop="1" thickBot="1">
      <c r="A277" s="200" t="s">
        <v>638</v>
      </c>
      <c r="B277" s="200" t="s">
        <v>637</v>
      </c>
      <c r="C277" s="205" t="s">
        <v>2011</v>
      </c>
      <c r="D277" s="1005">
        <v>69442.5</v>
      </c>
    </row>
    <row r="278" spans="1:4" ht="16.5" thickTop="1" thickBot="1">
      <c r="A278" s="200" t="s">
        <v>639</v>
      </c>
      <c r="B278" s="200" t="s">
        <v>637</v>
      </c>
      <c r="C278" s="205" t="s">
        <v>640</v>
      </c>
      <c r="D278" s="1005">
        <v>52169.666666666672</v>
      </c>
    </row>
    <row r="279" spans="1:4" ht="16.5" thickTop="1" thickBot="1">
      <c r="A279" s="200" t="s">
        <v>511</v>
      </c>
      <c r="B279" s="200" t="s">
        <v>141</v>
      </c>
      <c r="C279" s="205" t="s">
        <v>512</v>
      </c>
      <c r="D279" s="1005">
        <v>42611.833333333336</v>
      </c>
    </row>
    <row r="280" spans="1:4" ht="16.5" thickTop="1" thickBot="1">
      <c r="A280" s="200" t="s">
        <v>513</v>
      </c>
      <c r="B280" s="200" t="s">
        <v>141</v>
      </c>
      <c r="C280" s="205" t="s">
        <v>514</v>
      </c>
      <c r="D280" s="1005">
        <v>79386</v>
      </c>
    </row>
    <row r="281" spans="1:4" ht="31.5" thickTop="1" thickBot="1">
      <c r="A281" s="200" t="s">
        <v>641</v>
      </c>
      <c r="B281" s="200" t="s">
        <v>92</v>
      </c>
      <c r="C281" s="205" t="s">
        <v>642</v>
      </c>
      <c r="D281" s="1005">
        <v>59748.333333333336</v>
      </c>
    </row>
    <row r="282" spans="1:4" ht="31.5" thickTop="1" thickBot="1">
      <c r="A282" s="200" t="s">
        <v>643</v>
      </c>
      <c r="B282" s="200" t="s">
        <v>377</v>
      </c>
      <c r="C282" s="205" t="s">
        <v>644</v>
      </c>
      <c r="D282" s="1005">
        <v>6724.5</v>
      </c>
    </row>
    <row r="283" spans="1:4" ht="31.5" thickTop="1" thickBot="1">
      <c r="A283" s="200" t="s">
        <v>645</v>
      </c>
      <c r="B283" s="200" t="s">
        <v>144</v>
      </c>
      <c r="C283" s="205" t="s">
        <v>646</v>
      </c>
      <c r="D283" s="1005">
        <v>4736.5</v>
      </c>
    </row>
    <row r="284" spans="1:4" ht="16.5" thickTop="1" thickBot="1">
      <c r="A284" s="200" t="s">
        <v>647</v>
      </c>
      <c r="B284" s="200" t="s">
        <v>92</v>
      </c>
      <c r="C284" s="205" t="s">
        <v>648</v>
      </c>
      <c r="D284" s="1005">
        <v>10412.666666666666</v>
      </c>
    </row>
    <row r="285" spans="1:4" ht="31.5" thickTop="1" thickBot="1">
      <c r="A285" s="200" t="s">
        <v>649</v>
      </c>
      <c r="B285" s="200" t="s">
        <v>92</v>
      </c>
      <c r="C285" s="205" t="s">
        <v>650</v>
      </c>
      <c r="D285" s="1005">
        <v>96197.666666666672</v>
      </c>
    </row>
    <row r="286" spans="1:4" ht="16.5" thickTop="1" thickBot="1">
      <c r="A286" s="200" t="s">
        <v>651</v>
      </c>
      <c r="B286" s="200" t="s">
        <v>92</v>
      </c>
      <c r="C286" s="205" t="s">
        <v>652</v>
      </c>
      <c r="D286" s="1005">
        <v>87903.333333333343</v>
      </c>
    </row>
    <row r="287" spans="1:4" ht="16.5" thickTop="1" thickBot="1">
      <c r="A287" s="200" t="s">
        <v>657</v>
      </c>
      <c r="B287" s="200" t="s">
        <v>92</v>
      </c>
      <c r="C287" s="205" t="s">
        <v>658</v>
      </c>
      <c r="D287" s="1005">
        <v>35552.583333333328</v>
      </c>
    </row>
    <row r="288" spans="1:4" ht="31.5" thickTop="1" thickBot="1">
      <c r="A288" s="200" t="s">
        <v>653</v>
      </c>
      <c r="B288" s="200" t="s">
        <v>92</v>
      </c>
      <c r="C288" s="205" t="s">
        <v>654</v>
      </c>
      <c r="D288" s="1005">
        <v>32827.333333333336</v>
      </c>
    </row>
    <row r="289" spans="1:4" ht="31.5" thickTop="1" thickBot="1">
      <c r="A289" s="200" t="s">
        <v>655</v>
      </c>
      <c r="B289" s="200" t="s">
        <v>92</v>
      </c>
      <c r="C289" s="205" t="s">
        <v>656</v>
      </c>
      <c r="D289" s="1005">
        <v>158253.16666666666</v>
      </c>
    </row>
    <row r="290" spans="1:4" ht="16.5" thickTop="1" thickBot="1">
      <c r="A290" s="200" t="s">
        <v>659</v>
      </c>
      <c r="B290" s="200" t="s">
        <v>463</v>
      </c>
      <c r="C290" s="205" t="s">
        <v>660</v>
      </c>
      <c r="D290" s="1005">
        <v>2984.5</v>
      </c>
    </row>
    <row r="291" spans="1:4" ht="16.5" thickTop="1" thickBot="1">
      <c r="A291" s="200" t="s">
        <v>661</v>
      </c>
      <c r="B291" s="200" t="s">
        <v>425</v>
      </c>
      <c r="C291" s="205" t="s">
        <v>2012</v>
      </c>
      <c r="D291" s="1005">
        <v>84877.833333333328</v>
      </c>
    </row>
    <row r="292" spans="1:4" ht="31.5" thickTop="1" thickBot="1">
      <c r="A292" s="200" t="s">
        <v>662</v>
      </c>
      <c r="B292" s="200" t="s">
        <v>377</v>
      </c>
      <c r="C292" s="205" t="s">
        <v>663</v>
      </c>
      <c r="D292" s="1005">
        <v>3787.6666666666665</v>
      </c>
    </row>
    <row r="293" spans="1:4" ht="16.5" thickTop="1" thickBot="1">
      <c r="A293" s="200" t="s">
        <v>664</v>
      </c>
      <c r="B293" s="200" t="s">
        <v>377</v>
      </c>
      <c r="C293" s="205" t="s">
        <v>2013</v>
      </c>
      <c r="D293" s="1005">
        <v>8740.5</v>
      </c>
    </row>
    <row r="294" spans="1:4" ht="16.5" thickTop="1" thickBot="1">
      <c r="A294" s="200" t="s">
        <v>665</v>
      </c>
      <c r="B294" s="200" t="s">
        <v>92</v>
      </c>
      <c r="C294" s="205" t="s">
        <v>666</v>
      </c>
      <c r="D294" s="1005">
        <v>2465.166666666667</v>
      </c>
    </row>
    <row r="295" spans="1:4" ht="16.5" thickTop="1" thickBot="1">
      <c r="A295" s="200" t="s">
        <v>671</v>
      </c>
      <c r="B295" s="200" t="s">
        <v>92</v>
      </c>
      <c r="C295" s="205" t="s">
        <v>2014</v>
      </c>
      <c r="D295" s="1005">
        <v>42993.666666666672</v>
      </c>
    </row>
    <row r="296" spans="1:4" ht="16.5" thickTop="1" thickBot="1">
      <c r="A296" s="200" t="s">
        <v>667</v>
      </c>
      <c r="B296" s="200" t="s">
        <v>92</v>
      </c>
      <c r="C296" s="205" t="s">
        <v>668</v>
      </c>
      <c r="D296" s="1005">
        <v>60545.333333333328</v>
      </c>
    </row>
    <row r="297" spans="1:4" ht="16.5" thickTop="1" thickBot="1">
      <c r="A297" s="200" t="s">
        <v>669</v>
      </c>
      <c r="B297" s="200" t="s">
        <v>92</v>
      </c>
      <c r="C297" s="205" t="s">
        <v>670</v>
      </c>
      <c r="D297" s="1005">
        <v>57643.666666666672</v>
      </c>
    </row>
    <row r="298" spans="1:4" ht="16.5" thickTop="1" thickBot="1">
      <c r="A298" s="200" t="s">
        <v>684</v>
      </c>
      <c r="B298" s="200" t="s">
        <v>144</v>
      </c>
      <c r="C298" s="205" t="s">
        <v>685</v>
      </c>
      <c r="D298" s="1005">
        <v>4086.333333333333</v>
      </c>
    </row>
    <row r="299" spans="1:4" ht="16.5" thickTop="1" thickBot="1">
      <c r="A299" s="200" t="s">
        <v>672</v>
      </c>
      <c r="B299" s="200" t="s">
        <v>377</v>
      </c>
      <c r="C299" s="205" t="s">
        <v>673</v>
      </c>
      <c r="D299" s="1005">
        <v>40198.5</v>
      </c>
    </row>
    <row r="300" spans="1:4" ht="16.5" thickTop="1" thickBot="1">
      <c r="A300" s="200" t="s">
        <v>688</v>
      </c>
      <c r="B300" s="200" t="s">
        <v>377</v>
      </c>
      <c r="C300" s="205" t="s">
        <v>689</v>
      </c>
      <c r="D300" s="1005">
        <v>32515.333333333332</v>
      </c>
    </row>
    <row r="301" spans="1:4" ht="46.5" thickTop="1" thickBot="1">
      <c r="A301" s="200" t="s">
        <v>690</v>
      </c>
      <c r="B301" s="200" t="s">
        <v>92</v>
      </c>
      <c r="C301" s="205" t="s">
        <v>691</v>
      </c>
      <c r="D301" s="1005">
        <v>345579</v>
      </c>
    </row>
    <row r="302" spans="1:4" ht="46.5" thickTop="1" thickBot="1">
      <c r="A302" s="200" t="s">
        <v>692</v>
      </c>
      <c r="B302" s="200" t="s">
        <v>92</v>
      </c>
      <c r="C302" s="205" t="s">
        <v>693</v>
      </c>
      <c r="D302" s="1005">
        <v>256762.5</v>
      </c>
    </row>
    <row r="303" spans="1:4" ht="46.5" thickTop="1" thickBot="1">
      <c r="A303" s="200" t="s">
        <v>694</v>
      </c>
      <c r="B303" s="200" t="s">
        <v>92</v>
      </c>
      <c r="C303" s="205" t="s">
        <v>695</v>
      </c>
      <c r="D303" s="1005">
        <v>230208.33333333331</v>
      </c>
    </row>
    <row r="304" spans="1:4" ht="46.5" thickTop="1" thickBot="1">
      <c r="A304" s="200" t="s">
        <v>696</v>
      </c>
      <c r="B304" s="200" t="s">
        <v>92</v>
      </c>
      <c r="C304" s="205" t="s">
        <v>697</v>
      </c>
      <c r="D304" s="1005">
        <v>309297.66666666669</v>
      </c>
    </row>
    <row r="305" spans="1:4" ht="46.5" thickTop="1" thickBot="1">
      <c r="A305" s="200" t="s">
        <v>698</v>
      </c>
      <c r="B305" s="200" t="s">
        <v>92</v>
      </c>
      <c r="C305" s="205" t="s">
        <v>699</v>
      </c>
      <c r="D305" s="1005">
        <v>251853.33333333334</v>
      </c>
    </row>
    <row r="306" spans="1:4" ht="46.5" thickTop="1" thickBot="1">
      <c r="A306" s="200" t="s">
        <v>700</v>
      </c>
      <c r="B306" s="200" t="s">
        <v>233</v>
      </c>
      <c r="C306" s="205" t="s">
        <v>701</v>
      </c>
      <c r="D306" s="1005">
        <v>368558.66666666669</v>
      </c>
    </row>
    <row r="307" spans="1:4" ht="16.5" thickTop="1" thickBot="1">
      <c r="A307" s="200" t="s">
        <v>702</v>
      </c>
      <c r="B307" s="200" t="s">
        <v>92</v>
      </c>
      <c r="C307" s="205" t="s">
        <v>703</v>
      </c>
      <c r="D307" s="1005">
        <v>159919.83333333331</v>
      </c>
    </row>
    <row r="308" spans="1:4" ht="16.5" thickTop="1" thickBot="1">
      <c r="A308" s="200" t="s">
        <v>674</v>
      </c>
      <c r="B308" s="200" t="s">
        <v>377</v>
      </c>
      <c r="C308" s="205" t="s">
        <v>675</v>
      </c>
      <c r="D308" s="1005">
        <v>20271.666666666664</v>
      </c>
    </row>
    <row r="309" spans="1:4" ht="16.5" thickTop="1" thickBot="1">
      <c r="A309" s="200" t="s">
        <v>680</v>
      </c>
      <c r="B309" s="200" t="s">
        <v>377</v>
      </c>
      <c r="C309" s="205" t="s">
        <v>681</v>
      </c>
      <c r="D309" s="1005">
        <v>5773.3333333333339</v>
      </c>
    </row>
    <row r="310" spans="1:4" ht="16.5" thickTop="1" thickBot="1">
      <c r="A310" s="200" t="s">
        <v>678</v>
      </c>
      <c r="B310" s="200" t="s">
        <v>377</v>
      </c>
      <c r="C310" s="205" t="s">
        <v>679</v>
      </c>
      <c r="D310" s="1005">
        <v>13350</v>
      </c>
    </row>
    <row r="311" spans="1:4" ht="16.5" thickTop="1" thickBot="1">
      <c r="A311" s="200" t="s">
        <v>676</v>
      </c>
      <c r="B311" s="200" t="s">
        <v>377</v>
      </c>
      <c r="C311" s="205" t="s">
        <v>677</v>
      </c>
      <c r="D311" s="1005">
        <v>75660.666666666672</v>
      </c>
    </row>
    <row r="312" spans="1:4" ht="16.5" thickTop="1" thickBot="1">
      <c r="A312" s="200" t="s">
        <v>682</v>
      </c>
      <c r="B312" s="200" t="s">
        <v>377</v>
      </c>
      <c r="C312" s="205" t="s">
        <v>683</v>
      </c>
      <c r="D312" s="1005">
        <v>12305.583333333332</v>
      </c>
    </row>
    <row r="313" spans="1:4" ht="16.5" thickTop="1" thickBot="1">
      <c r="A313" s="200" t="s">
        <v>704</v>
      </c>
      <c r="B313" s="200" t="s">
        <v>377</v>
      </c>
      <c r="C313" s="205" t="s">
        <v>705</v>
      </c>
      <c r="D313" s="1005">
        <v>10734.166666666668</v>
      </c>
    </row>
    <row r="314" spans="1:4" ht="16.5" thickTop="1" thickBot="1">
      <c r="A314" s="200" t="s">
        <v>706</v>
      </c>
      <c r="B314" s="200" t="s">
        <v>377</v>
      </c>
      <c r="C314" s="205" t="s">
        <v>707</v>
      </c>
      <c r="D314" s="1005">
        <v>9114.8333333333321</v>
      </c>
    </row>
    <row r="315" spans="1:4" ht="46.5" thickTop="1" thickBot="1">
      <c r="A315" s="200" t="s">
        <v>712</v>
      </c>
      <c r="B315" s="200" t="s">
        <v>377</v>
      </c>
      <c r="C315" s="205" t="s">
        <v>713</v>
      </c>
      <c r="D315" s="1005">
        <v>9005.8333333333321</v>
      </c>
    </row>
    <row r="316" spans="1:4" ht="31.5" thickTop="1" thickBot="1">
      <c r="A316" s="200" t="s">
        <v>708</v>
      </c>
      <c r="B316" s="200" t="s">
        <v>92</v>
      </c>
      <c r="C316" s="205" t="s">
        <v>709</v>
      </c>
      <c r="D316" s="1005">
        <v>43302</v>
      </c>
    </row>
    <row r="317" spans="1:4" ht="16.5" thickTop="1" thickBot="1">
      <c r="A317" s="200" t="s">
        <v>710</v>
      </c>
      <c r="B317" s="200" t="s">
        <v>377</v>
      </c>
      <c r="C317" s="205" t="s">
        <v>711</v>
      </c>
      <c r="D317" s="1005">
        <v>22157.5</v>
      </c>
    </row>
    <row r="318" spans="1:4" ht="31.5" thickTop="1" thickBot="1">
      <c r="A318" s="200" t="s">
        <v>714</v>
      </c>
      <c r="B318" s="200" t="s">
        <v>637</v>
      </c>
      <c r="C318" s="205" t="s">
        <v>715</v>
      </c>
      <c r="D318" s="1005">
        <v>60433.166666666672</v>
      </c>
    </row>
    <row r="319" spans="1:4" ht="31.5" thickTop="1" thickBot="1">
      <c r="A319" s="200" t="s">
        <v>716</v>
      </c>
      <c r="B319" s="200" t="s">
        <v>92</v>
      </c>
      <c r="C319" s="205" t="s">
        <v>717</v>
      </c>
      <c r="D319" s="1005">
        <v>11454.166666666668</v>
      </c>
    </row>
    <row r="320" spans="1:4" ht="46.5" thickTop="1" thickBot="1">
      <c r="A320" s="200" t="s">
        <v>724</v>
      </c>
      <c r="B320" s="200" t="s">
        <v>92</v>
      </c>
      <c r="C320" s="205" t="s">
        <v>725</v>
      </c>
      <c r="D320" s="1005">
        <v>103701.83333333334</v>
      </c>
    </row>
    <row r="321" spans="1:4" ht="46.5" thickTop="1" thickBot="1">
      <c r="A321" s="200" t="s">
        <v>726</v>
      </c>
      <c r="B321" s="200" t="s">
        <v>92</v>
      </c>
      <c r="C321" s="205" t="s">
        <v>727</v>
      </c>
      <c r="D321" s="1005">
        <v>175582.66666666669</v>
      </c>
    </row>
    <row r="322" spans="1:4" ht="46.5" thickTop="1" thickBot="1">
      <c r="A322" s="200" t="s">
        <v>722</v>
      </c>
      <c r="B322" s="200" t="s">
        <v>92</v>
      </c>
      <c r="C322" s="205" t="s">
        <v>723</v>
      </c>
      <c r="D322" s="1005">
        <v>156463.33333333331</v>
      </c>
    </row>
    <row r="323" spans="1:4" ht="61.5" thickTop="1" thickBot="1">
      <c r="A323" s="200" t="s">
        <v>720</v>
      </c>
      <c r="B323" s="200" t="s">
        <v>92</v>
      </c>
      <c r="C323" s="205" t="s">
        <v>721</v>
      </c>
      <c r="D323" s="1005">
        <v>191448.16666666669</v>
      </c>
    </row>
    <row r="324" spans="1:4" ht="16.5" thickTop="1" thickBot="1">
      <c r="A324" s="200" t="s">
        <v>728</v>
      </c>
      <c r="B324" s="200" t="s">
        <v>92</v>
      </c>
      <c r="C324" s="205" t="s">
        <v>729</v>
      </c>
      <c r="D324" s="1005">
        <v>292095</v>
      </c>
    </row>
    <row r="325" spans="1:4" ht="16.5" thickTop="1" thickBot="1">
      <c r="A325" s="200" t="s">
        <v>732</v>
      </c>
      <c r="B325" s="200" t="s">
        <v>92</v>
      </c>
      <c r="C325" s="205" t="s">
        <v>733</v>
      </c>
      <c r="D325" s="1005">
        <v>18020.666666666664</v>
      </c>
    </row>
    <row r="326" spans="1:4" ht="31.5" thickTop="1" thickBot="1">
      <c r="A326" s="200" t="s">
        <v>718</v>
      </c>
      <c r="B326" s="200" t="s">
        <v>92</v>
      </c>
      <c r="C326" s="205" t="s">
        <v>719</v>
      </c>
      <c r="D326" s="1005">
        <v>22320.166666666664</v>
      </c>
    </row>
    <row r="327" spans="1:4" ht="31.5" thickTop="1" thickBot="1">
      <c r="A327" s="200" t="s">
        <v>730</v>
      </c>
      <c r="B327" s="200" t="s">
        <v>92</v>
      </c>
      <c r="C327" s="205" t="s">
        <v>731</v>
      </c>
      <c r="D327" s="1005">
        <v>17975.5</v>
      </c>
    </row>
    <row r="328" spans="1:4" ht="31.5" thickTop="1" thickBot="1">
      <c r="A328" s="200" t="s">
        <v>734</v>
      </c>
      <c r="B328" s="200" t="s">
        <v>92</v>
      </c>
      <c r="C328" s="205" t="s">
        <v>735</v>
      </c>
      <c r="D328" s="1005">
        <v>66000.5</v>
      </c>
    </row>
    <row r="329" spans="1:4" ht="16.5" thickTop="1" thickBot="1">
      <c r="A329" s="200" t="s">
        <v>736</v>
      </c>
      <c r="B329" s="200" t="s">
        <v>92</v>
      </c>
      <c r="C329" s="205" t="s">
        <v>737</v>
      </c>
      <c r="D329" s="1005">
        <v>6351.5833333333339</v>
      </c>
    </row>
    <row r="330" spans="1:4" ht="31.5" thickTop="1" thickBot="1">
      <c r="A330" s="200" t="s">
        <v>738</v>
      </c>
      <c r="B330" s="200" t="s">
        <v>92</v>
      </c>
      <c r="C330" s="205" t="s">
        <v>739</v>
      </c>
      <c r="D330" s="1005">
        <v>46740.333333333336</v>
      </c>
    </row>
    <row r="331" spans="1:4" ht="31.5" thickTop="1" thickBot="1">
      <c r="A331" s="200" t="s">
        <v>740</v>
      </c>
      <c r="B331" s="200" t="s">
        <v>92</v>
      </c>
      <c r="C331" s="205" t="s">
        <v>741</v>
      </c>
      <c r="D331" s="1005">
        <v>1968.5</v>
      </c>
    </row>
    <row r="332" spans="1:4" ht="16.5" thickTop="1" thickBot="1">
      <c r="A332" s="200" t="s">
        <v>743</v>
      </c>
      <c r="B332" s="200" t="s">
        <v>388</v>
      </c>
      <c r="C332" s="205" t="s">
        <v>744</v>
      </c>
      <c r="D332" s="1005">
        <v>45077.666666666672</v>
      </c>
    </row>
    <row r="333" spans="1:4" ht="31.5" thickTop="1" thickBot="1">
      <c r="A333" s="200" t="s">
        <v>742</v>
      </c>
      <c r="B333" s="200" t="s">
        <v>388</v>
      </c>
      <c r="C333" s="205" t="s">
        <v>2017</v>
      </c>
      <c r="D333" s="1005">
        <v>15895.333333333332</v>
      </c>
    </row>
    <row r="334" spans="1:4" ht="16.5" thickTop="1" thickBot="1">
      <c r="A334" s="200" t="s">
        <v>747</v>
      </c>
      <c r="B334" s="200" t="s">
        <v>92</v>
      </c>
      <c r="C334" s="205" t="s">
        <v>2018</v>
      </c>
      <c r="D334" s="1005">
        <v>679.66666666666674</v>
      </c>
    </row>
    <row r="335" spans="1:4" ht="16.5" thickTop="1" thickBot="1">
      <c r="A335" s="200" t="s">
        <v>745</v>
      </c>
      <c r="B335" s="200" t="s">
        <v>92</v>
      </c>
      <c r="C335" s="205" t="s">
        <v>746</v>
      </c>
      <c r="D335" s="1005">
        <v>4022</v>
      </c>
    </row>
    <row r="336" spans="1:4" ht="16.5" thickTop="1" thickBot="1">
      <c r="A336" s="200" t="s">
        <v>748</v>
      </c>
      <c r="B336" s="200" t="s">
        <v>377</v>
      </c>
      <c r="C336" s="205" t="s">
        <v>749</v>
      </c>
      <c r="D336" s="1005">
        <v>5886</v>
      </c>
    </row>
    <row r="337" spans="1:4" ht="16.5" thickTop="1" thickBot="1">
      <c r="A337" s="200" t="s">
        <v>753</v>
      </c>
      <c r="B337" s="200" t="s">
        <v>92</v>
      </c>
      <c r="C337" s="205" t="s">
        <v>754</v>
      </c>
      <c r="D337" s="1005">
        <v>246183.66666666669</v>
      </c>
    </row>
    <row r="338" spans="1:4" ht="16.5" thickTop="1" thickBot="1">
      <c r="A338" s="200" t="s">
        <v>751</v>
      </c>
      <c r="B338" s="200" t="s">
        <v>92</v>
      </c>
      <c r="C338" s="205" t="s">
        <v>752</v>
      </c>
      <c r="D338" s="1005">
        <v>46260</v>
      </c>
    </row>
    <row r="339" spans="1:4" ht="31.5" thickTop="1" thickBot="1">
      <c r="A339" s="200" t="s">
        <v>750</v>
      </c>
      <c r="B339" s="200" t="s">
        <v>144</v>
      </c>
      <c r="C339" s="205" t="s">
        <v>2019</v>
      </c>
      <c r="D339" s="1005">
        <v>80253.166666666657</v>
      </c>
    </row>
    <row r="340" spans="1:4" ht="31.5" thickTop="1" thickBot="1">
      <c r="A340" s="200" t="s">
        <v>686</v>
      </c>
      <c r="B340" s="200" t="s">
        <v>92</v>
      </c>
      <c r="C340" s="205" t="s">
        <v>2015</v>
      </c>
      <c r="D340" s="1005">
        <v>1474551.3333333335</v>
      </c>
    </row>
    <row r="341" spans="1:4" ht="31.5" thickTop="1" thickBot="1">
      <c r="A341" s="200" t="s">
        <v>755</v>
      </c>
      <c r="B341" s="200" t="s">
        <v>92</v>
      </c>
      <c r="C341" s="205" t="s">
        <v>756</v>
      </c>
      <c r="D341" s="1005">
        <v>1466813.3333333335</v>
      </c>
    </row>
    <row r="342" spans="1:4" ht="31.5" thickTop="1" thickBot="1">
      <c r="A342" s="200" t="s">
        <v>687</v>
      </c>
      <c r="B342" s="200" t="s">
        <v>92</v>
      </c>
      <c r="C342" s="205" t="s">
        <v>2016</v>
      </c>
      <c r="D342" s="1005">
        <v>925400</v>
      </c>
    </row>
    <row r="343" spans="1:4" ht="31.5" thickTop="1" thickBot="1">
      <c r="A343" s="200" t="s">
        <v>757</v>
      </c>
      <c r="B343" s="200" t="s">
        <v>92</v>
      </c>
      <c r="C343" s="205" t="s">
        <v>758</v>
      </c>
      <c r="D343" s="1005">
        <v>900507.16666666674</v>
      </c>
    </row>
    <row r="344" spans="1:4" ht="31.5" thickTop="1" thickBot="1">
      <c r="A344" s="200" t="s">
        <v>802</v>
      </c>
      <c r="B344" s="200" t="s">
        <v>388</v>
      </c>
      <c r="C344" s="205" t="s">
        <v>803</v>
      </c>
      <c r="D344" s="1005">
        <v>67660.5</v>
      </c>
    </row>
    <row r="345" spans="1:4" ht="31.5" thickTop="1" thickBot="1">
      <c r="A345" s="200" t="s">
        <v>759</v>
      </c>
      <c r="B345" s="200" t="s">
        <v>377</v>
      </c>
      <c r="C345" s="205" t="s">
        <v>760</v>
      </c>
      <c r="D345" s="1005">
        <v>71420.333333333343</v>
      </c>
    </row>
    <row r="346" spans="1:4" ht="31.5" thickTop="1" thickBot="1">
      <c r="A346" s="200" t="s">
        <v>761</v>
      </c>
      <c r="B346" s="200" t="s">
        <v>144</v>
      </c>
      <c r="C346" s="205" t="s">
        <v>762</v>
      </c>
      <c r="D346" s="1005">
        <v>47356.5</v>
      </c>
    </row>
    <row r="347" spans="1:4" ht="31.5" thickTop="1" thickBot="1">
      <c r="A347" s="200" t="s">
        <v>768</v>
      </c>
      <c r="B347" s="200" t="s">
        <v>92</v>
      </c>
      <c r="C347" s="205" t="s">
        <v>2023</v>
      </c>
      <c r="D347" s="1005">
        <v>86233.5</v>
      </c>
    </row>
    <row r="348" spans="1:4" ht="16.5" thickTop="1" thickBot="1">
      <c r="A348" s="200" t="s">
        <v>773</v>
      </c>
      <c r="B348" s="200" t="s">
        <v>144</v>
      </c>
      <c r="C348" s="205" t="s">
        <v>2024</v>
      </c>
      <c r="D348" s="1005">
        <v>13103.666666666668</v>
      </c>
    </row>
    <row r="349" spans="1:4" ht="31.5" thickTop="1" thickBot="1">
      <c r="A349" s="200" t="s">
        <v>763</v>
      </c>
      <c r="B349" s="200" t="s">
        <v>144</v>
      </c>
      <c r="C349" s="205" t="s">
        <v>764</v>
      </c>
      <c r="D349" s="1005">
        <v>39407</v>
      </c>
    </row>
    <row r="350" spans="1:4" ht="31.5" thickTop="1" thickBot="1">
      <c r="A350" s="200" t="s">
        <v>765</v>
      </c>
      <c r="B350" s="200" t="s">
        <v>144</v>
      </c>
      <c r="C350" s="205" t="s">
        <v>2020</v>
      </c>
      <c r="D350" s="1005">
        <v>20605</v>
      </c>
    </row>
    <row r="351" spans="1:4" ht="16.5" thickTop="1" thickBot="1">
      <c r="A351" s="200" t="s">
        <v>801</v>
      </c>
      <c r="B351" s="200" t="s">
        <v>144</v>
      </c>
      <c r="C351" s="205" t="s">
        <v>2026</v>
      </c>
      <c r="D351" s="1005">
        <v>133971.5</v>
      </c>
    </row>
    <row r="352" spans="1:4" ht="16.5" thickTop="1" thickBot="1">
      <c r="A352" s="200" t="s">
        <v>769</v>
      </c>
      <c r="B352" s="200" t="s">
        <v>144</v>
      </c>
      <c r="C352" s="205" t="s">
        <v>770</v>
      </c>
      <c r="D352" s="1005">
        <v>390579</v>
      </c>
    </row>
    <row r="353" spans="1:4" ht="16.5" thickTop="1" thickBot="1">
      <c r="A353" s="200" t="s">
        <v>771</v>
      </c>
      <c r="B353" s="200" t="s">
        <v>144</v>
      </c>
      <c r="C353" s="205" t="s">
        <v>772</v>
      </c>
      <c r="D353" s="1005">
        <v>1034858</v>
      </c>
    </row>
    <row r="354" spans="1:4" ht="31.5" thickTop="1" thickBot="1">
      <c r="A354" s="200" t="s">
        <v>767</v>
      </c>
      <c r="B354" s="200" t="s">
        <v>144</v>
      </c>
      <c r="C354" s="205" t="s">
        <v>2022</v>
      </c>
      <c r="D354" s="1005">
        <v>5593.666666666667</v>
      </c>
    </row>
    <row r="355" spans="1:4" ht="16.5" thickTop="1" thickBot="1">
      <c r="A355" s="200" t="s">
        <v>766</v>
      </c>
      <c r="B355" s="200" t="s">
        <v>144</v>
      </c>
      <c r="C355" s="205" t="s">
        <v>2021</v>
      </c>
      <c r="D355" s="1005">
        <v>6346.5</v>
      </c>
    </row>
    <row r="356" spans="1:4" ht="16.5" thickTop="1" thickBot="1">
      <c r="A356" s="200" t="s">
        <v>778</v>
      </c>
      <c r="B356" s="200" t="s">
        <v>144</v>
      </c>
      <c r="C356" s="205" t="s">
        <v>779</v>
      </c>
      <c r="D356" s="1005">
        <v>35405.833333333336</v>
      </c>
    </row>
    <row r="357" spans="1:4" ht="31.5" thickTop="1" thickBot="1">
      <c r="A357" s="200" t="s">
        <v>774</v>
      </c>
      <c r="B357" s="200" t="s">
        <v>144</v>
      </c>
      <c r="C357" s="205" t="s">
        <v>775</v>
      </c>
      <c r="D357" s="1005">
        <v>398842.5</v>
      </c>
    </row>
    <row r="358" spans="1:4" ht="31.5" thickTop="1" thickBot="1">
      <c r="A358" s="200" t="s">
        <v>776</v>
      </c>
      <c r="B358" s="200" t="s">
        <v>144</v>
      </c>
      <c r="C358" s="205" t="s">
        <v>777</v>
      </c>
      <c r="D358" s="1005">
        <v>401932.33333333337</v>
      </c>
    </row>
    <row r="359" spans="1:4" ht="16.5" thickTop="1" thickBot="1">
      <c r="A359" s="200" t="s">
        <v>780</v>
      </c>
      <c r="B359" s="200" t="s">
        <v>144</v>
      </c>
      <c r="C359" s="205" t="s">
        <v>781</v>
      </c>
      <c r="D359" s="1005">
        <v>141364.5</v>
      </c>
    </row>
    <row r="360" spans="1:4" ht="16.5" thickTop="1" thickBot="1">
      <c r="A360" s="200" t="s">
        <v>782</v>
      </c>
      <c r="B360" s="200" t="s">
        <v>144</v>
      </c>
      <c r="C360" s="205" t="s">
        <v>783</v>
      </c>
      <c r="D360" s="1005">
        <v>183734.66666666669</v>
      </c>
    </row>
    <row r="361" spans="1:4" ht="16.5" thickTop="1" thickBot="1">
      <c r="A361" s="200" t="s">
        <v>784</v>
      </c>
      <c r="B361" s="200" t="s">
        <v>144</v>
      </c>
      <c r="C361" s="205" t="s">
        <v>785</v>
      </c>
      <c r="D361" s="1005">
        <v>177535</v>
      </c>
    </row>
    <row r="362" spans="1:4" ht="16.5" thickTop="1" thickBot="1">
      <c r="A362" s="200" t="s">
        <v>786</v>
      </c>
      <c r="B362" s="200" t="s">
        <v>144</v>
      </c>
      <c r="C362" s="205" t="s">
        <v>787</v>
      </c>
      <c r="D362" s="1005">
        <v>208692.83333333331</v>
      </c>
    </row>
    <row r="363" spans="1:4" ht="31.5" thickTop="1" thickBot="1">
      <c r="A363" s="200" t="s">
        <v>788</v>
      </c>
      <c r="B363" s="200" t="s">
        <v>144</v>
      </c>
      <c r="C363" s="205" t="s">
        <v>789</v>
      </c>
      <c r="D363" s="1005">
        <v>178106.91666666669</v>
      </c>
    </row>
    <row r="364" spans="1:4" ht="31.5" thickTop="1" thickBot="1">
      <c r="A364" s="200" t="s">
        <v>804</v>
      </c>
      <c r="B364" s="200" t="s">
        <v>144</v>
      </c>
      <c r="C364" s="205" t="s">
        <v>805</v>
      </c>
      <c r="D364" s="1005">
        <v>137722.16666666666</v>
      </c>
    </row>
    <row r="365" spans="1:4" ht="16.5" thickTop="1" thickBot="1">
      <c r="A365" s="200" t="s">
        <v>790</v>
      </c>
      <c r="B365" s="200" t="s">
        <v>144</v>
      </c>
      <c r="C365" s="205" t="s">
        <v>791</v>
      </c>
      <c r="D365" s="1005">
        <v>57733</v>
      </c>
    </row>
    <row r="366" spans="1:4" ht="16.5" thickTop="1" thickBot="1">
      <c r="A366" s="200" t="s">
        <v>792</v>
      </c>
      <c r="B366" s="200" t="s">
        <v>144</v>
      </c>
      <c r="C366" s="205" t="s">
        <v>2025</v>
      </c>
      <c r="D366" s="1005">
        <v>59648</v>
      </c>
    </row>
    <row r="367" spans="1:4" ht="31.5" thickTop="1" thickBot="1">
      <c r="A367" s="200" t="s">
        <v>793</v>
      </c>
      <c r="B367" s="200" t="s">
        <v>92</v>
      </c>
      <c r="C367" s="205" t="s">
        <v>794</v>
      </c>
      <c r="D367" s="1005">
        <v>43436.333333333328</v>
      </c>
    </row>
    <row r="368" spans="1:4" ht="16.5" thickTop="1" thickBot="1">
      <c r="A368" s="200" t="s">
        <v>797</v>
      </c>
      <c r="B368" s="200" t="s">
        <v>92</v>
      </c>
      <c r="C368" s="205" t="s">
        <v>798</v>
      </c>
      <c r="D368" s="1005">
        <v>2931.1666666666665</v>
      </c>
    </row>
    <row r="369" spans="1:4" ht="31.5" thickTop="1" thickBot="1">
      <c r="A369" s="200" t="s">
        <v>795</v>
      </c>
      <c r="B369" s="200" t="s">
        <v>92</v>
      </c>
      <c r="C369" s="205" t="s">
        <v>796</v>
      </c>
      <c r="D369" s="1005">
        <v>1336.25</v>
      </c>
    </row>
    <row r="370" spans="1:4" ht="16.5" thickTop="1" thickBot="1">
      <c r="A370" s="200" t="s">
        <v>799</v>
      </c>
      <c r="B370" s="200" t="s">
        <v>92</v>
      </c>
      <c r="C370" s="205" t="s">
        <v>800</v>
      </c>
      <c r="D370" s="1005">
        <v>39081.333333333328</v>
      </c>
    </row>
    <row r="371" spans="1:4" ht="16.5" thickTop="1" thickBot="1">
      <c r="A371" s="200" t="s">
        <v>808</v>
      </c>
      <c r="B371" s="200" t="s">
        <v>92</v>
      </c>
      <c r="C371" s="205" t="s">
        <v>2027</v>
      </c>
      <c r="D371" s="1005">
        <v>34619.666666666672</v>
      </c>
    </row>
    <row r="372" spans="1:4" ht="16.5" thickTop="1" thickBot="1">
      <c r="A372" s="200" t="s">
        <v>806</v>
      </c>
      <c r="B372" s="200" t="s">
        <v>377</v>
      </c>
      <c r="C372" s="205" t="s">
        <v>807</v>
      </c>
      <c r="D372" s="1005">
        <v>4257.5</v>
      </c>
    </row>
    <row r="373" spans="1:4" ht="16.5" thickTop="1" thickBot="1">
      <c r="A373" s="200"/>
      <c r="B373" s="200"/>
      <c r="C373" s="205"/>
      <c r="D373" s="657"/>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D6" sqref="D6:D117"/>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3" t="s">
        <v>1934</v>
      </c>
      <c r="B1" s="684"/>
      <c r="C1" s="684"/>
      <c r="D1" s="685"/>
    </row>
    <row r="2" spans="1:5" ht="16.5" thickTop="1" thickBot="1">
      <c r="A2" s="682" t="s">
        <v>1493</v>
      </c>
      <c r="B2" s="682"/>
      <c r="C2" s="682"/>
      <c r="D2" s="682"/>
    </row>
    <row r="3" spans="1:5" ht="16.5" thickTop="1" thickBot="1">
      <c r="A3" s="686"/>
      <c r="B3" s="686"/>
      <c r="C3" s="686"/>
      <c r="D3" s="686"/>
    </row>
    <row r="4" spans="1:5" ht="16.5" thickTop="1" thickBot="1">
      <c r="A4" s="687"/>
      <c r="B4" s="687"/>
      <c r="C4" s="687"/>
      <c r="D4" s="687"/>
    </row>
    <row r="5" spans="1:5" ht="30" customHeight="1" thickTop="1" thickBot="1">
      <c r="A5" s="207"/>
      <c r="B5" s="106"/>
      <c r="C5" s="107"/>
      <c r="D5" s="195"/>
    </row>
    <row r="6" spans="1:5" ht="30" customHeight="1" thickTop="1" thickBot="1">
      <c r="A6" s="208" t="s">
        <v>1350</v>
      </c>
      <c r="B6" s="106" t="s">
        <v>339</v>
      </c>
      <c r="C6" s="108" t="s">
        <v>2132</v>
      </c>
      <c r="D6" s="1007">
        <v>1213.7259613333333</v>
      </c>
    </row>
    <row r="7" spans="1:5" ht="30" customHeight="1" thickTop="1" thickBot="1">
      <c r="A7" s="208" t="s">
        <v>1436</v>
      </c>
      <c r="B7" s="106" t="s">
        <v>339</v>
      </c>
      <c r="C7" s="108" t="s">
        <v>2131</v>
      </c>
      <c r="D7" s="1007">
        <v>1213.3926280000001</v>
      </c>
      <c r="E7" s="109"/>
    </row>
    <row r="8" spans="1:5" ht="30" customHeight="1" thickTop="1" thickBot="1">
      <c r="A8" s="208" t="s">
        <v>1448</v>
      </c>
      <c r="B8" s="106" t="s">
        <v>339</v>
      </c>
      <c r="C8" s="108" t="s">
        <v>2133</v>
      </c>
      <c r="D8" s="1007">
        <v>1213.3926280000001</v>
      </c>
    </row>
    <row r="9" spans="1:5" ht="30" customHeight="1" thickTop="1" thickBot="1">
      <c r="A9" s="208" t="s">
        <v>1309</v>
      </c>
      <c r="B9" s="106" t="s">
        <v>1307</v>
      </c>
      <c r="C9" s="108" t="s">
        <v>1310</v>
      </c>
      <c r="D9" s="1007">
        <v>1213.3926280000001</v>
      </c>
    </row>
    <row r="10" spans="1:5" ht="30" customHeight="1" thickTop="1" thickBot="1">
      <c r="A10" s="208" t="s">
        <v>1472</v>
      </c>
      <c r="B10" s="106" t="s">
        <v>339</v>
      </c>
      <c r="C10" s="108" t="s">
        <v>1473</v>
      </c>
      <c r="D10" s="1007">
        <v>1213.3926280000001</v>
      </c>
    </row>
    <row r="11" spans="1:5" ht="30" customHeight="1" thickTop="1" thickBot="1">
      <c r="A11" s="208" t="s">
        <v>1413</v>
      </c>
      <c r="B11" s="106" t="s">
        <v>339</v>
      </c>
      <c r="C11" s="108" t="s">
        <v>1414</v>
      </c>
      <c r="D11" s="1007">
        <v>1213.3926280000001</v>
      </c>
    </row>
    <row r="12" spans="1:5" ht="30" customHeight="1" thickTop="1" thickBot="1">
      <c r="A12" s="208" t="s">
        <v>1415</v>
      </c>
      <c r="B12" s="106" t="s">
        <v>339</v>
      </c>
      <c r="C12" s="108" t="s">
        <v>1416</v>
      </c>
      <c r="D12" s="1007">
        <v>1213.3926280000001</v>
      </c>
    </row>
    <row r="13" spans="1:5" ht="30" customHeight="1" thickTop="1" thickBot="1">
      <c r="A13" s="208" t="s">
        <v>1417</v>
      </c>
      <c r="B13" s="106" t="s">
        <v>339</v>
      </c>
      <c r="C13" s="108" t="s">
        <v>1418</v>
      </c>
      <c r="D13" s="1007">
        <v>1213.3926280000001</v>
      </c>
    </row>
    <row r="14" spans="1:5" ht="30" customHeight="1" thickTop="1" thickBot="1">
      <c r="A14" s="208" t="s">
        <v>1419</v>
      </c>
      <c r="B14" s="106" t="s">
        <v>339</v>
      </c>
      <c r="C14" s="108" t="s">
        <v>1420</v>
      </c>
      <c r="D14" s="1007">
        <v>1213.3926280000001</v>
      </c>
    </row>
    <row r="15" spans="1:5" ht="30" customHeight="1" thickTop="1" thickBot="1">
      <c r="A15" s="208" t="s">
        <v>1401</v>
      </c>
      <c r="B15" s="106" t="s">
        <v>339</v>
      </c>
      <c r="C15" s="108" t="s">
        <v>1944</v>
      </c>
      <c r="D15" s="1007">
        <v>1213.3926280000001</v>
      </c>
    </row>
    <row r="16" spans="1:5" ht="30" customHeight="1" thickTop="1" thickBot="1">
      <c r="A16" s="208" t="s">
        <v>1311</v>
      </c>
      <c r="B16" s="106" t="s">
        <v>339</v>
      </c>
      <c r="C16" s="108" t="s">
        <v>1312</v>
      </c>
      <c r="D16" s="1007">
        <v>1213.3926280000001</v>
      </c>
    </row>
    <row r="17" spans="1:4" ht="30" customHeight="1" thickTop="1" thickBot="1">
      <c r="A17" s="208" t="s">
        <v>1313</v>
      </c>
      <c r="B17" s="106" t="s">
        <v>339</v>
      </c>
      <c r="C17" s="108" t="s">
        <v>1314</v>
      </c>
      <c r="D17" s="1007">
        <v>1213.3926280000001</v>
      </c>
    </row>
    <row r="18" spans="1:4" ht="30" customHeight="1" thickTop="1" thickBot="1">
      <c r="A18" s="208" t="s">
        <v>1315</v>
      </c>
      <c r="B18" s="106" t="s">
        <v>339</v>
      </c>
      <c r="C18" s="108" t="s">
        <v>1316</v>
      </c>
      <c r="D18" s="1007">
        <v>1213.3926280000001</v>
      </c>
    </row>
    <row r="19" spans="1:4" ht="30" customHeight="1" thickTop="1" thickBot="1">
      <c r="A19" s="208" t="s">
        <v>1319</v>
      </c>
      <c r="B19" s="106" t="s">
        <v>339</v>
      </c>
      <c r="C19" s="108" t="s">
        <v>1320</v>
      </c>
      <c r="D19" s="1007">
        <v>1213.3926280000001</v>
      </c>
    </row>
    <row r="20" spans="1:4" ht="30" customHeight="1" thickTop="1" thickBot="1">
      <c r="A20" s="208" t="s">
        <v>1491</v>
      </c>
      <c r="B20" s="106" t="s">
        <v>339</v>
      </c>
      <c r="C20" s="108" t="s">
        <v>1953</v>
      </c>
      <c r="D20" s="1007">
        <v>1213.3926280000001</v>
      </c>
    </row>
    <row r="21" spans="1:4" ht="30" customHeight="1" thickTop="1" thickBot="1">
      <c r="A21" s="208" t="s">
        <v>1323</v>
      </c>
      <c r="B21" s="106" t="s">
        <v>339</v>
      </c>
      <c r="C21" s="108" t="s">
        <v>1324</v>
      </c>
      <c r="D21" s="1007">
        <v>1213.3926280000001</v>
      </c>
    </row>
    <row r="22" spans="1:4" ht="30" customHeight="1" thickTop="1" thickBot="1">
      <c r="A22" s="208" t="s">
        <v>1474</v>
      </c>
      <c r="B22" s="106" t="s">
        <v>339</v>
      </c>
      <c r="C22" s="108" t="s">
        <v>1475</v>
      </c>
      <c r="D22" s="1007">
        <v>1213.3926280000001</v>
      </c>
    </row>
    <row r="23" spans="1:4" ht="30" customHeight="1" thickTop="1" thickBot="1">
      <c r="A23" s="208" t="s">
        <v>1331</v>
      </c>
      <c r="B23" s="106" t="s">
        <v>339</v>
      </c>
      <c r="C23" s="108" t="s">
        <v>1332</v>
      </c>
      <c r="D23" s="1007">
        <v>1213.3926280000001</v>
      </c>
    </row>
    <row r="24" spans="1:4" ht="30" customHeight="1" thickTop="1" thickBot="1">
      <c r="A24" s="208" t="s">
        <v>1353</v>
      </c>
      <c r="B24" s="106" t="s">
        <v>339</v>
      </c>
      <c r="C24" s="108" t="s">
        <v>1354</v>
      </c>
      <c r="D24" s="1007">
        <v>1213.3926280000001</v>
      </c>
    </row>
    <row r="25" spans="1:4" ht="30" customHeight="1" thickTop="1" thickBot="1">
      <c r="A25" s="208" t="s">
        <v>1325</v>
      </c>
      <c r="B25" s="106" t="s">
        <v>339</v>
      </c>
      <c r="C25" s="108" t="s">
        <v>1326</v>
      </c>
      <c r="D25" s="1007">
        <v>1213.3926280000001</v>
      </c>
    </row>
    <row r="26" spans="1:4" ht="30" customHeight="1" thickTop="1" thickBot="1">
      <c r="A26" s="208" t="s">
        <v>1330</v>
      </c>
      <c r="B26" s="106" t="s">
        <v>339</v>
      </c>
      <c r="C26" s="108" t="s">
        <v>1326</v>
      </c>
      <c r="D26" s="1007">
        <v>1213.3926280000001</v>
      </c>
    </row>
    <row r="27" spans="1:4" ht="30" customHeight="1" thickTop="1" thickBot="1">
      <c r="A27" s="208" t="s">
        <v>1387</v>
      </c>
      <c r="B27" s="106" t="s">
        <v>339</v>
      </c>
      <c r="C27" s="108" t="s">
        <v>1388</v>
      </c>
      <c r="D27" s="1007">
        <v>1213.3926280000001</v>
      </c>
    </row>
    <row r="28" spans="1:4" ht="30" customHeight="1" thickTop="1" thickBot="1">
      <c r="A28" s="208" t="s">
        <v>1333</v>
      </c>
      <c r="B28" s="106" t="s">
        <v>339</v>
      </c>
      <c r="C28" s="108" t="s">
        <v>1334</v>
      </c>
      <c r="D28" s="1007">
        <v>1213.3926280000001</v>
      </c>
    </row>
    <row r="29" spans="1:4" ht="30" customHeight="1" thickTop="1" thickBot="1">
      <c r="A29" s="208" t="s">
        <v>1338</v>
      </c>
      <c r="B29" s="106" t="s">
        <v>339</v>
      </c>
      <c r="C29" s="108" t="s">
        <v>1339</v>
      </c>
      <c r="D29" s="1007">
        <v>1213.3926280000001</v>
      </c>
    </row>
    <row r="30" spans="1:4" ht="30" customHeight="1" thickTop="1" thickBot="1">
      <c r="A30" s="208" t="s">
        <v>1336</v>
      </c>
      <c r="B30" s="106" t="s">
        <v>339</v>
      </c>
      <c r="C30" s="108" t="s">
        <v>1337</v>
      </c>
      <c r="D30" s="1007">
        <v>1213.3926280000001</v>
      </c>
    </row>
    <row r="31" spans="1:4" ht="30" customHeight="1" thickTop="1" thickBot="1">
      <c r="A31" s="208" t="s">
        <v>1351</v>
      </c>
      <c r="B31" s="106" t="s">
        <v>339</v>
      </c>
      <c r="C31" s="108" t="s">
        <v>1352</v>
      </c>
      <c r="D31" s="1007">
        <v>1213.3926280000001</v>
      </c>
    </row>
    <row r="32" spans="1:4" ht="30" customHeight="1" thickTop="1" thickBot="1">
      <c r="A32" s="208" t="s">
        <v>1340</v>
      </c>
      <c r="B32" s="106" t="s">
        <v>339</v>
      </c>
      <c r="C32" s="108" t="s">
        <v>1341</v>
      </c>
      <c r="D32" s="1007">
        <v>1213.3926280000001</v>
      </c>
    </row>
    <row r="33" spans="1:4" ht="30" customHeight="1" thickTop="1" thickBot="1">
      <c r="A33" s="208" t="s">
        <v>1356</v>
      </c>
      <c r="B33" s="106" t="s">
        <v>339</v>
      </c>
      <c r="C33" s="108" t="s">
        <v>1341</v>
      </c>
      <c r="D33" s="1007">
        <v>1213.3926280000001</v>
      </c>
    </row>
    <row r="34" spans="1:4" ht="30" customHeight="1" thickTop="1" thickBot="1">
      <c r="A34" s="208" t="s">
        <v>1357</v>
      </c>
      <c r="B34" s="106" t="s">
        <v>339</v>
      </c>
      <c r="C34" s="108" t="s">
        <v>1358</v>
      </c>
      <c r="D34" s="1007">
        <v>1213.3926280000001</v>
      </c>
    </row>
    <row r="35" spans="1:4" ht="30" customHeight="1" thickTop="1" thickBot="1">
      <c r="A35" s="208" t="s">
        <v>1407</v>
      </c>
      <c r="B35" s="106" t="s">
        <v>339</v>
      </c>
      <c r="C35" s="108" t="s">
        <v>1948</v>
      </c>
      <c r="D35" s="1007">
        <v>1213.3926280000001</v>
      </c>
    </row>
    <row r="36" spans="1:4" ht="30" customHeight="1" thickTop="1" thickBot="1">
      <c r="A36" s="208" t="s">
        <v>1488</v>
      </c>
      <c r="B36" s="106" t="s">
        <v>339</v>
      </c>
      <c r="C36" s="108" t="s">
        <v>1489</v>
      </c>
      <c r="D36" s="1007">
        <v>1213.3926280000001</v>
      </c>
    </row>
    <row r="37" spans="1:4" ht="30" customHeight="1" thickTop="1" thickBot="1">
      <c r="A37" s="208" t="s">
        <v>1469</v>
      </c>
      <c r="B37" s="106" t="s">
        <v>339</v>
      </c>
      <c r="C37" s="108" t="s">
        <v>1470</v>
      </c>
      <c r="D37" s="1007">
        <v>1213.3926280000001</v>
      </c>
    </row>
    <row r="38" spans="1:4" ht="30" customHeight="1" thickTop="1" thickBot="1">
      <c r="A38" s="208" t="s">
        <v>1348</v>
      </c>
      <c r="B38" s="106" t="s">
        <v>339</v>
      </c>
      <c r="C38" s="108" t="s">
        <v>1349</v>
      </c>
      <c r="D38" s="1007">
        <v>1213.3926280000001</v>
      </c>
    </row>
    <row r="39" spans="1:4" ht="30" customHeight="1" thickTop="1" thickBot="1">
      <c r="A39" s="208" t="s">
        <v>1305</v>
      </c>
      <c r="B39" s="106" t="s">
        <v>1307</v>
      </c>
      <c r="C39" s="108" t="s">
        <v>1364</v>
      </c>
      <c r="D39" s="1007">
        <v>1213.3926280000001</v>
      </c>
    </row>
    <row r="40" spans="1:4" ht="30" customHeight="1" thickTop="1" thickBot="1">
      <c r="A40" s="208" t="s">
        <v>1345</v>
      </c>
      <c r="B40" s="106" t="s">
        <v>339</v>
      </c>
      <c r="C40" s="108" t="s">
        <v>1346</v>
      </c>
      <c r="D40" s="1007">
        <v>1213.3926280000001</v>
      </c>
    </row>
    <row r="41" spans="1:4" ht="30" customHeight="1" thickTop="1" thickBot="1">
      <c r="A41" s="208" t="s">
        <v>1343</v>
      </c>
      <c r="B41" s="106" t="s">
        <v>339</v>
      </c>
      <c r="C41" s="108" t="s">
        <v>1344</v>
      </c>
      <c r="D41" s="1007">
        <v>1213.3926280000001</v>
      </c>
    </row>
    <row r="42" spans="1:4" ht="30" customHeight="1" thickTop="1" thickBot="1">
      <c r="A42" s="208" t="s">
        <v>1476</v>
      </c>
      <c r="B42" s="106" t="s">
        <v>339</v>
      </c>
      <c r="C42" s="108" t="s">
        <v>1344</v>
      </c>
      <c r="D42" s="1007">
        <v>1213.3926280000001</v>
      </c>
    </row>
    <row r="43" spans="1:4" ht="30" customHeight="1" thickTop="1" thickBot="1">
      <c r="A43" s="208" t="s">
        <v>1317</v>
      </c>
      <c r="B43" s="106" t="s">
        <v>339</v>
      </c>
      <c r="C43" s="108" t="s">
        <v>1318</v>
      </c>
      <c r="D43" s="1007">
        <v>1213.3926280000001</v>
      </c>
    </row>
    <row r="44" spans="1:4" ht="30" customHeight="1" thickTop="1" thickBot="1">
      <c r="A44" s="208" t="s">
        <v>1471</v>
      </c>
      <c r="B44" s="106" t="s">
        <v>339</v>
      </c>
      <c r="C44" s="108" t="s">
        <v>1318</v>
      </c>
      <c r="D44" s="1007">
        <v>1213.3926280000001</v>
      </c>
    </row>
    <row r="45" spans="1:4" ht="30" customHeight="1" thickTop="1" thickBot="1">
      <c r="A45" s="208" t="s">
        <v>1362</v>
      </c>
      <c r="B45" s="106" t="s">
        <v>339</v>
      </c>
      <c r="C45" s="108" t="s">
        <v>1363</v>
      </c>
      <c r="D45" s="1007">
        <v>1213.3926280000001</v>
      </c>
    </row>
    <row r="46" spans="1:4" ht="30" customHeight="1" thickTop="1" thickBot="1">
      <c r="A46" s="208" t="s">
        <v>1371</v>
      </c>
      <c r="B46" s="106" t="s">
        <v>339</v>
      </c>
      <c r="C46" s="108" t="s">
        <v>1372</v>
      </c>
      <c r="D46" s="1007">
        <v>1213.3926280000001</v>
      </c>
    </row>
    <row r="47" spans="1:4" ht="30" customHeight="1" thickTop="1" thickBot="1">
      <c r="A47" s="208" t="s">
        <v>1375</v>
      </c>
      <c r="B47" s="106" t="s">
        <v>339</v>
      </c>
      <c r="C47" s="108" t="s">
        <v>1376</v>
      </c>
      <c r="D47" s="1007">
        <v>1213.3926280000001</v>
      </c>
    </row>
    <row r="48" spans="1:4" ht="30" customHeight="1" thickTop="1" thickBot="1">
      <c r="A48" s="208" t="s">
        <v>1367</v>
      </c>
      <c r="B48" s="106" t="s">
        <v>1307</v>
      </c>
      <c r="C48" s="108" t="s">
        <v>1368</v>
      </c>
      <c r="D48" s="1007">
        <v>1213.3926280000001</v>
      </c>
    </row>
    <row r="49" spans="1:4" ht="30" customHeight="1" thickTop="1" thickBot="1">
      <c r="A49" s="208" t="s">
        <v>1365</v>
      </c>
      <c r="B49" s="106" t="s">
        <v>339</v>
      </c>
      <c r="C49" s="108" t="s">
        <v>1366</v>
      </c>
      <c r="D49" s="1007">
        <v>1213.3926280000001</v>
      </c>
    </row>
    <row r="50" spans="1:4" ht="30" customHeight="1" thickTop="1" thickBot="1">
      <c r="A50" s="208" t="s">
        <v>1369</v>
      </c>
      <c r="B50" s="106" t="s">
        <v>339</v>
      </c>
      <c r="C50" s="108" t="s">
        <v>1370</v>
      </c>
      <c r="D50" s="1007">
        <v>1213.3926280000001</v>
      </c>
    </row>
    <row r="51" spans="1:4" ht="30" customHeight="1" thickTop="1" thickBot="1">
      <c r="A51" s="208" t="s">
        <v>1398</v>
      </c>
      <c r="B51" s="106" t="s">
        <v>1390</v>
      </c>
      <c r="C51" s="108" t="s">
        <v>1399</v>
      </c>
      <c r="D51" s="1007">
        <v>1213.3926280000001</v>
      </c>
    </row>
    <row r="52" spans="1:4" ht="30" customHeight="1" thickTop="1" thickBot="1">
      <c r="A52" s="208" t="s">
        <v>1400</v>
      </c>
      <c r="B52" s="106" t="s">
        <v>1390</v>
      </c>
      <c r="C52" s="108" t="s">
        <v>1399</v>
      </c>
      <c r="D52" s="1007">
        <v>1213.3926280000001</v>
      </c>
    </row>
    <row r="53" spans="1:4" ht="30" customHeight="1" thickTop="1" thickBot="1">
      <c r="A53" s="208" t="s">
        <v>1373</v>
      </c>
      <c r="B53" s="106" t="s">
        <v>339</v>
      </c>
      <c r="C53" s="108" t="s">
        <v>1374</v>
      </c>
      <c r="D53" s="1007">
        <v>1213.3926280000001</v>
      </c>
    </row>
    <row r="54" spans="1:4" ht="30" customHeight="1" thickTop="1" thickBot="1">
      <c r="A54" s="208" t="s">
        <v>1377</v>
      </c>
      <c r="B54" s="106" t="s">
        <v>339</v>
      </c>
      <c r="C54" s="108" t="s">
        <v>1378</v>
      </c>
      <c r="D54" s="1007">
        <v>1213.3926280000001</v>
      </c>
    </row>
    <row r="55" spans="1:4" ht="30" customHeight="1" thickTop="1" thickBot="1">
      <c r="A55" s="208" t="s">
        <v>1462</v>
      </c>
      <c r="B55" s="106" t="s">
        <v>339</v>
      </c>
      <c r="C55" s="108" t="s">
        <v>2135</v>
      </c>
      <c r="D55" s="1007">
        <v>1213.3926280000001</v>
      </c>
    </row>
    <row r="56" spans="1:4" ht="30" customHeight="1" thickTop="1" thickBot="1">
      <c r="A56" s="208" t="s">
        <v>1463</v>
      </c>
      <c r="B56" s="106" t="s">
        <v>339</v>
      </c>
      <c r="C56" s="108" t="s">
        <v>2136</v>
      </c>
      <c r="D56" s="1007">
        <v>1213.3926280000001</v>
      </c>
    </row>
    <row r="57" spans="1:4" ht="30" customHeight="1" thickTop="1" thickBot="1">
      <c r="A57" s="208" t="s">
        <v>1464</v>
      </c>
      <c r="B57" s="106" t="s">
        <v>339</v>
      </c>
      <c r="C57" s="108" t="s">
        <v>2137</v>
      </c>
      <c r="D57" s="1007">
        <v>1213.3926280000001</v>
      </c>
    </row>
    <row r="58" spans="1:4" ht="30" customHeight="1" thickTop="1" thickBot="1">
      <c r="A58" s="208" t="s">
        <v>1441</v>
      </c>
      <c r="B58" s="106" t="s">
        <v>339</v>
      </c>
      <c r="C58" s="108" t="s">
        <v>1951</v>
      </c>
      <c r="D58" s="1007">
        <v>1213.3926280000001</v>
      </c>
    </row>
    <row r="59" spans="1:4" ht="30" customHeight="1" thickTop="1" thickBot="1">
      <c r="A59" s="208" t="s">
        <v>1379</v>
      </c>
      <c r="B59" s="106" t="s">
        <v>339</v>
      </c>
      <c r="C59" s="108" t="s">
        <v>1380</v>
      </c>
      <c r="D59" s="1007">
        <v>1213.3926280000001</v>
      </c>
    </row>
    <row r="60" spans="1:4" ht="30" customHeight="1" thickTop="1" thickBot="1">
      <c r="A60" s="208" t="s">
        <v>1460</v>
      </c>
      <c r="B60" s="106" t="s">
        <v>339</v>
      </c>
      <c r="C60" s="108" t="s">
        <v>1461</v>
      </c>
      <c r="D60" s="1007">
        <v>1213.3926280000001</v>
      </c>
    </row>
    <row r="61" spans="1:4" ht="30" customHeight="1" thickTop="1" thickBot="1">
      <c r="A61" s="208" t="s">
        <v>1446</v>
      </c>
      <c r="B61" s="106" t="s">
        <v>339</v>
      </c>
      <c r="C61" s="108" t="s">
        <v>1447</v>
      </c>
      <c r="D61" s="1007">
        <v>1213.3926280000001</v>
      </c>
    </row>
    <row r="62" spans="1:4" ht="30" customHeight="1" thickTop="1" thickBot="1">
      <c r="A62" s="208" t="s">
        <v>1453</v>
      </c>
      <c r="B62" s="106" t="s">
        <v>339</v>
      </c>
      <c r="C62" s="108" t="s">
        <v>1454</v>
      </c>
      <c r="D62" s="1007">
        <v>1213.3926280000001</v>
      </c>
    </row>
    <row r="63" spans="1:4" ht="30" customHeight="1" thickTop="1" thickBot="1">
      <c r="A63" s="208" t="s">
        <v>1457</v>
      </c>
      <c r="B63" s="106" t="s">
        <v>339</v>
      </c>
      <c r="C63" s="108" t="s">
        <v>1458</v>
      </c>
      <c r="D63" s="1007">
        <v>1213.3926280000001</v>
      </c>
    </row>
    <row r="64" spans="1:4" ht="30" customHeight="1" thickTop="1" thickBot="1">
      <c r="A64" s="208" t="s">
        <v>1444</v>
      </c>
      <c r="B64" s="106" t="s">
        <v>339</v>
      </c>
      <c r="C64" s="108" t="s">
        <v>1445</v>
      </c>
      <c r="D64" s="1007">
        <v>1213.3926280000001</v>
      </c>
    </row>
    <row r="65" spans="1:4" ht="30" customHeight="1" thickTop="1" thickBot="1">
      <c r="A65" s="208" t="s">
        <v>1381</v>
      </c>
      <c r="B65" s="106" t="s">
        <v>339</v>
      </c>
      <c r="C65" s="108" t="s">
        <v>1382</v>
      </c>
      <c r="D65" s="1007">
        <v>1213.3926280000001</v>
      </c>
    </row>
    <row r="66" spans="1:4" ht="30" customHeight="1" thickTop="1" thickBot="1">
      <c r="A66" s="208" t="s">
        <v>1451</v>
      </c>
      <c r="B66" s="106" t="s">
        <v>339</v>
      </c>
      <c r="C66" s="108" t="s">
        <v>1452</v>
      </c>
      <c r="D66" s="1007">
        <v>1213.3926280000001</v>
      </c>
    </row>
    <row r="67" spans="1:4" ht="30" customHeight="1" thickTop="1" thickBot="1">
      <c r="A67" s="208" t="s">
        <v>1455</v>
      </c>
      <c r="B67" s="106" t="s">
        <v>339</v>
      </c>
      <c r="C67" s="108" t="s">
        <v>1456</v>
      </c>
      <c r="D67" s="1007">
        <v>1213.3926280000001</v>
      </c>
    </row>
    <row r="68" spans="1:4" ht="30" customHeight="1" thickTop="1" thickBot="1">
      <c r="A68" s="208" t="s">
        <v>1427</v>
      </c>
      <c r="B68" s="106" t="s">
        <v>339</v>
      </c>
      <c r="C68" s="108" t="s">
        <v>1428</v>
      </c>
      <c r="D68" s="1007">
        <v>1213.3926280000001</v>
      </c>
    </row>
    <row r="69" spans="1:4" ht="30" customHeight="1" thickTop="1" thickBot="1">
      <c r="A69" s="208" t="s">
        <v>1467</v>
      </c>
      <c r="B69" s="106" t="s">
        <v>339</v>
      </c>
      <c r="C69" s="108" t="s">
        <v>2139</v>
      </c>
      <c r="D69" s="1007">
        <v>1213.3926280000001</v>
      </c>
    </row>
    <row r="70" spans="1:4" ht="30" customHeight="1" thickTop="1" thickBot="1">
      <c r="A70" s="208" t="s">
        <v>1468</v>
      </c>
      <c r="B70" s="106" t="s">
        <v>339</v>
      </c>
      <c r="C70" s="108" t="s">
        <v>2140</v>
      </c>
      <c r="D70" s="1007">
        <v>1213.3926280000001</v>
      </c>
    </row>
    <row r="71" spans="1:4" ht="30" customHeight="1" thickTop="1" thickBot="1">
      <c r="A71" s="208" t="s">
        <v>1465</v>
      </c>
      <c r="B71" s="106" t="s">
        <v>339</v>
      </c>
      <c r="C71" s="108" t="s">
        <v>2141</v>
      </c>
      <c r="D71" s="1007">
        <v>1213.3926280000001</v>
      </c>
    </row>
    <row r="72" spans="1:4" ht="30" customHeight="1" thickTop="1" thickBot="1">
      <c r="A72" s="208" t="s">
        <v>1466</v>
      </c>
      <c r="B72" s="106" t="s">
        <v>339</v>
      </c>
      <c r="C72" s="108" t="s">
        <v>2142</v>
      </c>
      <c r="D72" s="1007">
        <v>1213.3926280000001</v>
      </c>
    </row>
    <row r="73" spans="1:4" ht="30" customHeight="1" thickTop="1" thickBot="1">
      <c r="A73" s="208" t="s">
        <v>1434</v>
      </c>
      <c r="B73" s="106" t="s">
        <v>339</v>
      </c>
      <c r="C73" s="108" t="s">
        <v>1435</v>
      </c>
      <c r="D73" s="1007">
        <v>1213.3926280000001</v>
      </c>
    </row>
    <row r="74" spans="1:4" ht="30" customHeight="1" thickTop="1" thickBot="1">
      <c r="A74" s="208" t="s">
        <v>1433</v>
      </c>
      <c r="B74" s="106" t="s">
        <v>339</v>
      </c>
      <c r="C74" s="108" t="s">
        <v>1950</v>
      </c>
      <c r="D74" s="1007">
        <v>1213.3926280000001</v>
      </c>
    </row>
    <row r="75" spans="1:4" ht="30" customHeight="1" thickTop="1" thickBot="1">
      <c r="A75" s="208" t="s">
        <v>1431</v>
      </c>
      <c r="B75" s="106" t="s">
        <v>339</v>
      </c>
      <c r="C75" s="108" t="s">
        <v>1432</v>
      </c>
      <c r="D75" s="1007">
        <v>1213.3926280000001</v>
      </c>
    </row>
    <row r="76" spans="1:4" ht="30" customHeight="1" thickTop="1" thickBot="1">
      <c r="A76" s="208" t="s">
        <v>1459</v>
      </c>
      <c r="B76" s="106" t="s">
        <v>339</v>
      </c>
      <c r="C76" s="108" t="s">
        <v>2134</v>
      </c>
      <c r="D76" s="1007">
        <v>1213.3926280000001</v>
      </c>
    </row>
    <row r="77" spans="1:4" ht="30" customHeight="1" thickTop="1" thickBot="1">
      <c r="A77" s="208" t="s">
        <v>1437</v>
      </c>
      <c r="B77" s="106" t="s">
        <v>339</v>
      </c>
      <c r="C77" s="108" t="s">
        <v>1438</v>
      </c>
      <c r="D77" s="1007">
        <v>1213.3926280000001</v>
      </c>
    </row>
    <row r="78" spans="1:4" ht="30" customHeight="1" thickTop="1" thickBot="1">
      <c r="A78" s="208" t="s">
        <v>1439</v>
      </c>
      <c r="B78" s="106" t="s">
        <v>339</v>
      </c>
      <c r="C78" s="108" t="s">
        <v>1440</v>
      </c>
      <c r="D78" s="1007">
        <v>1213.3926280000001</v>
      </c>
    </row>
    <row r="79" spans="1:4" ht="30" customHeight="1" thickTop="1" thickBot="1">
      <c r="A79" s="208" t="s">
        <v>1442</v>
      </c>
      <c r="B79" s="106" t="s">
        <v>339</v>
      </c>
      <c r="C79" s="108" t="s">
        <v>1443</v>
      </c>
      <c r="D79" s="1007">
        <v>1213.3926280000001</v>
      </c>
    </row>
    <row r="80" spans="1:4" ht="30" customHeight="1" thickTop="1" thickBot="1">
      <c r="A80" s="208" t="s">
        <v>1421</v>
      </c>
      <c r="B80" s="106" t="s">
        <v>339</v>
      </c>
      <c r="C80" s="108" t="s">
        <v>1422</v>
      </c>
      <c r="D80" s="1007">
        <v>1213.3926280000001</v>
      </c>
    </row>
    <row r="81" spans="1:4" ht="30" customHeight="1" thickTop="1" thickBot="1">
      <c r="A81" s="208" t="s">
        <v>1425</v>
      </c>
      <c r="B81" s="106" t="s">
        <v>339</v>
      </c>
      <c r="C81" s="108" t="s">
        <v>1426</v>
      </c>
      <c r="D81" s="1007">
        <v>1213.3926280000001</v>
      </c>
    </row>
    <row r="82" spans="1:4" ht="30" customHeight="1" thickTop="1" thickBot="1">
      <c r="A82" s="208" t="s">
        <v>1429</v>
      </c>
      <c r="B82" s="106" t="s">
        <v>339</v>
      </c>
      <c r="C82" s="108" t="s">
        <v>1430</v>
      </c>
      <c r="D82" s="1007">
        <v>1213.3926280000001</v>
      </c>
    </row>
    <row r="83" spans="1:4" ht="30" customHeight="1" thickTop="1" thickBot="1">
      <c r="A83" s="208" t="s">
        <v>1423</v>
      </c>
      <c r="B83" s="106" t="s">
        <v>339</v>
      </c>
      <c r="C83" s="108" t="s">
        <v>1424</v>
      </c>
      <c r="D83" s="1007">
        <v>1213.3926280000001</v>
      </c>
    </row>
    <row r="84" spans="1:4" ht="30" customHeight="1" thickTop="1" thickBot="1">
      <c r="A84" s="208" t="s">
        <v>1389</v>
      </c>
      <c r="B84" s="106" t="s">
        <v>339</v>
      </c>
      <c r="C84" s="108" t="s">
        <v>1391</v>
      </c>
      <c r="D84" s="1007">
        <v>1213.3926280000001</v>
      </c>
    </row>
    <row r="85" spans="1:4" ht="30" customHeight="1" thickTop="1" thickBot="1">
      <c r="A85" s="208" t="s">
        <v>1392</v>
      </c>
      <c r="B85" s="106" t="s">
        <v>339</v>
      </c>
      <c r="C85" s="108" t="s">
        <v>1943</v>
      </c>
      <c r="D85" s="1007">
        <v>1213.3926280000001</v>
      </c>
    </row>
    <row r="86" spans="1:4" ht="30" customHeight="1" thickTop="1" thickBot="1">
      <c r="A86" s="208" t="s">
        <v>1393</v>
      </c>
      <c r="B86" s="106" t="s">
        <v>1390</v>
      </c>
      <c r="C86" s="108" t="s">
        <v>1394</v>
      </c>
      <c r="D86" s="1007">
        <v>1213.3926280000001</v>
      </c>
    </row>
    <row r="87" spans="1:4" ht="30" customHeight="1" thickTop="1" thickBot="1">
      <c r="A87" s="208" t="s">
        <v>1395</v>
      </c>
      <c r="B87" s="106" t="s">
        <v>339</v>
      </c>
      <c r="C87" s="108" t="s">
        <v>1396</v>
      </c>
      <c r="D87" s="1007">
        <v>1213.3926280000001</v>
      </c>
    </row>
    <row r="88" spans="1:4" ht="30" customHeight="1" thickTop="1" thickBot="1">
      <c r="A88" s="208" t="s">
        <v>1397</v>
      </c>
      <c r="B88" s="106" t="s">
        <v>339</v>
      </c>
      <c r="C88" s="108" t="s">
        <v>1396</v>
      </c>
      <c r="D88" s="1007">
        <v>1213.3926280000001</v>
      </c>
    </row>
    <row r="89" spans="1:4" ht="30" customHeight="1" thickTop="1" thickBot="1">
      <c r="A89" s="208" t="s">
        <v>1327</v>
      </c>
      <c r="B89" s="106" t="s">
        <v>339</v>
      </c>
      <c r="C89" s="108" t="s">
        <v>1936</v>
      </c>
      <c r="D89" s="1007">
        <v>1213.3926280000001</v>
      </c>
    </row>
    <row r="90" spans="1:4" ht="30" customHeight="1" thickTop="1" thickBot="1">
      <c r="A90" s="208" t="s">
        <v>1449</v>
      </c>
      <c r="B90" s="106" t="s">
        <v>339</v>
      </c>
      <c r="C90" s="108" t="s">
        <v>1450</v>
      </c>
      <c r="D90" s="1007">
        <v>1213.3926280000001</v>
      </c>
    </row>
    <row r="91" spans="1:4" ht="30" customHeight="1" thickTop="1" thickBot="1">
      <c r="A91" s="208" t="s">
        <v>1328</v>
      </c>
      <c r="B91" s="106" t="s">
        <v>339</v>
      </c>
      <c r="C91" s="108" t="s">
        <v>1329</v>
      </c>
      <c r="D91" s="1007">
        <v>1213.3926280000001</v>
      </c>
    </row>
    <row r="92" spans="1:4" ht="30" customHeight="1" thickTop="1" thickBot="1">
      <c r="A92" s="208" t="s">
        <v>1361</v>
      </c>
      <c r="B92" s="106" t="s">
        <v>339</v>
      </c>
      <c r="C92" s="108" t="s">
        <v>1942</v>
      </c>
      <c r="D92" s="1007">
        <v>1213.3926280000001</v>
      </c>
    </row>
    <row r="93" spans="1:4" ht="30" customHeight="1" thickTop="1" thickBot="1">
      <c r="A93" s="208" t="s">
        <v>1492</v>
      </c>
      <c r="B93" s="106" t="s">
        <v>1490</v>
      </c>
      <c r="C93" s="108" t="s">
        <v>1954</v>
      </c>
      <c r="D93" s="1007">
        <v>97.160660053333331</v>
      </c>
    </row>
    <row r="94" spans="1:4" ht="30" customHeight="1" thickTop="1" thickBot="1">
      <c r="A94" s="208" t="s">
        <v>1483</v>
      </c>
      <c r="B94" s="106" t="s">
        <v>92</v>
      </c>
      <c r="C94" s="108" t="s">
        <v>1952</v>
      </c>
      <c r="D94" s="1007">
        <v>400365.17754133337</v>
      </c>
    </row>
    <row r="95" spans="1:4" ht="30" customHeight="1" thickTop="1" thickBot="1">
      <c r="A95" s="208" t="s">
        <v>1306</v>
      </c>
      <c r="B95" s="106" t="s">
        <v>1307</v>
      </c>
      <c r="C95" s="108" t="s">
        <v>1308</v>
      </c>
      <c r="D95" s="1007">
        <v>0.84148011608746676</v>
      </c>
    </row>
    <row r="96" spans="1:4" ht="30" customHeight="1" thickTop="1" thickBot="1">
      <c r="A96" s="208" t="s">
        <v>1715</v>
      </c>
      <c r="B96" s="106" t="s">
        <v>339</v>
      </c>
      <c r="C96" s="108" t="s">
        <v>1935</v>
      </c>
      <c r="D96" s="1007">
        <v>1213.3926280000001</v>
      </c>
    </row>
    <row r="97" spans="1:4" ht="30" customHeight="1" thickTop="1" thickBot="1">
      <c r="A97" s="208" t="s">
        <v>1496</v>
      </c>
      <c r="B97" s="106" t="s">
        <v>339</v>
      </c>
      <c r="C97" s="108" t="s">
        <v>1495</v>
      </c>
      <c r="D97" s="1007">
        <v>1213.3926280000001</v>
      </c>
    </row>
    <row r="98" spans="1:4" ht="30" customHeight="1" thickTop="1" thickBot="1">
      <c r="A98" s="208" t="s">
        <v>1321</v>
      </c>
      <c r="B98" s="106" t="s">
        <v>92</v>
      </c>
      <c r="C98" s="108" t="s">
        <v>1322</v>
      </c>
      <c r="D98" s="1007">
        <v>25660.272075093329</v>
      </c>
    </row>
    <row r="99" spans="1:4" ht="30" customHeight="1" thickTop="1" thickBot="1">
      <c r="A99" s="208" t="s">
        <v>1335</v>
      </c>
      <c r="B99" s="106" t="s">
        <v>339</v>
      </c>
      <c r="C99" s="108" t="s">
        <v>1937</v>
      </c>
      <c r="D99" s="1007">
        <v>1213.3926280000001</v>
      </c>
    </row>
    <row r="100" spans="1:4" ht="30" customHeight="1" thickTop="1" thickBot="1">
      <c r="A100" s="208" t="s">
        <v>1404</v>
      </c>
      <c r="B100" s="106" t="s">
        <v>1390</v>
      </c>
      <c r="C100" s="108" t="s">
        <v>1947</v>
      </c>
      <c r="D100" s="1007">
        <v>1213.3926280000001</v>
      </c>
    </row>
    <row r="101" spans="1:4" ht="30" customHeight="1" thickTop="1" thickBot="1">
      <c r="A101" s="208" t="s">
        <v>1477</v>
      </c>
      <c r="B101" s="106" t="s">
        <v>339</v>
      </c>
      <c r="C101" s="108" t="s">
        <v>1478</v>
      </c>
      <c r="D101" s="1007">
        <v>4657.6516164266668</v>
      </c>
    </row>
    <row r="102" spans="1:4" ht="30" customHeight="1" thickTop="1" thickBot="1">
      <c r="A102" s="208" t="s">
        <v>1479</v>
      </c>
      <c r="B102" s="106" t="s">
        <v>141</v>
      </c>
      <c r="C102" s="108" t="s">
        <v>1480</v>
      </c>
      <c r="D102" s="1007">
        <v>142517.01497215999</v>
      </c>
    </row>
    <row r="103" spans="1:4" ht="30" customHeight="1" thickTop="1" thickBot="1">
      <c r="A103" s="208" t="s">
        <v>1411</v>
      </c>
      <c r="B103" s="106" t="s">
        <v>344</v>
      </c>
      <c r="C103" s="108" t="s">
        <v>1412</v>
      </c>
      <c r="D103" s="1007">
        <v>0.85411723291306663</v>
      </c>
    </row>
    <row r="104" spans="1:4" ht="30" customHeight="1" thickTop="1" thickBot="1">
      <c r="A104" s="208" t="s">
        <v>1409</v>
      </c>
      <c r="B104" s="106" t="s">
        <v>344</v>
      </c>
      <c r="C104" s="108" t="s">
        <v>1410</v>
      </c>
      <c r="D104" s="1007">
        <v>0.85411723291306663</v>
      </c>
    </row>
    <row r="105" spans="1:4" ht="30" customHeight="1" thickTop="1" thickBot="1">
      <c r="A105" s="208" t="s">
        <v>1359</v>
      </c>
      <c r="B105" s="106" t="s">
        <v>339</v>
      </c>
      <c r="C105" s="108" t="s">
        <v>1360</v>
      </c>
      <c r="D105" s="1007">
        <v>1213.3926280000001</v>
      </c>
    </row>
    <row r="106" spans="1:4" ht="30" customHeight="1" thickTop="1" thickBot="1">
      <c r="A106" s="208" t="s">
        <v>1486</v>
      </c>
      <c r="B106" s="106" t="s">
        <v>92</v>
      </c>
      <c r="C106" s="108" t="s">
        <v>1487</v>
      </c>
      <c r="D106" s="1007">
        <v>143704.63358591998</v>
      </c>
    </row>
    <row r="107" spans="1:4" ht="30" customHeight="1" thickTop="1" thickBot="1">
      <c r="A107" s="208" t="s">
        <v>1385</v>
      </c>
      <c r="B107" s="106" t="s">
        <v>339</v>
      </c>
      <c r="C107" s="108" t="s">
        <v>1386</v>
      </c>
      <c r="D107" s="1007">
        <v>1213.3926280000001</v>
      </c>
    </row>
    <row r="108" spans="1:4" ht="30" customHeight="1" thickTop="1" thickBot="1">
      <c r="A108" s="208" t="s">
        <v>1347</v>
      </c>
      <c r="B108" s="106" t="s">
        <v>339</v>
      </c>
      <c r="C108" s="108" t="s">
        <v>1939</v>
      </c>
      <c r="D108" s="1007">
        <v>1212.9218040000001</v>
      </c>
    </row>
    <row r="109" spans="1:4" ht="30" customHeight="1" thickTop="1" thickBot="1">
      <c r="A109" s="208" t="s">
        <v>1342</v>
      </c>
      <c r="B109" s="106" t="s">
        <v>339</v>
      </c>
      <c r="C109" s="108" t="s">
        <v>1938</v>
      </c>
      <c r="D109" s="1007">
        <v>1213.3926280000001</v>
      </c>
    </row>
    <row r="110" spans="1:4" ht="30" customHeight="1" thickTop="1" thickBot="1">
      <c r="A110" s="208" t="s">
        <v>1481</v>
      </c>
      <c r="B110" s="106" t="s">
        <v>339</v>
      </c>
      <c r="C110" s="108" t="s">
        <v>1482</v>
      </c>
      <c r="D110" s="1007">
        <v>1213.3926280000001</v>
      </c>
    </row>
    <row r="111" spans="1:4" ht="30" customHeight="1" thickTop="1" thickBot="1">
      <c r="A111" s="208" t="s">
        <v>1402</v>
      </c>
      <c r="B111" s="106" t="s">
        <v>1390</v>
      </c>
      <c r="C111" s="108" t="s">
        <v>1945</v>
      </c>
      <c r="D111" s="1007">
        <v>1213.3926280000001</v>
      </c>
    </row>
    <row r="112" spans="1:4" ht="30" customHeight="1" thickTop="1" thickBot="1">
      <c r="A112" s="208" t="s">
        <v>1403</v>
      </c>
      <c r="B112" s="106" t="s">
        <v>344</v>
      </c>
      <c r="C112" s="108" t="s">
        <v>1946</v>
      </c>
      <c r="D112" s="1007">
        <v>460.16666666666663</v>
      </c>
    </row>
    <row r="113" spans="1:4" ht="30" customHeight="1" thickTop="1" thickBot="1">
      <c r="A113" s="208" t="s">
        <v>1408</v>
      </c>
      <c r="B113" s="106" t="s">
        <v>1390</v>
      </c>
      <c r="C113" s="108" t="s">
        <v>1949</v>
      </c>
      <c r="D113" s="1007">
        <v>1213.3926280000001</v>
      </c>
    </row>
    <row r="114" spans="1:4" ht="30" customHeight="1" thickTop="1" thickBot="1">
      <c r="A114" s="208" t="s">
        <v>1484</v>
      </c>
      <c r="B114" s="106" t="s">
        <v>92</v>
      </c>
      <c r="C114" s="108" t="s">
        <v>1485</v>
      </c>
      <c r="D114" s="1007">
        <v>875621.10196326394</v>
      </c>
    </row>
    <row r="115" spans="1:4" ht="30" customHeight="1" thickTop="1" thickBot="1">
      <c r="A115" s="208" t="s">
        <v>1405</v>
      </c>
      <c r="B115" s="106" t="s">
        <v>92</v>
      </c>
      <c r="C115" s="108" t="s">
        <v>1406</v>
      </c>
      <c r="D115" s="1007">
        <v>1213.3926280000001</v>
      </c>
    </row>
    <row r="116" spans="1:4" ht="30" customHeight="1" thickTop="1" thickBot="1">
      <c r="A116" s="208" t="s">
        <v>1355</v>
      </c>
      <c r="B116" s="106" t="s">
        <v>339</v>
      </c>
      <c r="C116" s="108" t="s">
        <v>1941</v>
      </c>
      <c r="D116" s="1007">
        <v>997.83333333333326</v>
      </c>
    </row>
    <row r="117" spans="1:4" ht="30" customHeight="1" thickTop="1" thickBot="1">
      <c r="A117" s="208" t="s">
        <v>1383</v>
      </c>
      <c r="B117" s="106" t="s">
        <v>92</v>
      </c>
      <c r="C117" s="108" t="s">
        <v>1384</v>
      </c>
      <c r="D117" s="1007">
        <v>657164.53320123733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785"/>
      <c r="B1" s="788"/>
      <c r="C1" s="789"/>
      <c r="D1" s="789"/>
      <c r="E1" s="789"/>
      <c r="F1" s="789"/>
      <c r="G1" s="789"/>
      <c r="H1" s="789"/>
      <c r="I1" s="790"/>
      <c r="J1" s="751" t="s">
        <v>1017</v>
      </c>
      <c r="K1" s="758" t="s">
        <v>2304</v>
      </c>
      <c r="L1" s="759"/>
      <c r="M1" s="760"/>
    </row>
    <row r="2" spans="1:13" s="497" customFormat="1">
      <c r="A2" s="786"/>
      <c r="B2" s="764" t="s">
        <v>1018</v>
      </c>
      <c r="C2" s="765"/>
      <c r="D2" s="765"/>
      <c r="E2" s="765"/>
      <c r="F2" s="765"/>
      <c r="G2" s="765"/>
      <c r="H2" s="765"/>
      <c r="I2" s="766"/>
      <c r="J2" s="752"/>
      <c r="K2" s="761"/>
      <c r="L2" s="762"/>
      <c r="M2" s="763"/>
    </row>
    <row r="3" spans="1:13" s="497" customFormat="1">
      <c r="A3" s="786"/>
      <c r="B3" s="767" t="s">
        <v>2305</v>
      </c>
      <c r="C3" s="768"/>
      <c r="D3" s="768"/>
      <c r="E3" s="768"/>
      <c r="F3" s="768"/>
      <c r="G3" s="768"/>
      <c r="H3" s="768"/>
      <c r="I3" s="769"/>
      <c r="J3" s="756" t="s">
        <v>1019</v>
      </c>
      <c r="K3" s="771">
        <v>1</v>
      </c>
      <c r="L3" s="772"/>
      <c r="M3" s="773"/>
    </row>
    <row r="4" spans="1:13" s="497" customFormat="1">
      <c r="A4" s="786"/>
      <c r="B4" s="767" t="s">
        <v>2306</v>
      </c>
      <c r="C4" s="768"/>
      <c r="D4" s="768"/>
      <c r="E4" s="768"/>
      <c r="F4" s="768"/>
      <c r="G4" s="768"/>
      <c r="H4" s="768"/>
      <c r="I4" s="769"/>
      <c r="J4" s="770"/>
      <c r="K4" s="774"/>
      <c r="L4" s="775"/>
      <c r="M4" s="776"/>
    </row>
    <row r="5" spans="1:13" s="497" customFormat="1">
      <c r="A5" s="786"/>
      <c r="B5" s="753" t="s">
        <v>2307</v>
      </c>
      <c r="C5" s="754"/>
      <c r="D5" s="754"/>
      <c r="E5" s="754"/>
      <c r="F5" s="754"/>
      <c r="G5" s="754"/>
      <c r="H5" s="754"/>
      <c r="I5" s="755"/>
      <c r="J5" s="756" t="s">
        <v>1020</v>
      </c>
      <c r="K5" s="777"/>
      <c r="L5" s="777" t="s">
        <v>1021</v>
      </c>
      <c r="M5" s="779"/>
    </row>
    <row r="6" spans="1:13" s="497" customFormat="1" ht="13.5" customHeight="1" thickBot="1">
      <c r="A6" s="787"/>
      <c r="B6" s="791"/>
      <c r="C6" s="792"/>
      <c r="D6" s="792"/>
      <c r="E6" s="792"/>
      <c r="F6" s="792"/>
      <c r="G6" s="792"/>
      <c r="H6" s="792"/>
      <c r="I6" s="793"/>
      <c r="J6" s="757"/>
      <c r="K6" s="778"/>
      <c r="L6" s="778"/>
      <c r="M6" s="780"/>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782" t="s">
        <v>2311</v>
      </c>
      <c r="B10" s="783"/>
      <c r="C10" s="783"/>
      <c r="D10" s="783"/>
      <c r="E10" s="516" t="s">
        <v>2312</v>
      </c>
      <c r="F10" s="517"/>
      <c r="H10" s="784" t="s">
        <v>2313</v>
      </c>
      <c r="I10" s="784"/>
      <c r="J10" s="518" t="s">
        <v>2312</v>
      </c>
      <c r="K10" s="519"/>
      <c r="L10" s="519"/>
      <c r="M10" s="520"/>
    </row>
    <row r="11" spans="1:13" s="497" customFormat="1" ht="24" customHeight="1">
      <c r="A11" s="521" t="s">
        <v>1023</v>
      </c>
      <c r="B11" s="522"/>
      <c r="C11" s="781"/>
      <c r="D11" s="781"/>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40"/>
      <c r="L12" s="740"/>
      <c r="M12" s="741"/>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42" t="s">
        <v>2308</v>
      </c>
      <c r="F25" s="742"/>
      <c r="G25" s="742"/>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43" t="s">
        <v>1026</v>
      </c>
      <c r="B27" s="744"/>
      <c r="C27" s="744"/>
      <c r="D27" s="744"/>
      <c r="E27" s="744"/>
      <c r="F27" s="744"/>
      <c r="G27" s="744"/>
      <c r="H27" s="744"/>
      <c r="I27" s="744"/>
      <c r="J27" s="744"/>
      <c r="K27" s="744"/>
      <c r="L27" s="744"/>
      <c r="M27" s="745"/>
    </row>
    <row r="28" spans="1:13" ht="13.5" thickBot="1">
      <c r="A28" s="563"/>
      <c r="B28" s="564"/>
      <c r="C28" s="564"/>
      <c r="D28" s="564"/>
      <c r="E28" s="564"/>
      <c r="F28" s="564"/>
      <c r="G28" s="564"/>
      <c r="H28" s="564"/>
      <c r="I28" s="564"/>
      <c r="J28" s="564"/>
      <c r="K28" s="564"/>
      <c r="L28" s="564"/>
      <c r="M28" s="565"/>
    </row>
    <row r="29" spans="1:13" ht="25.5">
      <c r="A29" s="566" t="s">
        <v>1027</v>
      </c>
      <c r="B29" s="746" t="s">
        <v>1028</v>
      </c>
      <c r="C29" s="747"/>
      <c r="D29" s="747"/>
      <c r="E29" s="747"/>
      <c r="F29" s="747"/>
      <c r="G29" s="747"/>
      <c r="H29" s="747"/>
      <c r="I29" s="748"/>
      <c r="J29" s="567" t="s">
        <v>2321</v>
      </c>
      <c r="K29" s="749" t="s">
        <v>1029</v>
      </c>
      <c r="L29" s="750"/>
      <c r="M29" s="566" t="s">
        <v>1030</v>
      </c>
    </row>
    <row r="30" spans="1:13" ht="13.5" thickBot="1">
      <c r="A30" s="568"/>
      <c r="B30" s="569"/>
      <c r="C30" s="570"/>
      <c r="D30" s="570"/>
      <c r="E30" s="570"/>
      <c r="F30" s="570"/>
      <c r="G30" s="570"/>
      <c r="H30" s="570"/>
      <c r="I30" s="570"/>
      <c r="J30" s="571"/>
      <c r="K30" s="733"/>
      <c r="L30" s="734"/>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11" t="s">
        <v>1028</v>
      </c>
      <c r="B34" s="712"/>
      <c r="C34" s="712"/>
      <c r="D34" s="712"/>
      <c r="E34" s="712"/>
      <c r="F34" s="712"/>
      <c r="G34" s="731"/>
      <c r="H34" s="735" t="s">
        <v>1032</v>
      </c>
      <c r="I34" s="736"/>
      <c r="J34" s="579" t="s">
        <v>1033</v>
      </c>
      <c r="K34" s="732" t="s">
        <v>1034</v>
      </c>
      <c r="L34" s="731"/>
      <c r="M34" s="580" t="s">
        <v>1035</v>
      </c>
    </row>
    <row r="35" spans="1:13" s="581" customFormat="1" ht="12">
      <c r="A35" s="737"/>
      <c r="B35" s="738"/>
      <c r="C35" s="738"/>
      <c r="D35" s="738"/>
      <c r="E35" s="738"/>
      <c r="F35" s="738"/>
      <c r="G35" s="716"/>
      <c r="H35" s="739"/>
      <c r="I35" s="717"/>
      <c r="J35" s="582"/>
      <c r="K35" s="715"/>
      <c r="L35" s="716"/>
      <c r="M35" s="583"/>
    </row>
    <row r="36" spans="1:13" s="581" customFormat="1" thickBot="1">
      <c r="A36" s="728"/>
      <c r="B36" s="729"/>
      <c r="C36" s="729"/>
      <c r="D36" s="729"/>
      <c r="E36" s="729"/>
      <c r="F36" s="729"/>
      <c r="G36" s="710"/>
      <c r="H36" s="730"/>
      <c r="I36" s="718"/>
      <c r="J36" s="584"/>
      <c r="K36" s="709"/>
      <c r="L36" s="710"/>
      <c r="M36" s="585"/>
    </row>
    <row r="37" spans="1:13" s="581" customFormat="1" thickBot="1">
      <c r="A37" s="704" t="s">
        <v>1037</v>
      </c>
      <c r="B37" s="705"/>
      <c r="C37" s="705"/>
      <c r="D37" s="705"/>
      <c r="E37" s="705"/>
      <c r="F37" s="705"/>
      <c r="G37" s="705"/>
      <c r="H37" s="705"/>
      <c r="I37" s="705"/>
      <c r="J37" s="705"/>
      <c r="K37" s="705"/>
      <c r="L37" s="706"/>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11" t="s">
        <v>1028</v>
      </c>
      <c r="B41" s="712"/>
      <c r="C41" s="712"/>
      <c r="D41" s="712"/>
      <c r="E41" s="712"/>
      <c r="F41" s="712"/>
      <c r="G41" s="712"/>
      <c r="H41" s="731"/>
      <c r="I41" s="595" t="s">
        <v>1029</v>
      </c>
      <c r="J41" s="579" t="s">
        <v>1030</v>
      </c>
      <c r="K41" s="732" t="s">
        <v>1039</v>
      </c>
      <c r="L41" s="731"/>
      <c r="M41" s="580" t="s">
        <v>1035</v>
      </c>
    </row>
    <row r="42" spans="1:13" s="581" customFormat="1" ht="12">
      <c r="A42" s="698"/>
      <c r="B42" s="699"/>
      <c r="C42" s="699"/>
      <c r="D42" s="699"/>
      <c r="E42" s="699"/>
      <c r="F42" s="699"/>
      <c r="G42" s="699"/>
      <c r="H42" s="717"/>
      <c r="I42" s="596"/>
      <c r="J42" s="582"/>
      <c r="K42" s="715"/>
      <c r="L42" s="716"/>
      <c r="M42" s="583"/>
    </row>
    <row r="43" spans="1:13" s="581" customFormat="1" thickBot="1">
      <c r="A43" s="707"/>
      <c r="B43" s="708"/>
      <c r="C43" s="708"/>
      <c r="D43" s="708"/>
      <c r="E43" s="708"/>
      <c r="F43" s="708"/>
      <c r="G43" s="708"/>
      <c r="H43" s="718"/>
      <c r="I43" s="597"/>
      <c r="J43" s="598"/>
      <c r="K43" s="709"/>
      <c r="L43" s="710"/>
      <c r="M43" s="599"/>
    </row>
    <row r="44" spans="1:13" s="581" customFormat="1" thickBot="1">
      <c r="A44" s="704" t="s">
        <v>1037</v>
      </c>
      <c r="B44" s="705"/>
      <c r="C44" s="705"/>
      <c r="D44" s="705"/>
      <c r="E44" s="705"/>
      <c r="F44" s="705"/>
      <c r="G44" s="705"/>
      <c r="H44" s="705"/>
      <c r="I44" s="705"/>
      <c r="J44" s="705"/>
      <c r="K44" s="705"/>
      <c r="L44" s="706"/>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19" t="s">
        <v>1041</v>
      </c>
      <c r="B48" s="720"/>
      <c r="C48" s="720"/>
      <c r="D48" s="720"/>
      <c r="E48" s="721"/>
      <c r="F48" s="602"/>
      <c r="G48" s="603" t="s">
        <v>1029</v>
      </c>
      <c r="H48" s="604" t="s">
        <v>1042</v>
      </c>
      <c r="I48" s="605" t="s">
        <v>2339</v>
      </c>
      <c r="J48" s="604" t="s">
        <v>2340</v>
      </c>
      <c r="K48" s="722" t="s">
        <v>1045</v>
      </c>
      <c r="L48" s="721"/>
      <c r="M48" s="606" t="s">
        <v>1035</v>
      </c>
    </row>
    <row r="49" spans="1:13" s="581" customFormat="1" ht="12">
      <c r="A49" s="607"/>
      <c r="B49" s="608"/>
      <c r="C49" s="608"/>
      <c r="D49" s="608"/>
      <c r="E49" s="608"/>
      <c r="F49" s="608"/>
      <c r="G49" s="609"/>
      <c r="H49" s="582"/>
      <c r="I49" s="596"/>
      <c r="J49" s="582"/>
      <c r="K49" s="715"/>
      <c r="L49" s="716"/>
      <c r="M49" s="583"/>
    </row>
    <row r="50" spans="1:13" s="581" customFormat="1" thickBot="1">
      <c r="A50" s="610"/>
      <c r="B50" s="611"/>
      <c r="C50" s="611"/>
      <c r="D50" s="611"/>
      <c r="E50" s="611"/>
      <c r="F50" s="611"/>
      <c r="G50" s="612"/>
      <c r="H50" s="584"/>
      <c r="I50" s="594"/>
      <c r="J50" s="584"/>
      <c r="K50" s="709"/>
      <c r="L50" s="710"/>
      <c r="M50" s="585"/>
    </row>
    <row r="51" spans="1:13" s="581" customFormat="1" thickBot="1">
      <c r="A51" s="723" t="s">
        <v>1037</v>
      </c>
      <c r="B51" s="724"/>
      <c r="C51" s="724"/>
      <c r="D51" s="724"/>
      <c r="E51" s="724"/>
      <c r="F51" s="724"/>
      <c r="G51" s="724"/>
      <c r="H51" s="724"/>
      <c r="I51" s="724"/>
      <c r="J51" s="724"/>
      <c r="K51" s="724"/>
      <c r="L51" s="725"/>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19" t="s">
        <v>1028</v>
      </c>
      <c r="B55" s="720"/>
      <c r="C55" s="720"/>
      <c r="D55" s="720"/>
      <c r="E55" s="720"/>
      <c r="F55" s="720"/>
      <c r="G55" s="721"/>
      <c r="H55" s="603" t="s">
        <v>1048</v>
      </c>
      <c r="I55" s="605" t="s">
        <v>1049</v>
      </c>
      <c r="J55" s="604" t="s">
        <v>1050</v>
      </c>
      <c r="K55" s="726" t="s">
        <v>1034</v>
      </c>
      <c r="L55" s="727"/>
      <c r="M55" s="614" t="s">
        <v>1035</v>
      </c>
    </row>
    <row r="56" spans="1:13" s="581" customFormat="1" ht="12">
      <c r="A56" s="698"/>
      <c r="B56" s="699"/>
      <c r="C56" s="699"/>
      <c r="D56" s="699"/>
      <c r="E56" s="699"/>
      <c r="F56" s="699"/>
      <c r="G56" s="699"/>
      <c r="H56" s="582"/>
      <c r="I56" s="596"/>
      <c r="J56" s="582"/>
      <c r="K56" s="715"/>
      <c r="L56" s="716"/>
      <c r="M56" s="583"/>
    </row>
    <row r="57" spans="1:13" s="581" customFormat="1" thickBot="1">
      <c r="A57" s="707"/>
      <c r="B57" s="708"/>
      <c r="C57" s="708"/>
      <c r="D57" s="708"/>
      <c r="E57" s="708"/>
      <c r="F57" s="708"/>
      <c r="G57" s="708"/>
      <c r="H57" s="584"/>
      <c r="I57" s="594"/>
      <c r="J57" s="584"/>
      <c r="K57" s="709"/>
      <c r="L57" s="710"/>
      <c r="M57" s="585"/>
    </row>
    <row r="58" spans="1:13" s="581" customFormat="1" thickBot="1">
      <c r="A58" s="704" t="s">
        <v>1037</v>
      </c>
      <c r="B58" s="705"/>
      <c r="C58" s="705"/>
      <c r="D58" s="705"/>
      <c r="E58" s="705"/>
      <c r="F58" s="705"/>
      <c r="G58" s="705"/>
      <c r="H58" s="705"/>
      <c r="I58" s="705"/>
      <c r="J58" s="705"/>
      <c r="K58" s="705"/>
      <c r="L58" s="706"/>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04" t="s">
        <v>1051</v>
      </c>
      <c r="B60" s="705"/>
      <c r="C60" s="705"/>
      <c r="D60" s="705"/>
      <c r="E60" s="705"/>
      <c r="F60" s="705"/>
      <c r="G60" s="705"/>
      <c r="H60" s="705"/>
      <c r="I60" s="705"/>
      <c r="J60" s="705"/>
      <c r="K60" s="705"/>
      <c r="L60" s="706"/>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11" t="s">
        <v>1028</v>
      </c>
      <c r="B64" s="712"/>
      <c r="C64" s="712"/>
      <c r="D64" s="712"/>
      <c r="E64" s="712"/>
      <c r="F64" s="712"/>
      <c r="G64" s="712"/>
      <c r="H64" s="615"/>
      <c r="I64" s="616"/>
      <c r="J64" s="617" t="s">
        <v>1054</v>
      </c>
      <c r="K64" s="713" t="s">
        <v>1055</v>
      </c>
      <c r="L64" s="714"/>
      <c r="M64" s="618"/>
    </row>
    <row r="65" spans="1:13" s="581" customFormat="1" ht="12">
      <c r="A65" s="698" t="s">
        <v>2341</v>
      </c>
      <c r="B65" s="699"/>
      <c r="C65" s="699"/>
      <c r="D65" s="699"/>
      <c r="E65" s="699"/>
      <c r="F65" s="699"/>
      <c r="G65" s="699"/>
      <c r="H65" s="619"/>
      <c r="I65" s="620"/>
      <c r="J65" s="621"/>
      <c r="K65" s="700"/>
      <c r="L65" s="701"/>
      <c r="M65" s="622"/>
    </row>
    <row r="66" spans="1:13" s="581" customFormat="1" ht="12">
      <c r="A66" s="623" t="s">
        <v>1057</v>
      </c>
      <c r="B66" s="624"/>
      <c r="C66" s="624"/>
      <c r="D66" s="624"/>
      <c r="E66" s="624"/>
      <c r="F66" s="624"/>
      <c r="G66" s="624"/>
      <c r="H66" s="619"/>
      <c r="I66" s="620"/>
      <c r="J66" s="621"/>
      <c r="K66" s="700"/>
      <c r="L66" s="701"/>
      <c r="M66" s="622"/>
    </row>
    <row r="67" spans="1:13" s="581" customFormat="1" thickBot="1">
      <c r="A67" s="610" t="s">
        <v>1058</v>
      </c>
      <c r="B67" s="611"/>
      <c r="C67" s="611"/>
      <c r="D67" s="611"/>
      <c r="E67" s="611"/>
      <c r="F67" s="611"/>
      <c r="G67" s="611"/>
      <c r="H67" s="625"/>
      <c r="I67" s="626"/>
      <c r="J67" s="621"/>
      <c r="K67" s="702"/>
      <c r="L67" s="703"/>
      <c r="M67" s="622"/>
    </row>
    <row r="68" spans="1:13" s="581" customFormat="1" thickBot="1">
      <c r="A68" s="704" t="s">
        <v>1037</v>
      </c>
      <c r="B68" s="705"/>
      <c r="C68" s="705"/>
      <c r="D68" s="705"/>
      <c r="E68" s="705"/>
      <c r="F68" s="705"/>
      <c r="G68" s="705"/>
      <c r="H68" s="705"/>
      <c r="I68" s="705"/>
      <c r="J68" s="705"/>
      <c r="K68" s="705"/>
      <c r="L68" s="706"/>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04" t="s">
        <v>2342</v>
      </c>
      <c r="B70" s="705"/>
      <c r="C70" s="705"/>
      <c r="D70" s="705"/>
      <c r="E70" s="705"/>
      <c r="F70" s="705"/>
      <c r="G70" s="705"/>
      <c r="H70" s="705"/>
      <c r="I70" s="705"/>
      <c r="J70" s="705"/>
      <c r="K70" s="705"/>
      <c r="L70" s="706"/>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688" t="s">
        <v>2324</v>
      </c>
      <c r="B87" s="689"/>
      <c r="C87" s="689"/>
      <c r="D87" s="689"/>
      <c r="E87" s="689"/>
      <c r="F87" s="689"/>
      <c r="G87" s="689"/>
      <c r="H87" s="689"/>
      <c r="I87" s="689"/>
      <c r="J87" s="689"/>
      <c r="K87" s="689"/>
      <c r="L87" s="689"/>
      <c r="M87" s="690"/>
    </row>
    <row r="88" spans="1:13" ht="17.25" customHeight="1">
      <c r="A88" s="688"/>
      <c r="B88" s="689"/>
      <c r="C88" s="689"/>
      <c r="D88" s="689"/>
      <c r="E88" s="689"/>
      <c r="F88" s="689"/>
      <c r="G88" s="689"/>
      <c r="H88" s="689"/>
      <c r="I88" s="689"/>
      <c r="J88" s="689"/>
      <c r="K88" s="689"/>
      <c r="L88" s="689"/>
      <c r="M88" s="690"/>
    </row>
    <row r="89" spans="1:13" ht="18.75" customHeight="1">
      <c r="A89" s="691" t="s">
        <v>2325</v>
      </c>
      <c r="B89" s="692"/>
      <c r="C89" s="692"/>
      <c r="D89" s="692"/>
      <c r="E89" s="692"/>
      <c r="F89" s="692"/>
      <c r="G89" s="692"/>
      <c r="H89" s="692"/>
      <c r="I89" s="692"/>
      <c r="J89" s="692"/>
      <c r="K89" s="692"/>
      <c r="L89" s="692"/>
      <c r="M89" s="693"/>
    </row>
    <row r="90" spans="1:13" ht="21.75" customHeight="1">
      <c r="A90" s="691"/>
      <c r="B90" s="692"/>
      <c r="C90" s="692"/>
      <c r="D90" s="692"/>
      <c r="E90" s="692"/>
      <c r="F90" s="692"/>
      <c r="G90" s="692"/>
      <c r="H90" s="692"/>
      <c r="I90" s="692"/>
      <c r="J90" s="692"/>
      <c r="K90" s="692"/>
      <c r="L90" s="692"/>
      <c r="M90" s="693"/>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694"/>
      <c r="J100" s="694"/>
      <c r="K100" s="694"/>
      <c r="L100" s="694"/>
      <c r="M100" s="695"/>
    </row>
    <row r="101" spans="1:13" ht="13.5" thickBot="1">
      <c r="A101" s="651" t="s">
        <v>2327</v>
      </c>
      <c r="B101" s="652"/>
      <c r="C101" s="652"/>
      <c r="D101" s="653"/>
      <c r="E101" s="653"/>
      <c r="F101" s="653"/>
      <c r="G101" s="653"/>
      <c r="H101" s="653"/>
      <c r="I101" s="696"/>
      <c r="J101" s="696"/>
      <c r="K101" s="696"/>
      <c r="L101" s="696"/>
      <c r="M101" s="697"/>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75" thickBot="1">
      <c r="B6" s="866"/>
      <c r="C6" s="873"/>
      <c r="D6" s="874"/>
      <c r="E6" s="874"/>
      <c r="F6" s="874"/>
      <c r="G6" s="874"/>
      <c r="H6" s="874"/>
      <c r="I6" s="874"/>
      <c r="J6" s="875"/>
      <c r="K6" s="868"/>
      <c r="L6" s="870"/>
      <c r="M6" s="870"/>
      <c r="N6" s="872"/>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98" t="s">
        <v>2311</v>
      </c>
      <c r="C10" s="899"/>
      <c r="D10" s="899"/>
      <c r="E10" s="899"/>
      <c r="F10" s="367" t="s">
        <v>2312</v>
      </c>
      <c r="G10" s="85"/>
      <c r="H10" s="368"/>
      <c r="I10" s="900" t="s">
        <v>2313</v>
      </c>
      <c r="J10" s="900"/>
      <c r="K10" s="369" t="s">
        <v>2312</v>
      </c>
      <c r="L10" s="365"/>
      <c r="M10" s="365"/>
      <c r="N10" s="366"/>
    </row>
    <row r="11" spans="2:14">
      <c r="B11" s="370" t="s">
        <v>1023</v>
      </c>
      <c r="C11" s="371"/>
      <c r="D11" s="891"/>
      <c r="E11" s="891"/>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901" t="s">
        <v>2328</v>
      </c>
      <c r="G25" s="902"/>
      <c r="H25" s="902"/>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129</v>
      </c>
      <c r="B36" s="833" t="str">
        <f>VLOOKUP(A36,EQUIPOS!A6:D154,3,FALSE)</f>
        <v xml:space="preserve">Buldozer, Potencia al volante de 140 HP, motor de 2200 RPM, longitud de hoja 4,80m. </v>
      </c>
      <c r="C36" s="834"/>
      <c r="D36" s="834"/>
      <c r="E36" s="834"/>
      <c r="F36" s="834"/>
      <c r="G36" s="834"/>
      <c r="H36" s="835"/>
      <c r="I36" s="276"/>
      <c r="J36" s="277"/>
      <c r="K36" s="278">
        <f>VLOOKUP(A36,EQUIPOS!A6:D161,4,FALSE)</f>
        <v>159912.08333333331</v>
      </c>
      <c r="L36" s="279"/>
      <c r="M36" s="280">
        <v>0.15</v>
      </c>
      <c r="N36" s="281">
        <f>K36/M36</f>
        <v>1066080.5555555555</v>
      </c>
    </row>
    <row r="37" spans="1:14">
      <c r="A37" t="s">
        <v>150</v>
      </c>
      <c r="B37" s="833" t="str">
        <f>VLOOKUP(A37,EQUIPOS!A7:D154,3,FALSE)</f>
        <v>Cargador : Potencia en el volante 125 hp, Clasificación de RPM del motor 2300.</v>
      </c>
      <c r="C37" s="834"/>
      <c r="D37" s="834"/>
      <c r="E37" s="834"/>
      <c r="F37" s="834"/>
      <c r="G37" s="834"/>
      <c r="H37" s="835"/>
      <c r="I37" s="276"/>
      <c r="J37" s="277"/>
      <c r="K37" s="278">
        <f>VLOOKUP(A37,EQUIPOS!A7:D162,4,FALSE)</f>
        <v>184001</v>
      </c>
      <c r="L37" s="279"/>
      <c r="M37" s="280">
        <v>0.15</v>
      </c>
      <c r="N37" s="281">
        <f>K37/M37</f>
        <v>1226673.3333333335</v>
      </c>
    </row>
    <row r="38" spans="1:14">
      <c r="A38" t="s">
        <v>273</v>
      </c>
      <c r="B38" s="833" t="str">
        <f>VLOOKUP(A38,EQUIPOS!A8:D154,3,FALSE)</f>
        <v>Motosierra, 93.6 cm3 - 7.1 HP, 45-90 cm - 7.9 kg</v>
      </c>
      <c r="C38" s="834"/>
      <c r="D38" s="834"/>
      <c r="E38" s="834"/>
      <c r="F38" s="834"/>
      <c r="G38" s="834"/>
      <c r="H38" s="835"/>
      <c r="I38" s="276"/>
      <c r="J38" s="277"/>
      <c r="K38" s="278">
        <f>VLOOKUP(A38,EQUIPOS!A8:D163,4,FALSE)</f>
        <v>9825</v>
      </c>
      <c r="L38" s="279"/>
      <c r="M38" s="280">
        <v>0.15</v>
      </c>
      <c r="N38" s="282">
        <f>K38/M38</f>
        <v>65500</v>
      </c>
    </row>
    <row r="39" spans="1:14">
      <c r="B39" s="833"/>
      <c r="C39" s="834"/>
      <c r="D39" s="834"/>
      <c r="E39" s="834"/>
      <c r="F39" s="834"/>
      <c r="G39" s="834"/>
      <c r="H39" s="835"/>
      <c r="I39" s="836"/>
      <c r="J39" s="817"/>
      <c r="K39" s="283"/>
      <c r="L39" s="837"/>
      <c r="M39" s="838"/>
      <c r="N39" s="284"/>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8511.2008676833339</v>
      </c>
    </row>
    <row r="43" spans="1:14" ht="15.75" thickBot="1">
      <c r="B43" s="820" t="s">
        <v>1037</v>
      </c>
      <c r="C43" s="821"/>
      <c r="D43" s="821"/>
      <c r="E43" s="821"/>
      <c r="F43" s="821"/>
      <c r="G43" s="821"/>
      <c r="H43" s="821"/>
      <c r="I43" s="821"/>
      <c r="J43" s="821"/>
      <c r="K43" s="821"/>
      <c r="L43" s="821"/>
      <c r="M43" s="822"/>
      <c r="N43" s="105">
        <f>SUM(N36:N42)</f>
        <v>2366765.0897565722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4" t="s">
        <v>1041</v>
      </c>
      <c r="C58" s="795"/>
      <c r="D58" s="795"/>
      <c r="E58" s="795"/>
      <c r="F58" s="795"/>
      <c r="G58" s="796"/>
      <c r="H58" s="79" t="s">
        <v>1029</v>
      </c>
      <c r="I58" s="80" t="s">
        <v>1042</v>
      </c>
      <c r="J58" s="81" t="s">
        <v>1043</v>
      </c>
      <c r="K58" s="79" t="s">
        <v>1044</v>
      </c>
      <c r="L58" s="823" t="s">
        <v>1045</v>
      </c>
      <c r="M58" s="796"/>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24">
        <v>983.54</v>
      </c>
      <c r="M59" s="825"/>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09"/>
      <c r="M64" s="810"/>
      <c r="N64" s="305"/>
    </row>
    <row r="65" spans="1:15" ht="15.75" thickBot="1">
      <c r="B65" s="826" t="s">
        <v>1037</v>
      </c>
      <c r="C65" s="827"/>
      <c r="D65" s="827"/>
      <c r="E65" s="827"/>
      <c r="F65" s="827"/>
      <c r="G65" s="827"/>
      <c r="H65" s="827"/>
      <c r="I65" s="827"/>
      <c r="J65" s="827"/>
      <c r="K65" s="827"/>
      <c r="L65" s="827"/>
      <c r="M65" s="828"/>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54"/>
      <c r="J75" s="54"/>
      <c r="K75" s="54"/>
      <c r="L75" s="809"/>
      <c r="M75" s="810"/>
      <c r="N75" s="305"/>
    </row>
    <row r="76" spans="1:15" ht="15.75" thickBot="1">
      <c r="B76" s="820" t="s">
        <v>1037</v>
      </c>
      <c r="C76" s="821"/>
      <c r="D76" s="821"/>
      <c r="E76" s="821"/>
      <c r="F76" s="821"/>
      <c r="G76" s="821"/>
      <c r="H76" s="821"/>
      <c r="I76" s="827"/>
      <c r="J76" s="827"/>
      <c r="K76" s="827"/>
      <c r="L76" s="827"/>
      <c r="M76" s="828"/>
      <c r="N76" s="310">
        <f>N70+N71+N72+N73+N74</f>
        <v>170224.01735366668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2571413.0071102385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514282.60142204771</v>
      </c>
      <c r="M83" s="855"/>
      <c r="N83" s="57"/>
    </row>
    <row r="84" spans="1:14">
      <c r="B84" s="95" t="s">
        <v>1057</v>
      </c>
      <c r="C84" s="96"/>
      <c r="D84" s="96"/>
      <c r="E84" s="96"/>
      <c r="F84" s="96"/>
      <c r="G84" s="96"/>
      <c r="H84" s="96"/>
      <c r="I84" s="93"/>
      <c r="J84" s="94"/>
      <c r="K84" s="313">
        <v>0.05</v>
      </c>
      <c r="L84" s="854">
        <f>N78*K84</f>
        <v>128570.65035551193</v>
      </c>
      <c r="M84" s="855"/>
      <c r="N84" s="57"/>
    </row>
    <row r="85" spans="1:14" ht="15.75" thickBot="1">
      <c r="B85" s="97" t="s">
        <v>1058</v>
      </c>
      <c r="C85" s="98"/>
      <c r="D85" s="98"/>
      <c r="E85" s="98"/>
      <c r="F85" s="98"/>
      <c r="G85" s="98"/>
      <c r="H85" s="98"/>
      <c r="I85" s="99"/>
      <c r="J85" s="100"/>
      <c r="K85" s="314">
        <v>0.05</v>
      </c>
      <c r="L85" s="856">
        <f>N78*K85</f>
        <v>128570.65035551193</v>
      </c>
      <c r="M85" s="857"/>
      <c r="N85" s="57"/>
    </row>
    <row r="86" spans="1:14" ht="15.75" thickBot="1">
      <c r="B86" s="820" t="s">
        <v>1037</v>
      </c>
      <c r="C86" s="821"/>
      <c r="D86" s="821"/>
      <c r="E86" s="821"/>
      <c r="F86" s="821"/>
      <c r="G86" s="821"/>
      <c r="H86" s="821"/>
      <c r="I86" s="821"/>
      <c r="J86" s="821"/>
      <c r="K86" s="821"/>
      <c r="L86" s="821"/>
      <c r="M86" s="822"/>
      <c r="N86" s="58">
        <f>L83+L84+L85</f>
        <v>771423.90213307156</v>
      </c>
    </row>
    <row r="87" spans="1:14" ht="15.75" thickBot="1">
      <c r="B87" s="39"/>
      <c r="C87" s="40"/>
      <c r="D87" s="40"/>
      <c r="E87" s="40"/>
      <c r="F87" s="40"/>
      <c r="G87" s="40"/>
      <c r="H87" s="40"/>
      <c r="I87" s="40"/>
      <c r="J87" s="40"/>
      <c r="K87" s="40"/>
      <c r="L87" s="40"/>
      <c r="M87" s="40"/>
      <c r="N87" s="41"/>
    </row>
    <row r="88" spans="1:14" ht="15.75" thickBot="1">
      <c r="A88" t="s">
        <v>2121</v>
      </c>
      <c r="B88" s="820" t="s">
        <v>1059</v>
      </c>
      <c r="C88" s="821"/>
      <c r="D88" s="821"/>
      <c r="E88" s="821"/>
      <c r="F88" s="821"/>
      <c r="G88" s="821"/>
      <c r="H88" s="821"/>
      <c r="I88" s="821"/>
      <c r="J88" s="821"/>
      <c r="K88" s="821"/>
      <c r="L88" s="821"/>
      <c r="M88" s="822"/>
      <c r="N88" s="196">
        <f>N78+N86</f>
        <v>3342836.9092433099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4"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75" thickBot="1">
      <c r="B6" s="866"/>
      <c r="C6" s="873"/>
      <c r="D6" s="874"/>
      <c r="E6" s="874"/>
      <c r="F6" s="874"/>
      <c r="G6" s="874"/>
      <c r="H6" s="874"/>
      <c r="I6" s="874"/>
      <c r="J6" s="875"/>
      <c r="K6" s="868"/>
      <c r="L6" s="870"/>
      <c r="M6" s="870"/>
      <c r="N6" s="872"/>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8" t="s">
        <v>2311</v>
      </c>
      <c r="C10" s="899"/>
      <c r="D10" s="899"/>
      <c r="E10" s="899"/>
      <c r="F10" s="400" t="s">
        <v>2312</v>
      </c>
      <c r="G10" s="85"/>
      <c r="H10" s="368"/>
      <c r="I10" s="900" t="s">
        <v>2313</v>
      </c>
      <c r="J10" s="900"/>
      <c r="K10" s="401" t="s">
        <v>2312</v>
      </c>
      <c r="L10" s="365"/>
      <c r="M10" s="365"/>
      <c r="N10" s="36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249</v>
      </c>
      <c r="B36" s="833" t="str">
        <f>VLOOKUP(A36,EQUIPOS!A6:D154,3,FALSE)</f>
        <v>Guadañadora, Cilindraje 41.5 cm3, Longitud del mango 1450 mm, Peso 7.4 kg</v>
      </c>
      <c r="C36" s="834"/>
      <c r="D36" s="834"/>
      <c r="E36" s="834"/>
      <c r="F36" s="834"/>
      <c r="G36" s="834"/>
      <c r="H36" s="835"/>
      <c r="I36" s="276"/>
      <c r="J36" s="277"/>
      <c r="K36" s="278">
        <f>VLOOKUP(A36,EQUIPOS!A6:D161,4,FALSE)</f>
        <v>10757.333333333332</v>
      </c>
      <c r="L36" s="279"/>
      <c r="M36" s="280">
        <v>0.36</v>
      </c>
      <c r="N36" s="281">
        <f>K36/M36</f>
        <v>29881.481481481478</v>
      </c>
    </row>
    <row r="37" spans="1:14">
      <c r="A37" t="s">
        <v>273</v>
      </c>
      <c r="B37" s="833" t="str">
        <f>VLOOKUP(A37,EQUIPOS!A7:D154,3,FALSE)</f>
        <v>Motosierra, 93.6 cm3 - 7.1 HP, 45-90 cm - 7.9 kg</v>
      </c>
      <c r="C37" s="834"/>
      <c r="D37" s="834"/>
      <c r="E37" s="834"/>
      <c r="F37" s="834"/>
      <c r="G37" s="834"/>
      <c r="H37" s="835"/>
      <c r="I37" s="276"/>
      <c r="J37" s="277"/>
      <c r="K37" s="278">
        <f>VLOOKUP(A37,EQUIPOS!A7:D162,4,FALSE)</f>
        <v>9825</v>
      </c>
      <c r="L37" s="279"/>
      <c r="M37" s="280">
        <v>0.10299999999999999</v>
      </c>
      <c r="N37" s="281">
        <f>K37/M37</f>
        <v>95388.349514563117</v>
      </c>
    </row>
    <row r="38" spans="1:14">
      <c r="B38" s="833"/>
      <c r="C38" s="834"/>
      <c r="D38" s="834"/>
      <c r="E38" s="834"/>
      <c r="F38" s="834"/>
      <c r="G38" s="834"/>
      <c r="H38" s="835"/>
      <c r="I38" s="276"/>
      <c r="J38" s="277"/>
      <c r="K38" s="278"/>
      <c r="L38" s="279"/>
      <c r="M38" s="280"/>
      <c r="N38" s="282"/>
    </row>
    <row r="39" spans="1:14">
      <c r="B39" s="833"/>
      <c r="C39" s="834"/>
      <c r="D39" s="834"/>
      <c r="E39" s="834"/>
      <c r="F39" s="834"/>
      <c r="G39" s="834"/>
      <c r="H39" s="835"/>
      <c r="I39" s="836"/>
      <c r="J39" s="817"/>
      <c r="K39" s="283"/>
      <c r="L39" s="837"/>
      <c r="M39" s="838"/>
      <c r="N39" s="284"/>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1773.1668474340277</v>
      </c>
    </row>
    <row r="43" spans="1:14" ht="15.75" thickBot="1">
      <c r="B43" s="820" t="s">
        <v>1037</v>
      </c>
      <c r="C43" s="821"/>
      <c r="D43" s="821"/>
      <c r="E43" s="821"/>
      <c r="F43" s="821"/>
      <c r="G43" s="821"/>
      <c r="H43" s="821"/>
      <c r="I43" s="821"/>
      <c r="J43" s="821"/>
      <c r="K43" s="821"/>
      <c r="L43" s="821"/>
      <c r="M43" s="822"/>
      <c r="N43" s="105">
        <f>SUM(N36:N42)</f>
        <v>127042.99784347862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24">
        <f>'900.2'!N78</f>
        <v>1249.3093434343432</v>
      </c>
      <c r="M59" s="825"/>
      <c r="N59" s="296">
        <f>K59*L59</f>
        <v>62465.467171717159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62465.467171717159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N70+N71+N72+N73+N74</f>
        <v>35463.336948680553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224971.80196387632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44994.36039277527</v>
      </c>
      <c r="M83" s="855"/>
      <c r="N83" s="57"/>
    </row>
    <row r="84" spans="1:14">
      <c r="B84" s="95" t="s">
        <v>1057</v>
      </c>
      <c r="C84" s="96"/>
      <c r="D84" s="96"/>
      <c r="E84" s="96"/>
      <c r="F84" s="96"/>
      <c r="G84" s="96"/>
      <c r="H84" s="96"/>
      <c r="I84" s="93"/>
      <c r="J84" s="94"/>
      <c r="K84" s="313">
        <v>0.05</v>
      </c>
      <c r="L84" s="854">
        <f>N78*K84</f>
        <v>11248.590098193818</v>
      </c>
      <c r="M84" s="855"/>
      <c r="N84" s="57"/>
    </row>
    <row r="85" spans="1:14" ht="15.75" thickBot="1">
      <c r="B85" s="97" t="s">
        <v>1058</v>
      </c>
      <c r="C85" s="98"/>
      <c r="D85" s="98"/>
      <c r="E85" s="98"/>
      <c r="F85" s="98"/>
      <c r="G85" s="98"/>
      <c r="H85" s="98"/>
      <c r="I85" s="99"/>
      <c r="J85" s="100"/>
      <c r="K85" s="314">
        <v>0.05</v>
      </c>
      <c r="L85" s="856">
        <f>N78*K85</f>
        <v>11248.590098193818</v>
      </c>
      <c r="M85" s="857"/>
      <c r="N85" s="57"/>
    </row>
    <row r="86" spans="1:14" ht="15.75" thickBot="1">
      <c r="B86" s="820" t="s">
        <v>1037</v>
      </c>
      <c r="C86" s="821"/>
      <c r="D86" s="821"/>
      <c r="E86" s="821"/>
      <c r="F86" s="821"/>
      <c r="G86" s="821"/>
      <c r="H86" s="821"/>
      <c r="I86" s="821"/>
      <c r="J86" s="821"/>
      <c r="K86" s="821"/>
      <c r="L86" s="821"/>
      <c r="M86" s="822"/>
      <c r="N86" s="58">
        <f>L83+L84+L85</f>
        <v>67491.540589162905</v>
      </c>
    </row>
    <row r="87" spans="1:14" ht="15.75" thickBot="1">
      <c r="B87" s="39"/>
      <c r="C87" s="40"/>
      <c r="D87" s="40"/>
      <c r="E87" s="40"/>
      <c r="F87" s="40"/>
      <c r="G87" s="40"/>
      <c r="H87" s="40"/>
      <c r="I87" s="40"/>
      <c r="J87" s="40"/>
      <c r="K87" s="40"/>
      <c r="L87" s="40"/>
      <c r="M87" s="40"/>
      <c r="N87" s="41"/>
    </row>
    <row r="88" spans="1:14" ht="15.75" thickBot="1">
      <c r="A88" t="s">
        <v>2121</v>
      </c>
      <c r="B88" s="820" t="s">
        <v>1059</v>
      </c>
      <c r="C88" s="821"/>
      <c r="D88" s="821"/>
      <c r="E88" s="821"/>
      <c r="F88" s="821"/>
      <c r="G88" s="821"/>
      <c r="H88" s="821"/>
      <c r="I88" s="821"/>
      <c r="J88" s="821"/>
      <c r="K88" s="821"/>
      <c r="L88" s="821"/>
      <c r="M88" s="822"/>
      <c r="N88" s="196">
        <f>N78+N86</f>
        <v>292463.3425530392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8.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6"/>
      <c r="J36" s="277"/>
      <c r="K36" s="278">
        <f>VLOOKUP(A36,EQUIPOS!A6:D161,4,FALSE)</f>
        <v>184001</v>
      </c>
      <c r="L36" s="279"/>
      <c r="M36" s="280">
        <v>2.375</v>
      </c>
      <c r="N36" s="281">
        <f>K36/M36</f>
        <v>77474.105263157893</v>
      </c>
    </row>
    <row r="37" spans="1:14">
      <c r="A37" t="s">
        <v>180</v>
      </c>
      <c r="B37" s="833" t="str">
        <f>VLOOKUP(A37,EQUIPOS!A7:D154,3,FALSE)</f>
        <v>Compresor 120 HP, con martillo.</v>
      </c>
      <c r="C37" s="834"/>
      <c r="D37" s="834"/>
      <c r="E37" s="834"/>
      <c r="F37" s="834"/>
      <c r="G37" s="834"/>
      <c r="H37" s="835"/>
      <c r="I37" s="276"/>
      <c r="J37" s="277"/>
      <c r="K37" s="278">
        <f>VLOOKUP(A37,EQUIPOS!A7:D162,4,FALSE)</f>
        <v>90682.833333333328</v>
      </c>
      <c r="L37" s="279"/>
      <c r="M37" s="280">
        <v>2.375</v>
      </c>
      <c r="N37" s="281">
        <f>K37/M37</f>
        <v>38182.245614035084</v>
      </c>
    </row>
    <row r="38" spans="1:14">
      <c r="A38" t="s">
        <v>195</v>
      </c>
      <c r="B38" s="833" t="str">
        <f>VLOOKUP(A38,EQUIPOS!A7:D154,3,FALSE)</f>
        <v xml:space="preserve">Equipo de oxicorte, Capacidad de corte: hasta 6´´ (152mm) </v>
      </c>
      <c r="C38" s="834"/>
      <c r="D38" s="834"/>
      <c r="E38" s="834"/>
      <c r="F38" s="834"/>
      <c r="G38" s="834"/>
      <c r="H38" s="835"/>
      <c r="I38" s="276"/>
      <c r="J38" s="277"/>
      <c r="K38" s="278">
        <f>VLOOKUP(A38,EQUIPOS!A7:D162,4,FALSE)</f>
        <v>18149.666666666664</v>
      </c>
      <c r="L38" s="279"/>
      <c r="M38" s="280">
        <v>2.375</v>
      </c>
      <c r="N38" s="282">
        <f>K38/M38</f>
        <v>7641.9649122807004</v>
      </c>
    </row>
    <row r="39" spans="1:14">
      <c r="B39" s="833"/>
      <c r="C39" s="834"/>
      <c r="D39" s="834"/>
      <c r="E39" s="834"/>
      <c r="F39" s="834"/>
      <c r="G39" s="834"/>
      <c r="H39" s="835"/>
      <c r="I39" s="836"/>
      <c r="J39" s="817"/>
      <c r="K39" s="283"/>
      <c r="L39" s="837"/>
      <c r="M39" s="838"/>
      <c r="N39" s="284"/>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0.1</v>
      </c>
      <c r="M42" s="845"/>
      <c r="N42" s="111">
        <f>N76*L42</f>
        <v>1343.873821213158</v>
      </c>
    </row>
    <row r="43" spans="1:14" ht="15.75" thickBot="1">
      <c r="B43" s="820" t="s">
        <v>1037</v>
      </c>
      <c r="C43" s="821"/>
      <c r="D43" s="821"/>
      <c r="E43" s="821"/>
      <c r="F43" s="821"/>
      <c r="G43" s="821"/>
      <c r="H43" s="821"/>
      <c r="I43" s="821"/>
      <c r="J43" s="821"/>
      <c r="K43" s="821"/>
      <c r="L43" s="821"/>
      <c r="M43" s="822"/>
      <c r="N43" s="105">
        <f>SUM(N36:N42)</f>
        <v>124642.18961068684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4">
        <f>'900.2'!N78</f>
        <v>1249.3093434343432</v>
      </c>
      <c r="M59" s="825"/>
      <c r="N59" s="296">
        <f>K59*L59</f>
        <v>1249.3093434343432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1249.3093434343432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88">
        <f>N43+N54+N65+N76</f>
        <v>139330.23716625277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27866.047433250555</v>
      </c>
      <c r="M83" s="855"/>
      <c r="N83" s="57"/>
    </row>
    <row r="84" spans="1:14">
      <c r="B84" s="95" t="s">
        <v>1057</v>
      </c>
      <c r="C84" s="96"/>
      <c r="D84" s="96"/>
      <c r="E84" s="96"/>
      <c r="F84" s="96"/>
      <c r="G84" s="96"/>
      <c r="H84" s="96"/>
      <c r="I84" s="93"/>
      <c r="J84" s="94"/>
      <c r="K84" s="313">
        <v>0.05</v>
      </c>
      <c r="L84" s="854">
        <f>N78*K84</f>
        <v>6966.5118583126387</v>
      </c>
      <c r="M84" s="855"/>
      <c r="N84" s="57"/>
    </row>
    <row r="85" spans="1:14" ht="15.75" thickBot="1">
      <c r="B85" s="97" t="s">
        <v>1058</v>
      </c>
      <c r="C85" s="98"/>
      <c r="D85" s="98"/>
      <c r="E85" s="98"/>
      <c r="F85" s="98"/>
      <c r="G85" s="98"/>
      <c r="H85" s="98"/>
      <c r="I85" s="99"/>
      <c r="J85" s="100"/>
      <c r="K85" s="314">
        <v>0.05</v>
      </c>
      <c r="L85" s="856">
        <f>N78*K85</f>
        <v>6966.5118583126387</v>
      </c>
      <c r="M85" s="857"/>
      <c r="N85" s="57"/>
    </row>
    <row r="86" spans="1:14" ht="15.75" thickBot="1">
      <c r="B86" s="820" t="s">
        <v>1037</v>
      </c>
      <c r="C86" s="821"/>
      <c r="D86" s="821"/>
      <c r="E86" s="821"/>
      <c r="F86" s="821"/>
      <c r="G86" s="821"/>
      <c r="H86" s="821"/>
      <c r="I86" s="821"/>
      <c r="J86" s="821"/>
      <c r="K86" s="821"/>
      <c r="L86" s="821"/>
      <c r="M86" s="822"/>
      <c r="N86" s="58">
        <f>L83+L84+L85</f>
        <v>41799.071149875832</v>
      </c>
    </row>
    <row r="87" spans="1:14" ht="15.75" thickBot="1">
      <c r="B87" s="39"/>
      <c r="C87" s="40"/>
      <c r="D87" s="40"/>
      <c r="E87" s="40"/>
      <c r="F87" s="40"/>
      <c r="G87" s="40"/>
      <c r="H87" s="40"/>
      <c r="I87" s="40"/>
      <c r="J87" s="40"/>
      <c r="K87" s="40"/>
      <c r="L87" s="40"/>
      <c r="M87" s="40"/>
      <c r="N87" s="41"/>
    </row>
    <row r="88" spans="1:14" ht="15.75" thickBot="1">
      <c r="A88" t="s">
        <v>2121</v>
      </c>
      <c r="B88" s="820" t="s">
        <v>1059</v>
      </c>
      <c r="C88" s="821"/>
      <c r="D88" s="821"/>
      <c r="E88" s="821"/>
      <c r="F88" s="821"/>
      <c r="G88" s="821"/>
      <c r="H88" s="821"/>
      <c r="I88" s="821"/>
      <c r="J88" s="821"/>
      <c r="K88" s="821"/>
      <c r="L88" s="821"/>
      <c r="M88" s="822"/>
      <c r="N88" s="58">
        <f>N78+N86</f>
        <v>181129.30831612862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c r="B106" s="858"/>
      <c r="C106" s="859"/>
      <c r="D106" s="859"/>
      <c r="E106" s="859"/>
      <c r="F106" s="859"/>
      <c r="G106" s="859"/>
      <c r="H106" s="859"/>
      <c r="I106" s="859"/>
      <c r="J106" s="859"/>
      <c r="K106" s="859"/>
      <c r="L106" s="859"/>
      <c r="M106" s="859"/>
      <c r="N106" s="860"/>
    </row>
    <row r="107" spans="2:14" ht="27.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75" thickBot="1">
      <c r="B6" s="866"/>
      <c r="C6" s="873"/>
      <c r="D6" s="874"/>
      <c r="E6" s="874"/>
      <c r="F6" s="874"/>
      <c r="G6" s="874"/>
      <c r="H6" s="874"/>
      <c r="I6" s="874"/>
      <c r="J6" s="875"/>
      <c r="K6" s="868"/>
      <c r="L6" s="870"/>
      <c r="M6" s="870"/>
      <c r="N6" s="872"/>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8" t="s">
        <v>2311</v>
      </c>
      <c r="C10" s="899"/>
      <c r="D10" s="899"/>
      <c r="E10" s="899"/>
      <c r="F10" s="400" t="s">
        <v>2312</v>
      </c>
      <c r="G10" s="85"/>
      <c r="H10" s="368"/>
      <c r="I10" s="900" t="s">
        <v>2313</v>
      </c>
      <c r="J10" s="900"/>
      <c r="K10" s="401" t="s">
        <v>2312</v>
      </c>
      <c r="L10" s="365"/>
      <c r="M10" s="365"/>
      <c r="N10" s="36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6"/>
      <c r="J36" s="277"/>
      <c r="K36" s="278">
        <f>VLOOKUP(A36,EQUIPOS!A6:D161,4,FALSE)</f>
        <v>219564.83333333331</v>
      </c>
      <c r="L36" s="279"/>
      <c r="M36" s="280">
        <v>2.5</v>
      </c>
      <c r="N36" s="281">
        <f>K36/M36</f>
        <v>87825.93333333332</v>
      </c>
    </row>
    <row r="37" spans="1:14">
      <c r="A37" t="s">
        <v>180</v>
      </c>
      <c r="B37" s="833" t="str">
        <f>VLOOKUP(A37,EQUIPOS!A7:D154,3,FALSE)</f>
        <v>Compresor 120 HP, con martillo.</v>
      </c>
      <c r="C37" s="834"/>
      <c r="D37" s="834"/>
      <c r="E37" s="834"/>
      <c r="F37" s="834"/>
      <c r="G37" s="834"/>
      <c r="H37" s="835"/>
      <c r="I37" s="276"/>
      <c r="J37" s="277"/>
      <c r="K37" s="278">
        <f>VLOOKUP(A37,EQUIPOS!A7:D162,4,FALSE)</f>
        <v>90682.833333333328</v>
      </c>
      <c r="L37" s="279"/>
      <c r="M37" s="280">
        <v>2.5</v>
      </c>
      <c r="N37" s="281">
        <f>K37/M37</f>
        <v>36273.133333333331</v>
      </c>
    </row>
    <row r="38" spans="1:14">
      <c r="A38" t="s">
        <v>195</v>
      </c>
      <c r="B38" s="833" t="str">
        <f>VLOOKUP(A38,EQUIPOS!A8:D154,3,FALSE)</f>
        <v xml:space="preserve">Equipo de oxicorte, Capacidad de corte: hasta 6´´ (152mm) </v>
      </c>
      <c r="C38" s="834"/>
      <c r="D38" s="834"/>
      <c r="E38" s="834"/>
      <c r="F38" s="834"/>
      <c r="G38" s="834"/>
      <c r="H38" s="835"/>
      <c r="I38" s="276"/>
      <c r="J38" s="277"/>
      <c r="K38" s="278">
        <f>VLOOKUP(A38,EQUIPOS!A8:D163,4,FALSE)</f>
        <v>18149.666666666664</v>
      </c>
      <c r="L38" s="279"/>
      <c r="M38" s="280">
        <v>2.5</v>
      </c>
      <c r="N38" s="281">
        <f>K38/M38</f>
        <v>7259.8666666666659</v>
      </c>
    </row>
    <row r="39" spans="1:14">
      <c r="B39" s="833"/>
      <c r="C39" s="834"/>
      <c r="D39" s="834"/>
      <c r="E39" s="834"/>
      <c r="F39" s="834"/>
      <c r="G39" s="834"/>
      <c r="H39" s="835"/>
      <c r="I39" s="836"/>
      <c r="J39" s="817"/>
      <c r="K39" s="283"/>
      <c r="L39" s="837"/>
      <c r="M39" s="838"/>
      <c r="N39" s="284"/>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255.33602603049999</v>
      </c>
    </row>
    <row r="43" spans="1:14" ht="15.75" thickBot="1">
      <c r="B43" s="820" t="s">
        <v>1037</v>
      </c>
      <c r="C43" s="821"/>
      <c r="D43" s="821"/>
      <c r="E43" s="821"/>
      <c r="F43" s="821"/>
      <c r="G43" s="821"/>
      <c r="H43" s="821"/>
      <c r="I43" s="821"/>
      <c r="J43" s="821"/>
      <c r="K43" s="821"/>
      <c r="L43" s="821"/>
      <c r="M43" s="822"/>
      <c r="N43" s="105">
        <f>SUM(N36:N42)</f>
        <v>131614.26935936383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4">
        <f>'900.2'!N78</f>
        <v>1249.3093434343432</v>
      </c>
      <c r="M59" s="825"/>
      <c r="N59" s="296">
        <f>K59*L59</f>
        <v>1249.3093434343432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1249.3093434343432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N70+N71+N72+N73+N74</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145630.38000432317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29126.076000864636</v>
      </c>
      <c r="M83" s="855"/>
      <c r="N83" s="57"/>
    </row>
    <row r="84" spans="1:14">
      <c r="B84" s="95" t="s">
        <v>1057</v>
      </c>
      <c r="C84" s="96"/>
      <c r="D84" s="96"/>
      <c r="E84" s="96"/>
      <c r="F84" s="96"/>
      <c r="G84" s="96"/>
      <c r="H84" s="96"/>
      <c r="I84" s="93"/>
      <c r="J84" s="94"/>
      <c r="K84" s="313">
        <v>0.05</v>
      </c>
      <c r="L84" s="854">
        <f>N78*K84</f>
        <v>7281.5190002161589</v>
      </c>
      <c r="M84" s="855"/>
      <c r="N84" s="57"/>
    </row>
    <row r="85" spans="1:14" ht="15.75" thickBot="1">
      <c r="B85" s="97" t="s">
        <v>1058</v>
      </c>
      <c r="C85" s="98"/>
      <c r="D85" s="98"/>
      <c r="E85" s="98"/>
      <c r="F85" s="98"/>
      <c r="G85" s="98"/>
      <c r="H85" s="98"/>
      <c r="I85" s="99"/>
      <c r="J85" s="100"/>
      <c r="K85" s="314">
        <v>0.05</v>
      </c>
      <c r="L85" s="856">
        <f>N78*K85</f>
        <v>7281.5190002161589</v>
      </c>
      <c r="M85" s="857"/>
      <c r="N85" s="57"/>
    </row>
    <row r="86" spans="1:14" ht="15.75" thickBot="1">
      <c r="B86" s="820" t="s">
        <v>1037</v>
      </c>
      <c r="C86" s="821"/>
      <c r="D86" s="821"/>
      <c r="E86" s="821"/>
      <c r="F86" s="821"/>
      <c r="G86" s="821"/>
      <c r="H86" s="821"/>
      <c r="I86" s="821"/>
      <c r="J86" s="821"/>
      <c r="K86" s="821"/>
      <c r="L86" s="821"/>
      <c r="M86" s="822"/>
      <c r="N86" s="58">
        <f>L83+L84+L85</f>
        <v>43689.114001296955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189319.49400562013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8.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4"/>
      <c r="C1" s="879"/>
      <c r="D1" s="880"/>
      <c r="E1" s="880"/>
      <c r="F1" s="880"/>
      <c r="G1" s="880"/>
      <c r="H1" s="880"/>
      <c r="I1" s="880"/>
      <c r="J1" s="881"/>
      <c r="K1" s="882" t="s">
        <v>1017</v>
      </c>
      <c r="L1" s="884" t="s">
        <v>2304</v>
      </c>
      <c r="M1" s="885"/>
      <c r="N1" s="886"/>
    </row>
    <row r="2" spans="2:14">
      <c r="B2" s="865"/>
      <c r="C2" s="876" t="s">
        <v>1018</v>
      </c>
      <c r="D2" s="877"/>
      <c r="E2" s="877"/>
      <c r="F2" s="877"/>
      <c r="G2" s="877"/>
      <c r="H2" s="877"/>
      <c r="I2" s="877"/>
      <c r="J2" s="878"/>
      <c r="K2" s="883"/>
      <c r="L2" s="887"/>
      <c r="M2" s="888"/>
      <c r="N2" s="889"/>
    </row>
    <row r="3" spans="2:14">
      <c r="B3" s="865"/>
      <c r="C3" s="876" t="s">
        <v>2305</v>
      </c>
      <c r="D3" s="877"/>
      <c r="E3" s="877"/>
      <c r="F3" s="877"/>
      <c r="G3" s="877"/>
      <c r="H3" s="877"/>
      <c r="I3" s="877"/>
      <c r="J3" s="878"/>
      <c r="K3" s="867" t="s">
        <v>1019</v>
      </c>
      <c r="L3" s="892">
        <v>1</v>
      </c>
      <c r="M3" s="893"/>
      <c r="N3" s="894"/>
    </row>
    <row r="4" spans="2:14">
      <c r="B4" s="865"/>
      <c r="C4" s="876" t="s">
        <v>2306</v>
      </c>
      <c r="D4" s="877"/>
      <c r="E4" s="877"/>
      <c r="F4" s="877"/>
      <c r="G4" s="877"/>
      <c r="H4" s="877"/>
      <c r="I4" s="877"/>
      <c r="J4" s="878"/>
      <c r="K4" s="890"/>
      <c r="L4" s="895"/>
      <c r="M4" s="896"/>
      <c r="N4" s="897"/>
    </row>
    <row r="5" spans="2:14">
      <c r="B5" s="865"/>
      <c r="C5" s="876" t="s">
        <v>2307</v>
      </c>
      <c r="D5" s="877"/>
      <c r="E5" s="877"/>
      <c r="F5" s="877"/>
      <c r="G5" s="877"/>
      <c r="H5" s="877"/>
      <c r="I5" s="877"/>
      <c r="J5" s="878"/>
      <c r="K5" s="867" t="s">
        <v>1020</v>
      </c>
      <c r="L5" s="869"/>
      <c r="M5" s="869" t="s">
        <v>1021</v>
      </c>
      <c r="N5" s="871"/>
    </row>
    <row r="6" spans="2:14" ht="15.75" thickBot="1">
      <c r="B6" s="866"/>
      <c r="C6" s="873"/>
      <c r="D6" s="874"/>
      <c r="E6" s="874"/>
      <c r="F6" s="874"/>
      <c r="G6" s="874"/>
      <c r="H6" s="874"/>
      <c r="I6" s="874"/>
      <c r="J6" s="875"/>
      <c r="K6" s="868"/>
      <c r="L6" s="870"/>
      <c r="M6" s="870"/>
      <c r="N6" s="872"/>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8" t="s">
        <v>2311</v>
      </c>
      <c r="C10" s="899"/>
      <c r="D10" s="899"/>
      <c r="E10" s="899"/>
      <c r="F10" s="400" t="s">
        <v>2312</v>
      </c>
      <c r="G10" s="85"/>
      <c r="H10" s="368"/>
      <c r="I10" s="900" t="s">
        <v>2313</v>
      </c>
      <c r="J10" s="900"/>
      <c r="K10" s="401" t="s">
        <v>2312</v>
      </c>
      <c r="L10" s="365"/>
      <c r="M10" s="365"/>
      <c r="N10" s="36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6"/>
      <c r="J36" s="277"/>
      <c r="K36" s="278">
        <f>VLOOKUP(A36,EQUIPOS!A6:D161,4,FALSE)</f>
        <v>184001</v>
      </c>
      <c r="L36" s="279"/>
      <c r="M36" s="280">
        <v>9.25</v>
      </c>
      <c r="N36" s="281">
        <f>K36/M36</f>
        <v>19892</v>
      </c>
    </row>
    <row r="37" spans="1:14">
      <c r="A37" t="s">
        <v>180</v>
      </c>
      <c r="B37" s="833" t="str">
        <f>VLOOKUP(A37,EQUIPOS!A7:D154,3,FALSE)</f>
        <v>Compresor 120 HP, con martillo.</v>
      </c>
      <c r="C37" s="834"/>
      <c r="D37" s="834"/>
      <c r="E37" s="834"/>
      <c r="F37" s="834"/>
      <c r="G37" s="834"/>
      <c r="H37" s="835"/>
      <c r="I37" s="276"/>
      <c r="J37" s="277"/>
      <c r="K37" s="278">
        <f>VLOOKUP(A37,EQUIPOS!A7:D162,4,FALSE)</f>
        <v>90682.833333333328</v>
      </c>
      <c r="L37" s="279"/>
      <c r="M37" s="280">
        <v>9.25</v>
      </c>
      <c r="N37" s="281">
        <f>K37/M37</f>
        <v>9803.5495495495488</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4"/>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55.207789412000004</v>
      </c>
    </row>
    <row r="43" spans="1:14" ht="15.75" thickBot="1">
      <c r="B43" s="820" t="s">
        <v>1037</v>
      </c>
      <c r="C43" s="821"/>
      <c r="D43" s="821"/>
      <c r="E43" s="821"/>
      <c r="F43" s="821"/>
      <c r="G43" s="821"/>
      <c r="H43" s="821"/>
      <c r="I43" s="821"/>
      <c r="J43" s="821"/>
      <c r="K43" s="821"/>
      <c r="L43" s="821"/>
      <c r="M43" s="822"/>
      <c r="N43" s="105">
        <f>SUM(N36:N42)</f>
        <v>29750.75733896155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4">
        <f>'900.2'!N78</f>
        <v>1249.3093434343432</v>
      </c>
      <c r="M59" s="825"/>
      <c r="N59" s="296">
        <f>K59*L59</f>
        <v>1249.3093434343432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1249.3093434343432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N70+N71+N72+N73+N74</f>
        <v>2760.3894706000001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33760.456152995896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6752.0912305991797</v>
      </c>
      <c r="M83" s="855"/>
      <c r="N83" s="57"/>
    </row>
    <row r="84" spans="1:14">
      <c r="B84" s="95" t="s">
        <v>1057</v>
      </c>
      <c r="C84" s="96"/>
      <c r="D84" s="96"/>
      <c r="E84" s="96"/>
      <c r="F84" s="96"/>
      <c r="G84" s="96"/>
      <c r="H84" s="96"/>
      <c r="I84" s="93"/>
      <c r="J84" s="94"/>
      <c r="K84" s="313">
        <v>0.05</v>
      </c>
      <c r="L84" s="854">
        <f>N78*K84</f>
        <v>1688.0228076497949</v>
      </c>
      <c r="M84" s="855"/>
      <c r="N84" s="57"/>
    </row>
    <row r="85" spans="1:14" ht="15.75" thickBot="1">
      <c r="B85" s="97" t="s">
        <v>1058</v>
      </c>
      <c r="C85" s="98"/>
      <c r="D85" s="98"/>
      <c r="E85" s="98"/>
      <c r="F85" s="98"/>
      <c r="G85" s="98"/>
      <c r="H85" s="98"/>
      <c r="I85" s="99"/>
      <c r="J85" s="100"/>
      <c r="K85" s="314">
        <v>0.05</v>
      </c>
      <c r="L85" s="856">
        <f>N78*K85</f>
        <v>1688.0228076497949</v>
      </c>
      <c r="M85" s="857"/>
      <c r="N85" s="57"/>
    </row>
    <row r="86" spans="1:14" ht="15.75" thickBot="1">
      <c r="B86" s="820" t="s">
        <v>1037</v>
      </c>
      <c r="C86" s="821"/>
      <c r="D86" s="821"/>
      <c r="E86" s="821"/>
      <c r="F86" s="821"/>
      <c r="G86" s="821"/>
      <c r="H86" s="821"/>
      <c r="I86" s="821"/>
      <c r="J86" s="821"/>
      <c r="K86" s="821"/>
      <c r="L86" s="821"/>
      <c r="M86" s="822"/>
      <c r="N86" s="58">
        <f>L83+L84+L85</f>
        <v>10128.136845898769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43888.592998894666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180</v>
      </c>
      <c r="B36" s="833" t="str">
        <f>VLOOKUP(A36,EQUIPOS!A6:D154,3,FALSE)</f>
        <v>Compresor 120 HP, con martillo.</v>
      </c>
      <c r="C36" s="834"/>
      <c r="D36" s="834"/>
      <c r="E36" s="834"/>
      <c r="F36" s="834"/>
      <c r="G36" s="834"/>
      <c r="H36" s="835"/>
      <c r="I36" s="276"/>
      <c r="J36" s="277"/>
      <c r="K36" s="278">
        <f>VLOOKUP(A36,EQUIPOS!A6:D161,4,FALSE)</f>
        <v>90682.833333333328</v>
      </c>
      <c r="L36" s="279"/>
      <c r="M36" s="280">
        <v>2.5</v>
      </c>
      <c r="N36" s="281">
        <f>K36/M36</f>
        <v>36273.133333333331</v>
      </c>
    </row>
    <row r="37" span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4"/>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0.1</v>
      </c>
      <c r="M42" s="845"/>
      <c r="N42" s="111">
        <f>N76*L42</f>
        <v>1021.344104122</v>
      </c>
    </row>
    <row r="43" spans="1:14" ht="15.75" thickBot="1">
      <c r="B43" s="820" t="s">
        <v>1037</v>
      </c>
      <c r="C43" s="821"/>
      <c r="D43" s="821"/>
      <c r="E43" s="821"/>
      <c r="F43" s="821"/>
      <c r="G43" s="821"/>
      <c r="H43" s="821"/>
      <c r="I43" s="821"/>
      <c r="J43" s="821"/>
      <c r="K43" s="821"/>
      <c r="L43" s="821"/>
      <c r="M43" s="822"/>
      <c r="N43" s="105">
        <f>SUM(N36:N42)</f>
        <v>37294.477437455331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4">
        <f>'900.2'!N78</f>
        <v>1249.3093434343432</v>
      </c>
      <c r="M59" s="825"/>
      <c r="N59" s="296">
        <f>K59*L59</f>
        <v>1249.3093434343432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1249.3093434343432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N70+N71+N72+N73+N74</f>
        <v>10213.44104122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48757.227822109679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9751.4455644219361</v>
      </c>
      <c r="M83" s="855"/>
      <c r="N83" s="57"/>
    </row>
    <row r="84" spans="1:14">
      <c r="B84" s="95" t="s">
        <v>1057</v>
      </c>
      <c r="C84" s="96"/>
      <c r="D84" s="96"/>
      <c r="E84" s="96"/>
      <c r="F84" s="96"/>
      <c r="G84" s="96"/>
      <c r="H84" s="96"/>
      <c r="I84" s="93"/>
      <c r="J84" s="94"/>
      <c r="K84" s="313">
        <v>0.05</v>
      </c>
      <c r="L84" s="854">
        <f>N78*K84</f>
        <v>2437.861391105484</v>
      </c>
      <c r="M84" s="855"/>
      <c r="N84" s="57"/>
    </row>
    <row r="85" spans="1:14" ht="15.75" thickBot="1">
      <c r="B85" s="97" t="s">
        <v>1058</v>
      </c>
      <c r="C85" s="98"/>
      <c r="D85" s="98"/>
      <c r="E85" s="98"/>
      <c r="F85" s="98"/>
      <c r="G85" s="98"/>
      <c r="H85" s="98"/>
      <c r="I85" s="99"/>
      <c r="J85" s="100"/>
      <c r="K85" s="314">
        <v>0.05</v>
      </c>
      <c r="L85" s="856">
        <f>N78*K85</f>
        <v>2437.861391105484</v>
      </c>
      <c r="M85" s="857"/>
      <c r="N85" s="57"/>
    </row>
    <row r="86" spans="1:14" ht="15.75" thickBot="1">
      <c r="B86" s="820" t="s">
        <v>1037</v>
      </c>
      <c r="C86" s="821"/>
      <c r="D86" s="821"/>
      <c r="E86" s="821"/>
      <c r="F86" s="821"/>
      <c r="G86" s="821"/>
      <c r="H86" s="821"/>
      <c r="I86" s="821"/>
      <c r="J86" s="821"/>
      <c r="K86" s="821"/>
      <c r="L86" s="821"/>
      <c r="M86" s="822"/>
      <c r="N86" s="58">
        <f>L83+L84+L85</f>
        <v>14627.168346632903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63384.396168742584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6"/>
      <c r="J36" s="277"/>
      <c r="K36" s="278">
        <f>VLOOKUP(A36,EQUIPOS!A6:D161,4,FALSE)</f>
        <v>184001</v>
      </c>
      <c r="L36" s="279"/>
      <c r="M36" s="280">
        <v>2.375</v>
      </c>
      <c r="N36" s="281">
        <f>K36/M36</f>
        <v>77474.105263157893</v>
      </c>
    </row>
    <row r="37" spans="1:14">
      <c r="A37" t="s">
        <v>180</v>
      </c>
      <c r="B37" s="833" t="str">
        <f>VLOOKUP(A37,EQUIPOS!A7:D154,3,FALSE)</f>
        <v>Compresor 120 HP, con martillo.</v>
      </c>
      <c r="C37" s="834"/>
      <c r="D37" s="834"/>
      <c r="E37" s="834"/>
      <c r="F37" s="834"/>
      <c r="G37" s="834"/>
      <c r="H37" s="835"/>
      <c r="I37" s="276"/>
      <c r="J37" s="277"/>
      <c r="K37" s="278">
        <f>VLOOKUP(A37,EQUIPOS!A7:D162,4,FALSE)</f>
        <v>90682.833333333328</v>
      </c>
      <c r="L37" s="279"/>
      <c r="M37" s="280">
        <v>2.375</v>
      </c>
      <c r="N37" s="281">
        <f>K37/M37</f>
        <v>38182.245614035084</v>
      </c>
    </row>
    <row r="38" spans="1:14">
      <c r="A38" t="s">
        <v>195</v>
      </c>
      <c r="B38" s="833" t="str">
        <f>VLOOKUP(A38,EQUIPOS!A8:D154,3,FALSE)</f>
        <v xml:space="preserve">Equipo de oxicorte, Capacidad de corte: hasta 6´´ (152mm) </v>
      </c>
      <c r="C38" s="834"/>
      <c r="D38" s="834"/>
      <c r="E38" s="834"/>
      <c r="F38" s="834"/>
      <c r="G38" s="834"/>
      <c r="H38" s="835"/>
      <c r="I38" s="276"/>
      <c r="J38" s="277"/>
      <c r="K38" s="278">
        <f>VLOOKUP(A38,EQUIPOS!A8:D163,4,FALSE)</f>
        <v>18149.666666666664</v>
      </c>
      <c r="L38" s="279"/>
      <c r="M38" s="280">
        <v>2.375</v>
      </c>
      <c r="N38" s="281">
        <f>K38/M38</f>
        <v>7641.9649122807004</v>
      </c>
    </row>
    <row r="39" spans="1:14">
      <c r="B39" s="833"/>
      <c r="C39" s="834"/>
      <c r="D39" s="834"/>
      <c r="E39" s="834"/>
      <c r="F39" s="834"/>
      <c r="G39" s="834"/>
      <c r="H39" s="835"/>
      <c r="I39" s="836"/>
      <c r="J39" s="817"/>
      <c r="K39" s="283"/>
      <c r="L39" s="837"/>
      <c r="M39" s="838"/>
      <c r="N39" s="284"/>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0.1</v>
      </c>
      <c r="M42" s="845"/>
      <c r="N42" s="111">
        <f>N76*L42</f>
        <v>1343.873821213158</v>
      </c>
    </row>
    <row r="43" spans="1:14" ht="15.75" thickBot="1">
      <c r="B43" s="820" t="s">
        <v>1037</v>
      </c>
      <c r="C43" s="821"/>
      <c r="D43" s="821"/>
      <c r="E43" s="821"/>
      <c r="F43" s="821"/>
      <c r="G43" s="821"/>
      <c r="H43" s="821"/>
      <c r="I43" s="821"/>
      <c r="J43" s="821"/>
      <c r="K43" s="821"/>
      <c r="L43" s="821"/>
      <c r="M43" s="822"/>
      <c r="N43" s="105">
        <f>SUM(N36:N42)</f>
        <v>124642.18961068684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4">
        <f>'900.2'!N78</f>
        <v>1249.3093434343432</v>
      </c>
      <c r="M59" s="825"/>
      <c r="N59" s="296">
        <f>K59*L59</f>
        <v>1249.3093434343432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1249.3093434343432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N70+N71+N72+N73+N74</f>
        <v>13438.738212131579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139330.23716625277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27866.047433250555</v>
      </c>
      <c r="M83" s="855"/>
      <c r="N83" s="57"/>
    </row>
    <row r="84" spans="1:14">
      <c r="B84" s="95" t="s">
        <v>1057</v>
      </c>
      <c r="C84" s="96"/>
      <c r="D84" s="96"/>
      <c r="E84" s="96"/>
      <c r="F84" s="96"/>
      <c r="G84" s="96"/>
      <c r="H84" s="96"/>
      <c r="I84" s="93"/>
      <c r="J84" s="94"/>
      <c r="K84" s="313">
        <v>0.05</v>
      </c>
      <c r="L84" s="854">
        <f>N78*K84</f>
        <v>6966.5118583126387</v>
      </c>
      <c r="M84" s="855"/>
      <c r="N84" s="57"/>
    </row>
    <row r="85" spans="1:14" ht="15.75" thickBot="1">
      <c r="B85" s="97" t="s">
        <v>1058</v>
      </c>
      <c r="C85" s="98"/>
      <c r="D85" s="98"/>
      <c r="E85" s="98"/>
      <c r="F85" s="98"/>
      <c r="G85" s="98"/>
      <c r="H85" s="98"/>
      <c r="I85" s="99"/>
      <c r="J85" s="100"/>
      <c r="K85" s="314">
        <v>0.05</v>
      </c>
      <c r="L85" s="856">
        <f>N78*K85</f>
        <v>6966.5118583126387</v>
      </c>
      <c r="M85" s="857"/>
      <c r="N85" s="57"/>
    </row>
    <row r="86" spans="1:14" ht="15.75" thickBot="1">
      <c r="B86" s="820" t="s">
        <v>1037</v>
      </c>
      <c r="C86" s="821"/>
      <c r="D86" s="821"/>
      <c r="E86" s="821"/>
      <c r="F86" s="821"/>
      <c r="G86" s="821"/>
      <c r="H86" s="821"/>
      <c r="I86" s="821"/>
      <c r="J86" s="821"/>
      <c r="K86" s="821"/>
      <c r="L86" s="821"/>
      <c r="M86" s="822"/>
      <c r="N86" s="58">
        <f>L83+L84+L85</f>
        <v>41799.071149875832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181129.30831612862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6"/>
      <c r="J36" s="277"/>
      <c r="K36" s="278">
        <f>VLOOKUP(A36,EQUIPOS!A6:D161,4,FALSE)</f>
        <v>219564.83333333331</v>
      </c>
      <c r="L36" s="279"/>
      <c r="M36" s="280">
        <v>2.5</v>
      </c>
      <c r="N36" s="281">
        <f>K36/M36</f>
        <v>87825.93333333332</v>
      </c>
    </row>
    <row r="37" spans="1:14">
      <c r="A37" t="s">
        <v>180</v>
      </c>
      <c r="B37" s="833" t="str">
        <f>VLOOKUP(A37,EQUIPOS!A7:D154,3,FALSE)</f>
        <v>Compresor 120 HP, con martillo.</v>
      </c>
      <c r="C37" s="834"/>
      <c r="D37" s="834"/>
      <c r="E37" s="834"/>
      <c r="F37" s="834"/>
      <c r="G37" s="834"/>
      <c r="H37" s="835"/>
      <c r="I37" s="276"/>
      <c r="J37" s="277"/>
      <c r="K37" s="278">
        <f>VLOOKUP(A37,EQUIPOS!A7:D162,4,FALSE)</f>
        <v>90682.833333333328</v>
      </c>
      <c r="L37" s="279"/>
      <c r="M37" s="280">
        <v>2.5</v>
      </c>
      <c r="N37" s="281">
        <f>K37/M37</f>
        <v>36273.133333333331</v>
      </c>
    </row>
    <row r="38" spans="1:14">
      <c r="A38" t="s">
        <v>195</v>
      </c>
      <c r="B38" s="833" t="str">
        <f>VLOOKUP(A38,EQUIPOS!A8:D154,3,FALSE)</f>
        <v xml:space="preserve">Equipo de oxicorte, Capacidad de corte: hasta 6´´ (152mm) </v>
      </c>
      <c r="C38" s="834"/>
      <c r="D38" s="834"/>
      <c r="E38" s="834"/>
      <c r="F38" s="834"/>
      <c r="G38" s="834"/>
      <c r="H38" s="835"/>
      <c r="I38" s="276"/>
      <c r="J38" s="277"/>
      <c r="K38" s="278">
        <f>VLOOKUP(A38,EQUIPOS!A8:D163,4,FALSE)</f>
        <v>18149.666666666664</v>
      </c>
      <c r="L38" s="279"/>
      <c r="M38" s="280">
        <v>2.5</v>
      </c>
      <c r="N38" s="281">
        <f>K38/M38</f>
        <v>7259.8666666666659</v>
      </c>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255.33602603049999</v>
      </c>
    </row>
    <row r="43" spans="1:14" ht="15.75" thickBot="1">
      <c r="B43" s="820" t="s">
        <v>1037</v>
      </c>
      <c r="C43" s="821"/>
      <c r="D43" s="821"/>
      <c r="E43" s="821"/>
      <c r="F43" s="821"/>
      <c r="G43" s="821"/>
      <c r="H43" s="821"/>
      <c r="I43" s="821"/>
      <c r="J43" s="821"/>
      <c r="K43" s="821"/>
      <c r="L43" s="821"/>
      <c r="M43" s="822"/>
      <c r="N43" s="105">
        <f>SUM(N36:N42)</f>
        <v>131614.26935936383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4">
        <f>'900.2'!N78</f>
        <v>1249.3093434343432</v>
      </c>
      <c r="M59" s="825"/>
      <c r="N59" s="296">
        <f>K59*L59</f>
        <v>1249.3093434343432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1249.3093434343432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9">
        <f>SUM(N70:N75)</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145630.38000432317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29126.076000864636</v>
      </c>
      <c r="M83" s="855"/>
      <c r="N83" s="57"/>
    </row>
    <row r="84" spans="1:14">
      <c r="B84" s="95" t="s">
        <v>1057</v>
      </c>
      <c r="C84" s="96"/>
      <c r="D84" s="96"/>
      <c r="E84" s="96"/>
      <c r="F84" s="96"/>
      <c r="G84" s="96"/>
      <c r="H84" s="96"/>
      <c r="I84" s="93"/>
      <c r="J84" s="94"/>
      <c r="K84" s="313">
        <v>0.05</v>
      </c>
      <c r="L84" s="854">
        <f>N78*K84</f>
        <v>7281.5190002161589</v>
      </c>
      <c r="M84" s="855"/>
      <c r="N84" s="57"/>
    </row>
    <row r="85" spans="1:14" ht="15.75" thickBot="1">
      <c r="B85" s="97" t="s">
        <v>1058</v>
      </c>
      <c r="C85" s="98"/>
      <c r="D85" s="98"/>
      <c r="E85" s="98"/>
      <c r="F85" s="98"/>
      <c r="G85" s="98"/>
      <c r="H85" s="98"/>
      <c r="I85" s="99"/>
      <c r="J85" s="100"/>
      <c r="K85" s="314">
        <v>0.05</v>
      </c>
      <c r="L85" s="856">
        <f>N78*K85</f>
        <v>7281.5190002161589</v>
      </c>
      <c r="M85" s="857"/>
      <c r="N85" s="57"/>
    </row>
    <row r="86" spans="1:14" ht="15.75" thickBot="1">
      <c r="B86" s="820" t="s">
        <v>1037</v>
      </c>
      <c r="C86" s="821"/>
      <c r="D86" s="821"/>
      <c r="E86" s="821"/>
      <c r="F86" s="821"/>
      <c r="G86" s="821"/>
      <c r="H86" s="821"/>
      <c r="I86" s="821"/>
      <c r="J86" s="821"/>
      <c r="K86" s="821"/>
      <c r="L86" s="821"/>
      <c r="M86" s="822"/>
      <c r="N86" s="58">
        <f>L83+L84+L85</f>
        <v>43689.114001296955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189319.49400562013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312</v>
      </c>
      <c r="B36" s="833" t="str">
        <f>VLOOKUP(A36,EQUIPOS!A6:D154,3,FALSE)</f>
        <v>Retroexcavadora sobre oruga, potencia 138 HP, balde de 1,5 m3.</v>
      </c>
      <c r="C36" s="834"/>
      <c r="D36" s="834"/>
      <c r="E36" s="834"/>
      <c r="F36" s="834"/>
      <c r="G36" s="834"/>
      <c r="H36" s="835"/>
      <c r="I36" s="276"/>
      <c r="J36" s="277"/>
      <c r="K36" s="278">
        <f>VLOOKUP(A36,EQUIPOS!A6:D161,4,FALSE)</f>
        <v>219564.83333333331</v>
      </c>
      <c r="L36" s="279"/>
      <c r="M36" s="280">
        <v>2.5</v>
      </c>
      <c r="N36" s="281">
        <f>K36/M36</f>
        <v>87825.93333333332</v>
      </c>
    </row>
    <row r="37" spans="1:14">
      <c r="A37" t="s">
        <v>180</v>
      </c>
      <c r="B37" s="833" t="str">
        <f>VLOOKUP(A37,EQUIPOS!A7:D154,3,FALSE)</f>
        <v>Compresor 120 HP, con martillo.</v>
      </c>
      <c r="C37" s="834"/>
      <c r="D37" s="834"/>
      <c r="E37" s="834"/>
      <c r="F37" s="834"/>
      <c r="G37" s="834"/>
      <c r="H37" s="835"/>
      <c r="I37" s="276"/>
      <c r="J37" s="277"/>
      <c r="K37" s="278">
        <f>VLOOKUP(A37,EQUIPOS!A7:D162,4,FALSE)</f>
        <v>90682.833333333328</v>
      </c>
      <c r="L37" s="279"/>
      <c r="M37" s="280">
        <v>2.5</v>
      </c>
      <c r="N37" s="281">
        <f>K37/M37</f>
        <v>36273.133333333331</v>
      </c>
    </row>
    <row r="38" spans="1:14">
      <c r="A38" t="s">
        <v>195</v>
      </c>
      <c r="B38" s="833" t="str">
        <f>VLOOKUP(A38,EQUIPOS!A8:D154,3,FALSE)</f>
        <v xml:space="preserve">Equipo de oxicorte, Capacidad de corte: hasta 6´´ (152mm) </v>
      </c>
      <c r="C38" s="834"/>
      <c r="D38" s="834"/>
      <c r="E38" s="834"/>
      <c r="F38" s="834"/>
      <c r="G38" s="834"/>
      <c r="H38" s="835"/>
      <c r="I38" s="276"/>
      <c r="J38" s="277"/>
      <c r="K38" s="278">
        <f>VLOOKUP(A38,EQUIPOS!A8:D163,4,FALSE)</f>
        <v>18149.666666666664</v>
      </c>
      <c r="L38" s="279"/>
      <c r="M38" s="280">
        <v>2.5</v>
      </c>
      <c r="N38" s="281">
        <f>K38/M38</f>
        <v>7259.8666666666659</v>
      </c>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204.2688208244</v>
      </c>
    </row>
    <row r="43" spans="1:14" ht="15.75" thickBot="1">
      <c r="B43" s="820" t="s">
        <v>1037</v>
      </c>
      <c r="C43" s="821"/>
      <c r="D43" s="821"/>
      <c r="E43" s="821"/>
      <c r="F43" s="821"/>
      <c r="G43" s="821"/>
      <c r="H43" s="821"/>
      <c r="I43" s="821"/>
      <c r="J43" s="821"/>
      <c r="K43" s="821"/>
      <c r="L43" s="821"/>
      <c r="M43" s="822"/>
      <c r="N43" s="105">
        <f>SUM(N36:N42)</f>
        <v>131563.20215415771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24">
        <f>'900.2'!N78</f>
        <v>1249.3093434343432</v>
      </c>
      <c r="M59" s="825"/>
      <c r="N59" s="296">
        <f>K59*L59</f>
        <v>1749.0330808080803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1749.0330808080803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10213.44104122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143525.67627618581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28705.135255237165</v>
      </c>
      <c r="M83" s="855"/>
      <c r="N83" s="57"/>
    </row>
    <row r="84" spans="1:14">
      <c r="B84" s="95" t="s">
        <v>1057</v>
      </c>
      <c r="C84" s="96"/>
      <c r="D84" s="96"/>
      <c r="E84" s="96"/>
      <c r="F84" s="96"/>
      <c r="G84" s="96"/>
      <c r="H84" s="96"/>
      <c r="I84" s="93"/>
      <c r="J84" s="94"/>
      <c r="K84" s="313">
        <v>0.05</v>
      </c>
      <c r="L84" s="854">
        <f>N78*K84</f>
        <v>7176.2838138092911</v>
      </c>
      <c r="M84" s="855"/>
      <c r="N84" s="57"/>
    </row>
    <row r="85" spans="1:14" ht="15.75" thickBot="1">
      <c r="B85" s="97" t="s">
        <v>1058</v>
      </c>
      <c r="C85" s="98"/>
      <c r="D85" s="98"/>
      <c r="E85" s="98"/>
      <c r="F85" s="98"/>
      <c r="G85" s="98"/>
      <c r="H85" s="98"/>
      <c r="I85" s="99"/>
      <c r="J85" s="100"/>
      <c r="K85" s="314">
        <v>0.05</v>
      </c>
      <c r="L85" s="856">
        <f>N78*K85</f>
        <v>7176.2838138092911</v>
      </c>
      <c r="M85" s="857"/>
      <c r="N85" s="57"/>
    </row>
    <row r="86" spans="1:14" ht="15.75" thickBot="1">
      <c r="B86" s="820" t="s">
        <v>1037</v>
      </c>
      <c r="C86" s="821"/>
      <c r="D86" s="821"/>
      <c r="E86" s="821"/>
      <c r="F86" s="821"/>
      <c r="G86" s="821"/>
      <c r="H86" s="821"/>
      <c r="I86" s="821"/>
      <c r="J86" s="821"/>
      <c r="K86" s="821"/>
      <c r="L86" s="821"/>
      <c r="M86" s="822"/>
      <c r="N86" s="58">
        <f>L83+L84+L85</f>
        <v>43057.702882855745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186583.37915904156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6"/>
      <c r="J36" s="277"/>
      <c r="K36" s="278">
        <f>VLOOKUP(A36,EQUIPOS!A6:D161,4,FALSE)</f>
        <v>184001</v>
      </c>
      <c r="L36" s="279"/>
      <c r="M36" s="280">
        <v>22</v>
      </c>
      <c r="N36" s="281">
        <f>K36/M36</f>
        <v>8363.681818181818</v>
      </c>
    </row>
    <row r="37" spans="1:14">
      <c r="A37" t="s">
        <v>180</v>
      </c>
      <c r="B37" s="833" t="str">
        <f>VLOOKUP(A37,EQUIPOS!A7:D154,3,FALSE)</f>
        <v>Compresor 120 HP, con martillo.</v>
      </c>
      <c r="C37" s="834"/>
      <c r="D37" s="834"/>
      <c r="E37" s="834"/>
      <c r="F37" s="834"/>
      <c r="G37" s="834"/>
      <c r="H37" s="835"/>
      <c r="I37" s="276"/>
      <c r="J37" s="277"/>
      <c r="K37" s="278">
        <f>VLOOKUP(A37,EQUIPOS!A7:D162,4,FALSE)</f>
        <v>90682.833333333328</v>
      </c>
      <c r="L37" s="279"/>
      <c r="M37" s="280">
        <v>22</v>
      </c>
      <c r="N37" s="281">
        <f>K37/M37</f>
        <v>4121.9469696969691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23.212366002772729</v>
      </c>
    </row>
    <row r="43" spans="1:14" ht="15.75" thickBot="1">
      <c r="B43" s="820" t="s">
        <v>1037</v>
      </c>
      <c r="C43" s="821"/>
      <c r="D43" s="821"/>
      <c r="E43" s="821"/>
      <c r="F43" s="821"/>
      <c r="G43" s="821"/>
      <c r="H43" s="821"/>
      <c r="I43" s="821"/>
      <c r="J43" s="821"/>
      <c r="K43" s="821"/>
      <c r="L43" s="821"/>
      <c r="M43" s="822"/>
      <c r="N43" s="105">
        <f>SUM(N36:N42)</f>
        <v>12508.84115388156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24">
        <f>'900.2'!N78</f>
        <v>1249.3093434343432</v>
      </c>
      <c r="M59" s="825"/>
      <c r="N59" s="296">
        <f>K59*L59</f>
        <v>524.70992424242411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524.70992424242411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1160.6183001386364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14194.169378262621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2838.8338756525245</v>
      </c>
      <c r="M83" s="855"/>
      <c r="N83" s="57"/>
    </row>
    <row r="84" spans="1:14">
      <c r="B84" s="95" t="s">
        <v>1057</v>
      </c>
      <c r="C84" s="96"/>
      <c r="D84" s="96"/>
      <c r="E84" s="96"/>
      <c r="F84" s="96"/>
      <c r="G84" s="96"/>
      <c r="H84" s="96"/>
      <c r="I84" s="93"/>
      <c r="J84" s="94"/>
      <c r="K84" s="313">
        <v>0.05</v>
      </c>
      <c r="L84" s="854">
        <f>N78*K84</f>
        <v>709.70846891313113</v>
      </c>
      <c r="M84" s="855"/>
      <c r="N84" s="57"/>
    </row>
    <row r="85" spans="1:14" ht="15.75" thickBot="1">
      <c r="B85" s="97" t="s">
        <v>1058</v>
      </c>
      <c r="C85" s="98"/>
      <c r="D85" s="98"/>
      <c r="E85" s="98"/>
      <c r="F85" s="98"/>
      <c r="G85" s="98"/>
      <c r="H85" s="98"/>
      <c r="I85" s="99"/>
      <c r="J85" s="100"/>
      <c r="K85" s="314">
        <v>0.05</v>
      </c>
      <c r="L85" s="856">
        <f>N78*K85</f>
        <v>709.70846891313113</v>
      </c>
      <c r="M85" s="857"/>
      <c r="N85" s="57"/>
    </row>
    <row r="86" spans="1:14" ht="15.75" thickBot="1">
      <c r="B86" s="820" t="s">
        <v>1037</v>
      </c>
      <c r="C86" s="821"/>
      <c r="D86" s="821"/>
      <c r="E86" s="821"/>
      <c r="F86" s="821"/>
      <c r="G86" s="821"/>
      <c r="H86" s="821"/>
      <c r="I86" s="821"/>
      <c r="J86" s="821"/>
      <c r="K86" s="821"/>
      <c r="L86" s="821"/>
      <c r="M86" s="822"/>
      <c r="N86" s="58">
        <f>L83+L84+L85</f>
        <v>4258.2508134787868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18452.420191741407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150</v>
      </c>
      <c r="B36" s="833" t="str">
        <f>VLOOKUP(A36,EQUIPOS!A6:D154,3,FALSE)</f>
        <v>Cargador : Potencia en el volante 125 hp, Clasificación de RPM del motor 2300.</v>
      </c>
      <c r="C36" s="834"/>
      <c r="D36" s="834"/>
      <c r="E36" s="834"/>
      <c r="F36" s="834"/>
      <c r="G36" s="834"/>
      <c r="H36" s="835"/>
      <c r="I36" s="276"/>
      <c r="J36" s="277"/>
      <c r="K36" s="278">
        <f>VLOOKUP(A36,EQUIPOS!A6:D161,4,FALSE)</f>
        <v>184001</v>
      </c>
      <c r="L36" s="279"/>
      <c r="M36" s="280">
        <v>22</v>
      </c>
      <c r="N36" s="281">
        <f>K36/M36</f>
        <v>8363.681818181818</v>
      </c>
    </row>
    <row r="37" spans="1:14">
      <c r="A37" t="s">
        <v>180</v>
      </c>
      <c r="B37" s="833" t="str">
        <f>VLOOKUP(A37,EQUIPOS!A7:D154,3,FALSE)</f>
        <v>Compresor 120 HP, con martillo.</v>
      </c>
      <c r="C37" s="834"/>
      <c r="D37" s="834"/>
      <c r="E37" s="834"/>
      <c r="F37" s="834"/>
      <c r="G37" s="834"/>
      <c r="H37" s="835"/>
      <c r="I37" s="276"/>
      <c r="J37" s="277"/>
      <c r="K37" s="278">
        <f>VLOOKUP(A37,EQUIPOS!A7:D162,4,FALSE)</f>
        <v>90682.833333333328</v>
      </c>
      <c r="L37" s="279"/>
      <c r="M37" s="280">
        <v>22</v>
      </c>
      <c r="N37" s="281">
        <f>K37/M37</f>
        <v>4121.9469696969691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23.212366002772729</v>
      </c>
    </row>
    <row r="43" spans="1:14" ht="15.75" thickBot="1">
      <c r="B43" s="820" t="s">
        <v>1037</v>
      </c>
      <c r="C43" s="821"/>
      <c r="D43" s="821"/>
      <c r="E43" s="821"/>
      <c r="F43" s="821"/>
      <c r="G43" s="821"/>
      <c r="H43" s="821"/>
      <c r="I43" s="821"/>
      <c r="J43" s="821"/>
      <c r="K43" s="821"/>
      <c r="L43" s="821"/>
      <c r="M43" s="822"/>
      <c r="N43" s="105">
        <f>SUM(N36:N42)</f>
        <v>12508.84115388156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24">
        <f>'900.2'!N78</f>
        <v>1249.3093434343432</v>
      </c>
      <c r="M59" s="825"/>
      <c r="N59" s="296">
        <f>K59*L59</f>
        <v>262.35496212121205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51"/>
    </row>
    <row r="65" spans="1:15" ht="15.75" thickBot="1">
      <c r="B65" s="826" t="s">
        <v>1037</v>
      </c>
      <c r="C65" s="827"/>
      <c r="D65" s="827"/>
      <c r="E65" s="827"/>
      <c r="F65" s="827"/>
      <c r="G65" s="827"/>
      <c r="H65" s="827"/>
      <c r="I65" s="827"/>
      <c r="J65" s="827"/>
      <c r="K65" s="827"/>
      <c r="L65" s="827"/>
      <c r="M65" s="828"/>
      <c r="N65" s="110">
        <f>N59+N60+N61+N62+N63</f>
        <v>262.35496212121205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1160.6183001386364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13931.814416141407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2786.3628832282816</v>
      </c>
      <c r="M83" s="855"/>
      <c r="N83" s="57"/>
    </row>
    <row r="84" spans="1:14">
      <c r="B84" s="95" t="s">
        <v>1057</v>
      </c>
      <c r="C84" s="96"/>
      <c r="D84" s="96"/>
      <c r="E84" s="96"/>
      <c r="F84" s="96"/>
      <c r="G84" s="96"/>
      <c r="H84" s="96"/>
      <c r="I84" s="93"/>
      <c r="J84" s="94"/>
      <c r="K84" s="313">
        <v>0.05</v>
      </c>
      <c r="L84" s="854">
        <f>N78*K84</f>
        <v>696.5907208070704</v>
      </c>
      <c r="M84" s="855"/>
      <c r="N84" s="57"/>
    </row>
    <row r="85" spans="1:14" ht="15.75" thickBot="1">
      <c r="B85" s="97" t="s">
        <v>1058</v>
      </c>
      <c r="C85" s="98"/>
      <c r="D85" s="98"/>
      <c r="E85" s="98"/>
      <c r="F85" s="98"/>
      <c r="G85" s="98"/>
      <c r="H85" s="98"/>
      <c r="I85" s="99"/>
      <c r="J85" s="100"/>
      <c r="K85" s="314">
        <v>0.05</v>
      </c>
      <c r="L85" s="856">
        <f>N78*K85</f>
        <v>696.5907208070704</v>
      </c>
      <c r="M85" s="857"/>
      <c r="N85" s="57"/>
    </row>
    <row r="86" spans="1:14" ht="15.75" thickBot="1">
      <c r="B86" s="820" t="s">
        <v>1037</v>
      </c>
      <c r="C86" s="821"/>
      <c r="D86" s="821"/>
      <c r="E86" s="821"/>
      <c r="F86" s="821"/>
      <c r="G86" s="821"/>
      <c r="H86" s="821"/>
      <c r="I86" s="821"/>
      <c r="J86" s="821"/>
      <c r="K86" s="821"/>
      <c r="L86" s="821"/>
      <c r="M86" s="822"/>
      <c r="N86" s="58">
        <f>L83+L84+L85</f>
        <v>4179.5443248424226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18111.358740983829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180</v>
      </c>
      <c r="B36" s="833" t="str">
        <f>VLOOKUP(A36,EQUIPOS!A6:D154,3,FALSE)</f>
        <v>Compresor 120 HP, con martillo.</v>
      </c>
      <c r="C36" s="834"/>
      <c r="D36" s="834"/>
      <c r="E36" s="834"/>
      <c r="F36" s="834"/>
      <c r="G36" s="834"/>
      <c r="H36" s="835"/>
      <c r="I36" s="276"/>
      <c r="J36" s="277"/>
      <c r="K36" s="278">
        <f>VLOOKUP(A36,EQUIPOS!A6:D161,4,FALSE)</f>
        <v>90682.833333333328</v>
      </c>
      <c r="L36" s="279"/>
      <c r="M36" s="280">
        <v>20</v>
      </c>
      <c r="N36" s="281">
        <f>K36/M36</f>
        <v>4534.1416666666664</v>
      </c>
    </row>
    <row r="37" span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0.1</v>
      </c>
      <c r="M42" s="845"/>
      <c r="N42" s="111">
        <f>N76*L42</f>
        <v>63.834006507624999</v>
      </c>
    </row>
    <row r="43" spans="1:14" ht="15.75" thickBot="1">
      <c r="B43" s="820" t="s">
        <v>1037</v>
      </c>
      <c r="C43" s="821"/>
      <c r="D43" s="821"/>
      <c r="E43" s="821"/>
      <c r="F43" s="821"/>
      <c r="G43" s="821"/>
      <c r="H43" s="821"/>
      <c r="I43" s="821"/>
      <c r="J43" s="821"/>
      <c r="K43" s="821"/>
      <c r="L43" s="821"/>
      <c r="M43" s="822"/>
      <c r="N43" s="105">
        <f>SUM(N36:N42)</f>
        <v>4597.9756731742918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24">
        <f>'900.2'!N78</f>
        <v>1249.3093434343432</v>
      </c>
      <c r="M59" s="825"/>
      <c r="N59" s="296">
        <f>K59*L59</f>
        <v>99.944747474747459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99.944747474747459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638.34006507624997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5336.2604857252891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1067.2520971450579</v>
      </c>
      <c r="M83" s="855"/>
      <c r="N83" s="57"/>
    </row>
    <row r="84" spans="1:14">
      <c r="B84" s="95" t="s">
        <v>1057</v>
      </c>
      <c r="C84" s="96"/>
      <c r="D84" s="96"/>
      <c r="E84" s="96"/>
      <c r="F84" s="96"/>
      <c r="G84" s="96"/>
      <c r="H84" s="96"/>
      <c r="I84" s="93"/>
      <c r="J84" s="94"/>
      <c r="K84" s="313">
        <v>0.05</v>
      </c>
      <c r="L84" s="854">
        <f>N78*K84</f>
        <v>266.81302428626446</v>
      </c>
      <c r="M84" s="855"/>
      <c r="N84" s="57"/>
    </row>
    <row r="85" spans="1:14" ht="15.75" thickBot="1">
      <c r="B85" s="97" t="s">
        <v>1058</v>
      </c>
      <c r="C85" s="98"/>
      <c r="D85" s="98"/>
      <c r="E85" s="98"/>
      <c r="F85" s="98"/>
      <c r="G85" s="98"/>
      <c r="H85" s="98"/>
      <c r="I85" s="99"/>
      <c r="J85" s="100"/>
      <c r="K85" s="314">
        <v>0.05</v>
      </c>
      <c r="L85" s="856">
        <f>N78*K85</f>
        <v>266.81302428626446</v>
      </c>
      <c r="M85" s="857"/>
      <c r="N85" s="57"/>
    </row>
    <row r="86" spans="1:14" ht="15.75" thickBot="1">
      <c r="B86" s="820" t="s">
        <v>1037</v>
      </c>
      <c r="C86" s="821"/>
      <c r="D86" s="821"/>
      <c r="E86" s="821"/>
      <c r="F86" s="821"/>
      <c r="G86" s="821"/>
      <c r="H86" s="821"/>
      <c r="I86" s="821"/>
      <c r="J86" s="821"/>
      <c r="K86" s="821"/>
      <c r="L86" s="821"/>
      <c r="M86" s="822"/>
      <c r="N86" s="58">
        <f>L83+L84+L85</f>
        <v>1600.8781457175867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6937.1386314428755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195</v>
      </c>
      <c r="B36" s="833" t="str">
        <f>VLOOKUP(A36,EQUIPOS!A6:D154,3,FALSE)</f>
        <v xml:space="preserve">Equipo de oxicorte, Capacidad de corte: hasta 6´´ (152mm) </v>
      </c>
      <c r="C36" s="834"/>
      <c r="D36" s="834"/>
      <c r="E36" s="834"/>
      <c r="F36" s="834"/>
      <c r="G36" s="834"/>
      <c r="H36" s="835"/>
      <c r="I36" s="276"/>
      <c r="J36" s="277"/>
      <c r="K36" s="278">
        <f>VLOOKUP(A36,EQUIPOS!A6:D161,4,FALSE)</f>
        <v>18149.666666666664</v>
      </c>
      <c r="L36" s="279"/>
      <c r="M36" s="280">
        <v>321</v>
      </c>
      <c r="N36" s="281">
        <f>K36/M36</f>
        <v>56.541017653167181</v>
      </c>
    </row>
    <row r="37" spans="1:14">
      <c r="A37" t="s">
        <v>248</v>
      </c>
      <c r="B37" s="833" t="str">
        <f>VLOOKUP(A37,EQUIPOS!A7:D154,3,FALSE)</f>
        <v>Grúa telescópica de 50 Ton.</v>
      </c>
      <c r="C37" s="834"/>
      <c r="D37" s="834"/>
      <c r="E37" s="834"/>
      <c r="F37" s="834"/>
      <c r="G37" s="834"/>
      <c r="H37" s="835"/>
      <c r="I37" s="276"/>
      <c r="J37" s="277"/>
      <c r="K37" s="278">
        <f>VLOOKUP(A37,EQUIPOS!A7:D162,4,FALSE)</f>
        <v>277190.41666666663</v>
      </c>
      <c r="L37" s="279"/>
      <c r="M37" s="280">
        <v>321</v>
      </c>
      <c r="N37" s="281">
        <f>K37/M37</f>
        <v>863.52154724818263</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0.1</v>
      </c>
      <c r="M42" s="845"/>
      <c r="N42" s="111">
        <f>N76*L42</f>
        <v>15.908786668566979</v>
      </c>
    </row>
    <row r="43" spans="1:14" ht="15.75" thickBot="1">
      <c r="B43" s="820" t="s">
        <v>1037</v>
      </c>
      <c r="C43" s="821"/>
      <c r="D43" s="821"/>
      <c r="E43" s="821"/>
      <c r="F43" s="821"/>
      <c r="G43" s="821"/>
      <c r="H43" s="821"/>
      <c r="I43" s="821"/>
      <c r="J43" s="821"/>
      <c r="K43" s="821"/>
      <c r="L43" s="821"/>
      <c r="M43" s="822"/>
      <c r="N43" s="105">
        <f>SUM(N36:N42)</f>
        <v>935.97135156991681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24">
        <f>VLOOKUP(A59,TRANSPORTE!A5:D120,4,FALSE)</f>
        <v>0.84148011608746676</v>
      </c>
      <c r="M59" s="825"/>
      <c r="N59" s="296">
        <f>K59*L59</f>
        <v>0.84148011608746676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0.84148011608746676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159.08786668566978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1095.900698371674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219.18013967433481</v>
      </c>
      <c r="M83" s="855"/>
      <c r="N83" s="57"/>
    </row>
    <row r="84" spans="1:14">
      <c r="B84" s="95" t="s">
        <v>1057</v>
      </c>
      <c r="C84" s="96"/>
      <c r="D84" s="96"/>
      <c r="E84" s="96"/>
      <c r="F84" s="96"/>
      <c r="G84" s="96"/>
      <c r="H84" s="96"/>
      <c r="I84" s="93"/>
      <c r="J84" s="94"/>
      <c r="K84" s="313">
        <v>0.05</v>
      </c>
      <c r="L84" s="854">
        <f>N78*K84</f>
        <v>54.795034918583703</v>
      </c>
      <c r="M84" s="855"/>
      <c r="N84" s="57"/>
    </row>
    <row r="85" spans="1:14" ht="15.75" thickBot="1">
      <c r="B85" s="97" t="s">
        <v>1058</v>
      </c>
      <c r="C85" s="98"/>
      <c r="D85" s="98"/>
      <c r="E85" s="98"/>
      <c r="F85" s="98"/>
      <c r="G85" s="98"/>
      <c r="H85" s="98"/>
      <c r="I85" s="99"/>
      <c r="J85" s="100"/>
      <c r="K85" s="314">
        <v>0.05</v>
      </c>
      <c r="L85" s="856">
        <f>N78*K85</f>
        <v>54.795034918583703</v>
      </c>
      <c r="M85" s="857"/>
      <c r="N85" s="57"/>
    </row>
    <row r="86" spans="1:14" ht="15.75" thickBot="1">
      <c r="B86" s="820" t="s">
        <v>1037</v>
      </c>
      <c r="C86" s="821"/>
      <c r="D86" s="821"/>
      <c r="E86" s="821"/>
      <c r="F86" s="821"/>
      <c r="G86" s="821"/>
      <c r="H86" s="821"/>
      <c r="I86" s="821"/>
      <c r="J86" s="821"/>
      <c r="K86" s="821"/>
      <c r="L86" s="821"/>
      <c r="M86" s="822"/>
      <c r="N86" s="58">
        <f>L83+L84+L85</f>
        <v>328.77020951150223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1424.6709078831764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273</v>
      </c>
      <c r="B36" s="833" t="str">
        <f>VLOOKUP(A36,EQUIPOS!A6:D154,3,FALSE)</f>
        <v>Motosierra, 93.6 cm3 - 7.1 HP, 45-90 cm - 7.9 kg</v>
      </c>
      <c r="C36" s="834"/>
      <c r="D36" s="834"/>
      <c r="E36" s="834"/>
      <c r="F36" s="834"/>
      <c r="G36" s="834"/>
      <c r="H36" s="835"/>
      <c r="I36" s="276"/>
      <c r="J36" s="277"/>
      <c r="K36" s="278">
        <f>VLOOKUP(A36,EQUIPOS!A6:D161,4,FALSE)</f>
        <v>9825</v>
      </c>
      <c r="L36" s="279"/>
      <c r="M36" s="280">
        <v>3</v>
      </c>
      <c r="N36" s="281">
        <f>K36/M36</f>
        <v>3275</v>
      </c>
    </row>
    <row r="37" spans="1:14">
      <c r="A37" s="214" t="s">
        <v>312</v>
      </c>
      <c r="B37" s="833" t="str">
        <f>VLOOKUP(A37,EQUIPOS!A7:D154,3,FALSE)</f>
        <v>Retroexcavadora sobre oruga, potencia 138 HP, balde de 1,5 m3.</v>
      </c>
      <c r="C37" s="834"/>
      <c r="D37" s="834"/>
      <c r="E37" s="834"/>
      <c r="F37" s="834"/>
      <c r="G37" s="834"/>
      <c r="H37" s="835"/>
      <c r="I37" s="276"/>
      <c r="J37" s="277"/>
      <c r="K37" s="278">
        <f>VLOOKUP(A37,EQUIPOS!A7:D162,4,FALSE)</f>
        <v>219564.83333333331</v>
      </c>
      <c r="L37" s="279"/>
      <c r="M37" s="280">
        <v>3</v>
      </c>
      <c r="N37" s="281">
        <f>K37/M37</f>
        <v>73188.277777777766</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638.34006507625008</v>
      </c>
    </row>
    <row r="43" spans="1:14" ht="15.75" thickBot="1">
      <c r="B43" s="820" t="s">
        <v>1037</v>
      </c>
      <c r="C43" s="821"/>
      <c r="D43" s="821"/>
      <c r="E43" s="821"/>
      <c r="F43" s="821"/>
      <c r="G43" s="821"/>
      <c r="H43" s="821"/>
      <c r="I43" s="821"/>
      <c r="J43" s="821"/>
      <c r="K43" s="821"/>
      <c r="L43" s="821"/>
      <c r="M43" s="822"/>
      <c r="N43" s="105">
        <f>SUM(N36:N42)</f>
        <v>77101.617842854015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24">
        <f>VLOOKUP(A59,TRANSPORTE!A5:D94,4,FALSE)</f>
        <v>1213.3926280000001</v>
      </c>
      <c r="M59" s="825"/>
      <c r="N59" s="296">
        <f>K59*L59</f>
        <v>7280.3557680000004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7280.3557680000004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97148.774912379013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19429.754982475803</v>
      </c>
      <c r="M83" s="855"/>
      <c r="N83" s="57"/>
    </row>
    <row r="84" spans="1:14">
      <c r="B84" s="95" t="s">
        <v>1057</v>
      </c>
      <c r="C84" s="96"/>
      <c r="D84" s="96"/>
      <c r="E84" s="96"/>
      <c r="F84" s="96"/>
      <c r="G84" s="96"/>
      <c r="H84" s="96"/>
      <c r="I84" s="93"/>
      <c r="J84" s="94"/>
      <c r="K84" s="313">
        <v>0.05</v>
      </c>
      <c r="L84" s="854">
        <f>N78*K84</f>
        <v>4857.4387456189506</v>
      </c>
      <c r="M84" s="855"/>
      <c r="N84" s="57"/>
    </row>
    <row r="85" spans="1:14" ht="15.75" thickBot="1">
      <c r="B85" s="97" t="s">
        <v>1058</v>
      </c>
      <c r="C85" s="98"/>
      <c r="D85" s="98"/>
      <c r="E85" s="98"/>
      <c r="F85" s="98"/>
      <c r="G85" s="98"/>
      <c r="H85" s="98"/>
      <c r="I85" s="99"/>
      <c r="J85" s="100"/>
      <c r="K85" s="314">
        <v>0.05</v>
      </c>
      <c r="L85" s="856">
        <f>N78*K85</f>
        <v>4857.4387456189506</v>
      </c>
      <c r="M85" s="857"/>
      <c r="N85" s="57"/>
    </row>
    <row r="86" spans="1:14" ht="15.75" thickBot="1">
      <c r="B86" s="820" t="s">
        <v>1037</v>
      </c>
      <c r="C86" s="821"/>
      <c r="D86" s="821"/>
      <c r="E86" s="821"/>
      <c r="F86" s="821"/>
      <c r="G86" s="821"/>
      <c r="H86" s="821"/>
      <c r="I86" s="821"/>
      <c r="J86" s="821"/>
      <c r="K86" s="821"/>
      <c r="L86" s="821"/>
      <c r="M86" s="822"/>
      <c r="N86" s="58">
        <f>L83+L84+L85</f>
        <v>29144.632473713704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126293.40738609272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7.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195</v>
      </c>
      <c r="B36" s="833" t="str">
        <f>VLOOKUP(A36,EQUIPOS!A6:D154,3,FALSE)</f>
        <v xml:space="preserve">Equipo de oxicorte, Capacidad de corte: hasta 6´´ (152mm) </v>
      </c>
      <c r="C36" s="834"/>
      <c r="D36" s="834"/>
      <c r="E36" s="834"/>
      <c r="F36" s="834"/>
      <c r="G36" s="834"/>
      <c r="H36" s="835"/>
      <c r="I36" s="276"/>
      <c r="J36" s="277"/>
      <c r="K36" s="278">
        <f>VLOOKUP(A36,EQUIPOS!A6:D161,4,FALSE)</f>
        <v>18149.666666666664</v>
      </c>
      <c r="L36" s="279"/>
      <c r="M36" s="280">
        <v>4</v>
      </c>
      <c r="N36" s="281">
        <f>K36/M36</f>
        <v>4537.4166666666661</v>
      </c>
    </row>
    <row r="37" spans="1:14">
      <c r="A37" s="114" t="s">
        <v>248</v>
      </c>
      <c r="B37" s="833" t="str">
        <f>VLOOKUP(A37,EQUIPOS!A7:D154,3,FALSE)</f>
        <v>Grúa telescópica de 50 Ton.</v>
      </c>
      <c r="C37" s="834"/>
      <c r="D37" s="834"/>
      <c r="E37" s="834"/>
      <c r="F37" s="834"/>
      <c r="G37" s="834"/>
      <c r="H37" s="835"/>
      <c r="I37" s="276"/>
      <c r="J37" s="277"/>
      <c r="K37" s="278">
        <f>VLOOKUP(A37,EQUIPOS!A7:D162,4,FALSE)</f>
        <v>277190.41666666663</v>
      </c>
      <c r="L37" s="279"/>
      <c r="M37" s="280">
        <v>4</v>
      </c>
      <c r="N37" s="281">
        <f>K37/M37</f>
        <v>69297.604166666657</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0.1</v>
      </c>
      <c r="M42" s="845"/>
      <c r="N42" s="111">
        <f>N76*L42</f>
        <v>957.5100976143749</v>
      </c>
    </row>
    <row r="43" spans="1:14" ht="15.75" thickBot="1">
      <c r="B43" s="820" t="s">
        <v>1037</v>
      </c>
      <c r="C43" s="821"/>
      <c r="D43" s="821"/>
      <c r="E43" s="821"/>
      <c r="F43" s="821"/>
      <c r="G43" s="821"/>
      <c r="H43" s="821"/>
      <c r="I43" s="821"/>
      <c r="J43" s="821"/>
      <c r="K43" s="821"/>
      <c r="L43" s="821"/>
      <c r="M43" s="822"/>
      <c r="N43" s="105">
        <f>SUM(N36:N42)</f>
        <v>74792.530930947702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4">
        <f>VLOOKUP(A59,TRANSPORTE!A5:D117,4,FALSE)</f>
        <v>0.85411723291306663</v>
      </c>
      <c r="M59" s="825"/>
      <c r="N59" s="296">
        <f>K59*L59</f>
        <v>0.85411723291306663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0.85411723291306663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9">
        <f>SUM(N70:N75)</f>
        <v>9575.100976143749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84368.48602432436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16873.697204864871</v>
      </c>
      <c r="M83" s="855"/>
      <c r="N83" s="57"/>
    </row>
    <row r="84" spans="1:14">
      <c r="B84" s="95" t="s">
        <v>1057</v>
      </c>
      <c r="C84" s="96"/>
      <c r="D84" s="96"/>
      <c r="E84" s="96"/>
      <c r="F84" s="96"/>
      <c r="G84" s="96"/>
      <c r="H84" s="96"/>
      <c r="I84" s="93"/>
      <c r="J84" s="94"/>
      <c r="K84" s="313">
        <v>0.05</v>
      </c>
      <c r="L84" s="854">
        <f>N78*K84</f>
        <v>4218.4243012162178</v>
      </c>
      <c r="M84" s="855"/>
      <c r="N84" s="57"/>
    </row>
    <row r="85" spans="1:14" ht="15.75" thickBot="1">
      <c r="B85" s="97" t="s">
        <v>1058</v>
      </c>
      <c r="C85" s="98"/>
      <c r="D85" s="98"/>
      <c r="E85" s="98"/>
      <c r="F85" s="98"/>
      <c r="G85" s="98"/>
      <c r="H85" s="98"/>
      <c r="I85" s="99"/>
      <c r="J85" s="100"/>
      <c r="K85" s="314">
        <v>0.05</v>
      </c>
      <c r="L85" s="856">
        <f>N78*K85</f>
        <v>4218.4243012162178</v>
      </c>
      <c r="M85" s="857"/>
      <c r="N85" s="57"/>
    </row>
    <row r="86" spans="1:14" ht="15.75" thickBot="1">
      <c r="B86" s="820" t="s">
        <v>1037</v>
      </c>
      <c r="C86" s="821"/>
      <c r="D86" s="821"/>
      <c r="E86" s="821"/>
      <c r="F86" s="821"/>
      <c r="G86" s="821"/>
      <c r="H86" s="821"/>
      <c r="I86" s="821"/>
      <c r="J86" s="821"/>
      <c r="K86" s="821"/>
      <c r="L86" s="821"/>
      <c r="M86" s="822"/>
      <c r="N86" s="58">
        <f>L83+L84+L85</f>
        <v>25310.545807297309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109679.03183162167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307</v>
      </c>
      <c r="B36" s="833" t="str">
        <f>VLOOKUP(A36,EQUIPOS!A6:D154,3,FALSE)</f>
        <v>Retroexcavadora, Potencia en el Volante 78 HP 2200 RPM</v>
      </c>
      <c r="C36" s="834"/>
      <c r="D36" s="834"/>
      <c r="E36" s="834"/>
      <c r="F36" s="834"/>
      <c r="G36" s="834"/>
      <c r="H36" s="835"/>
      <c r="I36" s="276"/>
      <c r="J36" s="277"/>
      <c r="K36" s="278">
        <f>VLOOKUP(A36,EQUIPOS!A6:D161,4,FALSE)</f>
        <v>129378.5</v>
      </c>
      <c r="L36" s="279"/>
      <c r="M36" s="280">
        <v>5</v>
      </c>
      <c r="N36" s="281">
        <f>K36/M36</f>
        <v>25875.7</v>
      </c>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102.1344104122</v>
      </c>
    </row>
    <row r="43" spans="1:14" ht="15.75" thickBot="1">
      <c r="B43" s="820" t="s">
        <v>1037</v>
      </c>
      <c r="C43" s="821"/>
      <c r="D43" s="821"/>
      <c r="E43" s="821"/>
      <c r="F43" s="821"/>
      <c r="G43" s="821"/>
      <c r="H43" s="821"/>
      <c r="I43" s="821"/>
      <c r="J43" s="821"/>
      <c r="K43" s="821"/>
      <c r="L43" s="821"/>
      <c r="M43" s="822"/>
      <c r="N43" s="105">
        <f>SUM(N36:N42)</f>
        <v>25977.834410412201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4">
        <f>VLOOKUP(A59,TRANSPORTE!A5:D94,4,FALSE)</f>
        <v>1213.3926280000001</v>
      </c>
      <c r="M59" s="825"/>
      <c r="N59" s="296">
        <f>K59*L59</f>
        <v>851.80162485599999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851.80162485599999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5106.7205206099998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31936.356555878203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6387.2713111756411</v>
      </c>
      <c r="M83" s="855"/>
      <c r="N83" s="57"/>
    </row>
    <row r="84" spans="1:14">
      <c r="B84" s="95" t="s">
        <v>1057</v>
      </c>
      <c r="C84" s="96"/>
      <c r="D84" s="96"/>
      <c r="E84" s="96"/>
      <c r="F84" s="96"/>
      <c r="G84" s="96"/>
      <c r="H84" s="96"/>
      <c r="I84" s="93"/>
      <c r="J84" s="94"/>
      <c r="K84" s="313">
        <v>0.05</v>
      </c>
      <c r="L84" s="854">
        <f>N78*K84</f>
        <v>1596.8178277939103</v>
      </c>
      <c r="M84" s="855"/>
      <c r="N84" s="57"/>
    </row>
    <row r="85" spans="1:14" ht="15.75" thickBot="1">
      <c r="B85" s="97" t="s">
        <v>1058</v>
      </c>
      <c r="C85" s="98"/>
      <c r="D85" s="98"/>
      <c r="E85" s="98"/>
      <c r="F85" s="98"/>
      <c r="G85" s="98"/>
      <c r="H85" s="98"/>
      <c r="I85" s="99"/>
      <c r="J85" s="100"/>
      <c r="K85" s="314">
        <v>0.05</v>
      </c>
      <c r="L85" s="856">
        <f>N78*K85</f>
        <v>1596.8178277939103</v>
      </c>
      <c r="M85" s="857"/>
      <c r="N85" s="57"/>
    </row>
    <row r="86" spans="1:14" ht="15.75" thickBot="1">
      <c r="B86" s="820" t="s">
        <v>1037</v>
      </c>
      <c r="C86" s="821"/>
      <c r="D86" s="821"/>
      <c r="E86" s="821"/>
      <c r="F86" s="821"/>
      <c r="G86" s="821"/>
      <c r="H86" s="821"/>
      <c r="I86" s="821"/>
      <c r="J86" s="821"/>
      <c r="K86" s="821"/>
      <c r="L86" s="821"/>
      <c r="M86" s="822"/>
      <c r="N86" s="58">
        <f>L83+L84+L85</f>
        <v>9580.9069667634612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41517.263522641661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307</v>
      </c>
      <c r="B36" s="833" t="str">
        <f>VLOOKUP(A36,EQUIPOS!A6:D154,3,FALSE)</f>
        <v>Retroexcavadora, Potencia en el Volante 78 HP 2200 RPM</v>
      </c>
      <c r="C36" s="834"/>
      <c r="D36" s="834"/>
      <c r="E36" s="834"/>
      <c r="F36" s="834"/>
      <c r="G36" s="834"/>
      <c r="H36" s="835"/>
      <c r="I36" s="276"/>
      <c r="J36" s="277"/>
      <c r="K36" s="278">
        <f>VLOOKUP(A36,EQUIPOS!A6:D161,4,FALSE)</f>
        <v>129378.5</v>
      </c>
      <c r="L36" s="279"/>
      <c r="M36" s="280">
        <v>4</v>
      </c>
      <c r="N36" s="281">
        <f>K36/M36</f>
        <v>32344.625</v>
      </c>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63.834006507624999</v>
      </c>
    </row>
    <row r="43" spans="1:14" ht="15.75" thickBot="1">
      <c r="B43" s="820" t="s">
        <v>1037</v>
      </c>
      <c r="C43" s="821"/>
      <c r="D43" s="821"/>
      <c r="E43" s="821"/>
      <c r="F43" s="821"/>
      <c r="G43" s="821"/>
      <c r="H43" s="821"/>
      <c r="I43" s="821"/>
      <c r="J43" s="821"/>
      <c r="K43" s="821"/>
      <c r="L43" s="821"/>
      <c r="M43" s="822"/>
      <c r="N43" s="105">
        <f>SUM(N36:N42)</f>
        <v>32408.459006507626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4">
        <f>VLOOKUP(A59,TRANSPORTE!A5:D94,4,FALSE)</f>
        <v>1213.3926280000001</v>
      </c>
      <c r="M59" s="825"/>
      <c r="N59" s="296">
        <f>K59*L59</f>
        <v>3676.5796628399999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3676.5796628399999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9">
        <f>SUM(N70:N75)</f>
        <v>3191.70032538125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39276.738994728876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7855.3477989457751</v>
      </c>
      <c r="M83" s="855"/>
      <c r="N83" s="57"/>
    </row>
    <row r="84" spans="1:14">
      <c r="B84" s="95" t="s">
        <v>1057</v>
      </c>
      <c r="C84" s="96"/>
      <c r="D84" s="96"/>
      <c r="E84" s="96"/>
      <c r="F84" s="96"/>
      <c r="G84" s="96"/>
      <c r="H84" s="96"/>
      <c r="I84" s="93"/>
      <c r="J84" s="94"/>
      <c r="K84" s="313">
        <v>0.05</v>
      </c>
      <c r="L84" s="854">
        <f>N78*K84</f>
        <v>1963.8369497364438</v>
      </c>
      <c r="M84" s="855"/>
      <c r="N84" s="57"/>
    </row>
    <row r="85" spans="1:14" ht="15.75" thickBot="1">
      <c r="B85" s="97" t="s">
        <v>1058</v>
      </c>
      <c r="C85" s="98"/>
      <c r="D85" s="98"/>
      <c r="E85" s="98"/>
      <c r="F85" s="98"/>
      <c r="G85" s="98"/>
      <c r="H85" s="98"/>
      <c r="I85" s="99"/>
      <c r="J85" s="100"/>
      <c r="K85" s="314">
        <v>0.05</v>
      </c>
      <c r="L85" s="856">
        <f>N78*K85</f>
        <v>1963.8369497364438</v>
      </c>
      <c r="M85" s="857"/>
      <c r="N85" s="57"/>
    </row>
    <row r="86" spans="1:14" ht="15.75" thickBot="1">
      <c r="B86" s="820" t="s">
        <v>1037</v>
      </c>
      <c r="C86" s="821"/>
      <c r="D86" s="821"/>
      <c r="E86" s="821"/>
      <c r="F86" s="821"/>
      <c r="G86" s="821"/>
      <c r="H86" s="821"/>
      <c r="I86" s="821"/>
      <c r="J86" s="821"/>
      <c r="K86" s="821"/>
      <c r="L86" s="821"/>
      <c r="M86" s="822"/>
      <c r="N86" s="58">
        <f>L83+L84+L85</f>
        <v>11783.021698418663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51059.760693147538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c r="B36" s="833"/>
      <c r="C36" s="834"/>
      <c r="D36" s="834"/>
      <c r="E36" s="834"/>
      <c r="F36" s="834"/>
      <c r="G36" s="834"/>
      <c r="H36" s="835"/>
      <c r="I36" s="276"/>
      <c r="J36" s="277"/>
      <c r="K36" s="278"/>
      <c r="L36" s="279"/>
      <c r="M36" s="280"/>
      <c r="N36" s="281"/>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0.1</v>
      </c>
      <c r="M42" s="845"/>
      <c r="N42" s="111">
        <f>N76*L42</f>
        <v>136.17921388293334</v>
      </c>
    </row>
    <row r="43" spans="1:14" ht="15.75" thickBot="1">
      <c r="B43" s="820" t="s">
        <v>1037</v>
      </c>
      <c r="C43" s="821"/>
      <c r="D43" s="821"/>
      <c r="E43" s="821"/>
      <c r="F43" s="821"/>
      <c r="G43" s="821"/>
      <c r="H43" s="821"/>
      <c r="I43" s="821"/>
      <c r="J43" s="821"/>
      <c r="K43" s="821"/>
      <c r="L43" s="821"/>
      <c r="M43" s="822"/>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5"/>
      <c r="C53" s="816"/>
      <c r="D53" s="816"/>
      <c r="E53" s="816"/>
      <c r="F53" s="816"/>
      <c r="G53" s="816"/>
      <c r="H53" s="816"/>
      <c r="I53" s="817"/>
      <c r="J53" s="48"/>
      <c r="K53" s="50"/>
      <c r="L53" s="818"/>
      <c r="M53" s="819"/>
      <c r="N53" s="51"/>
    </row>
    <row r="54" spans="2:14" ht="15.75" thickBot="1">
      <c r="B54" s="820" t="s">
        <v>1037</v>
      </c>
      <c r="C54" s="821"/>
      <c r="D54" s="821"/>
      <c r="E54" s="821"/>
      <c r="F54" s="821"/>
      <c r="G54" s="821"/>
      <c r="H54" s="821"/>
      <c r="I54" s="821"/>
      <c r="J54" s="821"/>
      <c r="K54" s="821"/>
      <c r="L54" s="821"/>
      <c r="M54" s="822"/>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3" t="s">
        <v>1045</v>
      </c>
      <c r="M58" s="796"/>
      <c r="N58" s="82" t="s">
        <v>1035</v>
      </c>
    </row>
    <row r="59" spans="2:14">
      <c r="B59" s="52"/>
      <c r="C59" s="326"/>
      <c r="D59" s="326"/>
      <c r="E59" s="326"/>
      <c r="F59" s="326"/>
      <c r="G59" s="326"/>
      <c r="H59" s="320"/>
      <c r="I59" s="288"/>
      <c r="J59" s="295"/>
      <c r="K59" s="288"/>
      <c r="L59" s="824"/>
      <c r="M59" s="82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1361.7921388293332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299.59427054245333</v>
      </c>
      <c r="M83" s="855"/>
      <c r="N83" s="57"/>
    </row>
    <row r="84" spans="1:14">
      <c r="B84" s="95" t="s">
        <v>1057</v>
      </c>
      <c r="C84" s="96"/>
      <c r="D84" s="96"/>
      <c r="E84" s="96"/>
      <c r="F84" s="96"/>
      <c r="G84" s="96"/>
      <c r="H84" s="96"/>
      <c r="I84" s="93"/>
      <c r="J84" s="94"/>
      <c r="K84" s="313">
        <v>0.05</v>
      </c>
      <c r="L84" s="854">
        <f>N78*K84</f>
        <v>74.898567635613333</v>
      </c>
      <c r="M84" s="855"/>
      <c r="N84" s="57"/>
    </row>
    <row r="85" spans="1:14" ht="15.75" thickBot="1">
      <c r="B85" s="97" t="s">
        <v>1058</v>
      </c>
      <c r="C85" s="98"/>
      <c r="D85" s="98"/>
      <c r="E85" s="98"/>
      <c r="F85" s="98"/>
      <c r="G85" s="98"/>
      <c r="H85" s="98"/>
      <c r="I85" s="99"/>
      <c r="J85" s="100"/>
      <c r="K85" s="314">
        <v>0.05</v>
      </c>
      <c r="L85" s="856">
        <f>N78*K85</f>
        <v>74.898567635613333</v>
      </c>
      <c r="M85" s="857"/>
      <c r="N85" s="57"/>
    </row>
    <row r="86" spans="1:14" ht="15.75" thickBot="1">
      <c r="B86" s="820" t="s">
        <v>1037</v>
      </c>
      <c r="C86" s="821"/>
      <c r="D86" s="821"/>
      <c r="E86" s="821"/>
      <c r="F86" s="821"/>
      <c r="G86" s="821"/>
      <c r="H86" s="821"/>
      <c r="I86" s="821"/>
      <c r="J86" s="821"/>
      <c r="K86" s="821"/>
      <c r="L86" s="821"/>
      <c r="M86" s="822"/>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310</v>
      </c>
      <c r="B36" s="833" t="str">
        <f>VLOOKUP(A36,EQUIPOS!A6:D154,3,FALSE)</f>
        <v>Retroexcavadora A25C</v>
      </c>
      <c r="C36" s="834"/>
      <c r="D36" s="834"/>
      <c r="E36" s="834"/>
      <c r="F36" s="834"/>
      <c r="G36" s="834"/>
      <c r="H36" s="835"/>
      <c r="I36" s="276"/>
      <c r="J36" s="277"/>
      <c r="K36" s="278">
        <f>VLOOKUP(A36,EQUIPOS!A6:D163,4,FALSE)</f>
        <v>215346</v>
      </c>
      <c r="L36" s="279"/>
      <c r="M36" s="280">
        <v>3</v>
      </c>
      <c r="N36" s="281">
        <f>K36/M36</f>
        <v>71782</v>
      </c>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85.112008676833341</v>
      </c>
    </row>
    <row r="43" spans="1:14" ht="15.75" thickBot="1">
      <c r="B43" s="820" t="s">
        <v>1037</v>
      </c>
      <c r="C43" s="821"/>
      <c r="D43" s="821"/>
      <c r="E43" s="821"/>
      <c r="F43" s="821"/>
      <c r="G43" s="821"/>
      <c r="H43" s="821"/>
      <c r="I43" s="821"/>
      <c r="J43" s="821"/>
      <c r="K43" s="821"/>
      <c r="L43" s="821"/>
      <c r="M43" s="822"/>
      <c r="N43" s="105">
        <f>SUM(N36:N42)</f>
        <v>71867.112008676835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4">
        <f>VLOOKUP(A59,TRANSPORTE!A6:D117,4,FALSE)</f>
        <v>1213.3926280000001</v>
      </c>
      <c r="M59" s="825"/>
      <c r="N59" s="296">
        <f>K59*L59</f>
        <v>2062.7674676000001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2062.7674676000001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8511.2008676833339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82441.080343960173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16488.216068792037</v>
      </c>
      <c r="M83" s="855"/>
      <c r="N83" s="57"/>
    </row>
    <row r="84" spans="1:14">
      <c r="B84" s="95" t="s">
        <v>1057</v>
      </c>
      <c r="C84" s="96"/>
      <c r="D84" s="96"/>
      <c r="E84" s="96"/>
      <c r="F84" s="96"/>
      <c r="G84" s="96"/>
      <c r="H84" s="96"/>
      <c r="I84" s="93"/>
      <c r="J84" s="94"/>
      <c r="K84" s="313">
        <v>0.05</v>
      </c>
      <c r="L84" s="854">
        <f>N78*K84</f>
        <v>4122.0540171980092</v>
      </c>
      <c r="M84" s="855"/>
      <c r="N84" s="57"/>
    </row>
    <row r="85" spans="1:14" ht="15.75" thickBot="1">
      <c r="B85" s="97" t="s">
        <v>1058</v>
      </c>
      <c r="C85" s="98"/>
      <c r="D85" s="98"/>
      <c r="E85" s="98"/>
      <c r="F85" s="98"/>
      <c r="G85" s="98"/>
      <c r="H85" s="98"/>
      <c r="I85" s="99"/>
      <c r="J85" s="100"/>
      <c r="K85" s="314">
        <v>0.05</v>
      </c>
      <c r="L85" s="856">
        <f>N78*K85</f>
        <v>4122.0540171980092</v>
      </c>
      <c r="M85" s="857"/>
      <c r="N85" s="57"/>
    </row>
    <row r="86" spans="1:14" ht="15.75" thickBot="1">
      <c r="B86" s="820" t="s">
        <v>1037</v>
      </c>
      <c r="C86" s="821"/>
      <c r="D86" s="821"/>
      <c r="E86" s="821"/>
      <c r="F86" s="821"/>
      <c r="G86" s="821"/>
      <c r="H86" s="821"/>
      <c r="I86" s="821"/>
      <c r="J86" s="821"/>
      <c r="K86" s="821"/>
      <c r="L86" s="821"/>
      <c r="M86" s="822"/>
      <c r="N86" s="58">
        <f>L83+L84+L85</f>
        <v>24732.324103188057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107173.40444714823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310</v>
      </c>
      <c r="B36" s="833" t="str">
        <f>VLOOKUP(A36,EQUIPOS!A6:D154,3,FALSE)</f>
        <v>Retroexcavadora A25C</v>
      </c>
      <c r="C36" s="834"/>
      <c r="D36" s="834"/>
      <c r="E36" s="834"/>
      <c r="F36" s="834"/>
      <c r="G36" s="834"/>
      <c r="H36" s="835"/>
      <c r="I36" s="276"/>
      <c r="J36" s="277"/>
      <c r="K36" s="278">
        <f>VLOOKUP(A36,EQUIPOS!A6:D163,4,FALSE)</f>
        <v>215346</v>
      </c>
      <c r="L36" s="279"/>
      <c r="M36" s="280">
        <v>3</v>
      </c>
      <c r="N36" s="281">
        <f>K36/M36</f>
        <v>71782</v>
      </c>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85.112008676833341</v>
      </c>
    </row>
    <row r="43" spans="1:14" ht="15.75" thickBot="1">
      <c r="B43" s="820" t="s">
        <v>1037</v>
      </c>
      <c r="C43" s="821"/>
      <c r="D43" s="821"/>
      <c r="E43" s="821"/>
      <c r="F43" s="821"/>
      <c r="G43" s="821"/>
      <c r="H43" s="821"/>
      <c r="I43" s="821"/>
      <c r="J43" s="821"/>
      <c r="K43" s="821"/>
      <c r="L43" s="821"/>
      <c r="M43" s="822"/>
      <c r="N43" s="105">
        <f>SUM(N36:N42)</f>
        <v>71867.112008676835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4">
        <f>VLOOKUP(A59,TRANSPORTE!A6:D117,4,FALSE)</f>
        <v>1213.3926280000001</v>
      </c>
      <c r="M59" s="825"/>
      <c r="N59" s="296">
        <f>K59*L59</f>
        <v>2062.7674676000001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2062.7674676000001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8511.2008676833339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82441.080343960173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16488.216068792037</v>
      </c>
      <c r="M83" s="855"/>
      <c r="N83" s="57"/>
    </row>
    <row r="84" spans="1:14">
      <c r="B84" s="95" t="s">
        <v>1057</v>
      </c>
      <c r="C84" s="96"/>
      <c r="D84" s="96"/>
      <c r="E84" s="96"/>
      <c r="F84" s="96"/>
      <c r="G84" s="96"/>
      <c r="H84" s="96"/>
      <c r="I84" s="93"/>
      <c r="J84" s="94"/>
      <c r="K84" s="313">
        <v>0.05</v>
      </c>
      <c r="L84" s="854">
        <f>N78*K84</f>
        <v>4122.0540171980092</v>
      </c>
      <c r="M84" s="855"/>
      <c r="N84" s="57"/>
    </row>
    <row r="85" spans="1:14" ht="15.75" thickBot="1">
      <c r="B85" s="97" t="s">
        <v>1058</v>
      </c>
      <c r="C85" s="98"/>
      <c r="D85" s="98"/>
      <c r="E85" s="98"/>
      <c r="F85" s="98"/>
      <c r="G85" s="98"/>
      <c r="H85" s="98"/>
      <c r="I85" s="99"/>
      <c r="J85" s="100"/>
      <c r="K85" s="314">
        <v>0.05</v>
      </c>
      <c r="L85" s="856">
        <f>N78*K85</f>
        <v>4122.0540171980092</v>
      </c>
      <c r="M85" s="857"/>
      <c r="N85" s="57"/>
    </row>
    <row r="86" spans="1:14" ht="15.75" thickBot="1">
      <c r="B86" s="820" t="s">
        <v>1037</v>
      </c>
      <c r="C86" s="821"/>
      <c r="D86" s="821"/>
      <c r="E86" s="821"/>
      <c r="F86" s="821"/>
      <c r="G86" s="821"/>
      <c r="H86" s="821"/>
      <c r="I86" s="821"/>
      <c r="J86" s="821"/>
      <c r="K86" s="821"/>
      <c r="L86" s="821"/>
      <c r="M86" s="822"/>
      <c r="N86" s="58">
        <f>L83+L84+L85</f>
        <v>24732.324103188057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107173.40444714823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6"/>
      <c r="J36" s="277"/>
      <c r="K36" s="278">
        <f>VLOOKUP(A36,EQUIPOS!A6:D163,4,FALSE)</f>
        <v>219564.83333333331</v>
      </c>
      <c r="L36" s="279"/>
      <c r="M36" s="280">
        <v>45</v>
      </c>
      <c r="N36" s="281">
        <f>K36/M36</f>
        <v>4879.2185185185181</v>
      </c>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1.4185334779472223</v>
      </c>
    </row>
    <row r="43" spans="1:14" ht="15.75" thickBot="1">
      <c r="B43" s="820" t="s">
        <v>1037</v>
      </c>
      <c r="C43" s="821"/>
      <c r="D43" s="821"/>
      <c r="E43" s="821"/>
      <c r="F43" s="821"/>
      <c r="G43" s="821"/>
      <c r="H43" s="821"/>
      <c r="I43" s="821"/>
      <c r="J43" s="821"/>
      <c r="K43" s="821"/>
      <c r="L43" s="821"/>
      <c r="M43" s="822"/>
      <c r="N43" s="105">
        <f>SUM(N36:N42)</f>
        <v>4880.6370519964657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4">
        <f>VLOOKUP(A59,TRANSPORTE!A6:D117,4,FALSE)</f>
        <v>0.85411723291306663</v>
      </c>
      <c r="M59" s="825"/>
      <c r="N59" s="296">
        <f>K59*L59</f>
        <v>30.491985214996483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30.491985214996483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141.85334779472223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5052.9823850061848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1010.596477001237</v>
      </c>
      <c r="M83" s="855"/>
      <c r="N83" s="57"/>
    </row>
    <row r="84" spans="1:14">
      <c r="B84" s="95" t="s">
        <v>1057</v>
      </c>
      <c r="C84" s="96"/>
      <c r="D84" s="96"/>
      <c r="E84" s="96"/>
      <c r="F84" s="96"/>
      <c r="G84" s="96"/>
      <c r="H84" s="96"/>
      <c r="I84" s="93"/>
      <c r="J84" s="94"/>
      <c r="K84" s="313">
        <v>0.05</v>
      </c>
      <c r="L84" s="854">
        <f>N78*K84</f>
        <v>252.64911925030924</v>
      </c>
      <c r="M84" s="855"/>
      <c r="N84" s="57"/>
    </row>
    <row r="85" spans="1:14" ht="15.75" thickBot="1">
      <c r="B85" s="97" t="s">
        <v>1058</v>
      </c>
      <c r="C85" s="98"/>
      <c r="D85" s="98"/>
      <c r="E85" s="98"/>
      <c r="F85" s="98"/>
      <c r="G85" s="98"/>
      <c r="H85" s="98"/>
      <c r="I85" s="99"/>
      <c r="J85" s="100"/>
      <c r="K85" s="314">
        <v>0.05</v>
      </c>
      <c r="L85" s="856">
        <f>N78*K85</f>
        <v>252.64911925030924</v>
      </c>
      <c r="M85" s="857"/>
      <c r="N85" s="57"/>
    </row>
    <row r="86" spans="1:14" ht="15.75" thickBot="1">
      <c r="B86" s="820" t="s">
        <v>1037</v>
      </c>
      <c r="C86" s="821"/>
      <c r="D86" s="821"/>
      <c r="E86" s="821"/>
      <c r="F86" s="821"/>
      <c r="G86" s="821"/>
      <c r="H86" s="821"/>
      <c r="I86" s="821"/>
      <c r="J86" s="821"/>
      <c r="K86" s="821"/>
      <c r="L86" s="821"/>
      <c r="M86" s="822"/>
      <c r="N86" s="58">
        <f>L83+L84+L85</f>
        <v>1515.8947155018554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6568.8771005080398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c r="B36" s="833"/>
      <c r="C36" s="834"/>
      <c r="D36" s="834"/>
      <c r="E36" s="834"/>
      <c r="F36" s="834"/>
      <c r="G36" s="834"/>
      <c r="H36" s="835"/>
      <c r="I36" s="276"/>
      <c r="J36" s="277"/>
      <c r="K36" s="278"/>
      <c r="L36" s="279"/>
      <c r="M36" s="280"/>
      <c r="N36" s="281"/>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0.1</v>
      </c>
      <c r="M42" s="845"/>
      <c r="N42" s="111">
        <f>N76*L42</f>
        <v>56.741339117888892</v>
      </c>
    </row>
    <row r="43" spans="1:14" ht="15.75" thickBot="1">
      <c r="B43" s="820" t="s">
        <v>1037</v>
      </c>
      <c r="C43" s="821"/>
      <c r="D43" s="821"/>
      <c r="E43" s="821"/>
      <c r="F43" s="821"/>
      <c r="G43" s="821"/>
      <c r="H43" s="821"/>
      <c r="I43" s="821"/>
      <c r="J43" s="821"/>
      <c r="K43" s="821"/>
      <c r="L43" s="821"/>
      <c r="M43" s="822"/>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24">
        <f>VLOOKUP(A59,TRANSPORTE!A6:D117,4,FALSE)</f>
        <v>0.85411723291306663</v>
      </c>
      <c r="M59" s="825"/>
      <c r="N59" s="296">
        <f>K59*L59</f>
        <v>8.7547016373589326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8.7547016373589326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632.90943193413671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126.58188638682735</v>
      </c>
      <c r="M83" s="855"/>
      <c r="N83" s="57"/>
    </row>
    <row r="84" spans="1:14">
      <c r="B84" s="95" t="s">
        <v>1057</v>
      </c>
      <c r="C84" s="96"/>
      <c r="D84" s="96"/>
      <c r="E84" s="96"/>
      <c r="F84" s="96"/>
      <c r="G84" s="96"/>
      <c r="H84" s="96"/>
      <c r="I84" s="93"/>
      <c r="J84" s="94"/>
      <c r="K84" s="313">
        <v>0.05</v>
      </c>
      <c r="L84" s="854">
        <f>N78*K84</f>
        <v>31.645471596706837</v>
      </c>
      <c r="M84" s="855"/>
      <c r="N84" s="57"/>
    </row>
    <row r="85" spans="1:14" ht="15.75" thickBot="1">
      <c r="B85" s="97" t="s">
        <v>1058</v>
      </c>
      <c r="C85" s="98"/>
      <c r="D85" s="98"/>
      <c r="E85" s="98"/>
      <c r="F85" s="98"/>
      <c r="G85" s="98"/>
      <c r="H85" s="98"/>
      <c r="I85" s="99"/>
      <c r="J85" s="100"/>
      <c r="K85" s="314">
        <v>0.05</v>
      </c>
      <c r="L85" s="856">
        <f>N78*K85</f>
        <v>31.645471596706837</v>
      </c>
      <c r="M85" s="857"/>
      <c r="N85" s="57"/>
    </row>
    <row r="86" spans="1:14" ht="15.75" thickBot="1">
      <c r="B86" s="820" t="s">
        <v>1037</v>
      </c>
      <c r="C86" s="821"/>
      <c r="D86" s="821"/>
      <c r="E86" s="821"/>
      <c r="F86" s="821"/>
      <c r="G86" s="821"/>
      <c r="H86" s="821"/>
      <c r="I86" s="821"/>
      <c r="J86" s="821"/>
      <c r="K86" s="821"/>
      <c r="L86" s="821"/>
      <c r="M86" s="822"/>
      <c r="N86" s="58">
        <f>L83+L84+L85</f>
        <v>189.87282958024102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822.78226151437775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6"/>
      <c r="J36" s="277"/>
      <c r="K36" s="278">
        <f>VLOOKUP(A36,EQUIPOS!A6:D163,4,FALSE)</f>
        <v>219564.83333333331</v>
      </c>
      <c r="L36" s="279"/>
      <c r="M36" s="280">
        <v>45</v>
      </c>
      <c r="N36" s="281">
        <f>K36/M36</f>
        <v>4879.2185185185181</v>
      </c>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1.4185334779472223</v>
      </c>
    </row>
    <row r="43" spans="1:14" ht="15.75" thickBot="1">
      <c r="B43" s="820" t="s">
        <v>1037</v>
      </c>
      <c r="C43" s="821"/>
      <c r="D43" s="821"/>
      <c r="E43" s="821"/>
      <c r="F43" s="821"/>
      <c r="G43" s="821"/>
      <c r="H43" s="821"/>
      <c r="I43" s="821"/>
      <c r="J43" s="821"/>
      <c r="K43" s="821"/>
      <c r="L43" s="821"/>
      <c r="M43" s="822"/>
      <c r="N43" s="105">
        <f>SUM(N36:N42)</f>
        <v>4880.6370519964657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24">
        <f>VLOOKUP(A59,TRANSPORTE!A6:D117,4,FALSE)</f>
        <v>1213.3926280000001</v>
      </c>
      <c r="M59" s="825"/>
      <c r="N59" s="296">
        <f>K59*L59</f>
        <v>983.44865803085997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983.44865803085997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141.85334779472223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6005.9390578220482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1201.1878115644097</v>
      </c>
      <c r="M83" s="855"/>
      <c r="N83" s="57"/>
    </row>
    <row r="84" spans="1:14">
      <c r="B84" s="95" t="s">
        <v>1057</v>
      </c>
      <c r="C84" s="96"/>
      <c r="D84" s="96"/>
      <c r="E84" s="96"/>
      <c r="F84" s="96"/>
      <c r="G84" s="96"/>
      <c r="H84" s="96"/>
      <c r="I84" s="93"/>
      <c r="J84" s="94"/>
      <c r="K84" s="313">
        <v>0.05</v>
      </c>
      <c r="L84" s="854">
        <f>N78*K84</f>
        <v>300.29695289110242</v>
      </c>
      <c r="M84" s="855"/>
      <c r="N84" s="57"/>
    </row>
    <row r="85" spans="1:14" ht="15.75" thickBot="1">
      <c r="B85" s="97" t="s">
        <v>1058</v>
      </c>
      <c r="C85" s="98"/>
      <c r="D85" s="98"/>
      <c r="E85" s="98"/>
      <c r="F85" s="98"/>
      <c r="G85" s="98"/>
      <c r="H85" s="98"/>
      <c r="I85" s="99"/>
      <c r="J85" s="100"/>
      <c r="K85" s="314">
        <v>0.05</v>
      </c>
      <c r="L85" s="856">
        <f>N78*K85</f>
        <v>300.29695289110242</v>
      </c>
      <c r="M85" s="857"/>
      <c r="N85" s="57"/>
    </row>
    <row r="86" spans="1:14" ht="15.75" thickBot="1">
      <c r="B86" s="820" t="s">
        <v>1037</v>
      </c>
      <c r="C86" s="821"/>
      <c r="D86" s="821"/>
      <c r="E86" s="821"/>
      <c r="F86" s="821"/>
      <c r="G86" s="821"/>
      <c r="H86" s="821"/>
      <c r="I86" s="821"/>
      <c r="J86" s="821"/>
      <c r="K86" s="821"/>
      <c r="L86" s="821"/>
      <c r="M86" s="822"/>
      <c r="N86" s="58">
        <f>L83+L84+L85</f>
        <v>1801.7817173466144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7807.7207751686628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6"/>
      <c r="J36" s="277"/>
      <c r="K36" s="278">
        <f>VLOOKUP(A36,EQUIPOS!A5:D154,4,FALSE)</f>
        <v>181980.83333333331</v>
      </c>
      <c r="L36" s="279"/>
      <c r="M36" s="280">
        <v>0.625</v>
      </c>
      <c r="N36" s="281">
        <f>K36/M36</f>
        <v>291169.33333333331</v>
      </c>
    </row>
    <row r="37" spans="1:14">
      <c r="A37" s="114" t="s">
        <v>241</v>
      </c>
      <c r="B37" s="833" t="str">
        <f>VLOOKUP(A37,EQUIPOS!A7:D154,3,FALSE)</f>
        <v>Grúa (capacidad 15 ton)</v>
      </c>
      <c r="C37" s="834"/>
      <c r="D37" s="834"/>
      <c r="E37" s="834"/>
      <c r="F37" s="834"/>
      <c r="G37" s="834"/>
      <c r="H37" s="835"/>
      <c r="I37" s="276"/>
      <c r="J37" s="277"/>
      <c r="K37" s="278">
        <f>VLOOKUP(A37,EQUIPOS!A6:D154,4,FALSE)</f>
        <v>168952.66666666669</v>
      </c>
      <c r="L37" s="279"/>
      <c r="M37" s="280">
        <v>0.625</v>
      </c>
      <c r="N37" s="281">
        <f>K37/M37</f>
        <v>270324.26666666672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2553.3602603050003</v>
      </c>
    </row>
    <row r="43" spans="1:14" ht="15.75" thickBot="1">
      <c r="B43" s="820" t="s">
        <v>1037</v>
      </c>
      <c r="C43" s="821"/>
      <c r="D43" s="821"/>
      <c r="E43" s="821"/>
      <c r="F43" s="821"/>
      <c r="G43" s="821"/>
      <c r="H43" s="821"/>
      <c r="I43" s="821"/>
      <c r="J43" s="821"/>
      <c r="K43" s="821"/>
      <c r="L43" s="821"/>
      <c r="M43" s="822"/>
      <c r="N43" s="403">
        <f>SUM(N36:N42)</f>
        <v>564046.96026030509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599.33333333333326</v>
      </c>
      <c r="N48" s="281">
        <f>K48*M48</f>
        <v>5993.3333333333321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15021.5</v>
      </c>
      <c r="N49" s="281">
        <f>K49*M49</f>
        <v>15021.5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2508.5</v>
      </c>
      <c r="N50" s="281">
        <f>K50*M50</f>
        <v>2508.5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45077.666666666672</v>
      </c>
      <c r="N51" s="281">
        <f>K51*M51</f>
        <v>90155.333333333343</v>
      </c>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113678.66666666667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728792.83213307173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145758.56642661436</v>
      </c>
      <c r="M83" s="855"/>
      <c r="N83" s="57"/>
    </row>
    <row r="84" spans="1:14">
      <c r="B84" s="95" t="s">
        <v>1057</v>
      </c>
      <c r="C84" s="96"/>
      <c r="D84" s="96"/>
      <c r="E84" s="96"/>
      <c r="F84" s="96"/>
      <c r="G84" s="96"/>
      <c r="H84" s="96"/>
      <c r="I84" s="93"/>
      <c r="J84" s="94"/>
      <c r="K84" s="313">
        <v>0.05</v>
      </c>
      <c r="L84" s="854">
        <f>N78*K84</f>
        <v>36439.641606653589</v>
      </c>
      <c r="M84" s="855"/>
      <c r="N84" s="57"/>
    </row>
    <row r="85" spans="1:14" ht="15.75" thickBot="1">
      <c r="B85" s="97" t="s">
        <v>1058</v>
      </c>
      <c r="C85" s="98"/>
      <c r="D85" s="98"/>
      <c r="E85" s="98"/>
      <c r="F85" s="98"/>
      <c r="G85" s="98"/>
      <c r="H85" s="98"/>
      <c r="I85" s="99"/>
      <c r="J85" s="100"/>
      <c r="K85" s="314">
        <v>0.05</v>
      </c>
      <c r="L85" s="856">
        <f>N78*K85</f>
        <v>36439.641606653589</v>
      </c>
      <c r="M85" s="857"/>
      <c r="N85" s="57"/>
    </row>
    <row r="86" spans="1:14" ht="15.75" thickBot="1">
      <c r="B86" s="820" t="s">
        <v>1037</v>
      </c>
      <c r="C86" s="821"/>
      <c r="D86" s="821"/>
      <c r="E86" s="821"/>
      <c r="F86" s="821"/>
      <c r="G86" s="821"/>
      <c r="H86" s="821"/>
      <c r="I86" s="821"/>
      <c r="J86" s="821"/>
      <c r="K86" s="821"/>
      <c r="L86" s="821"/>
      <c r="M86" s="822"/>
      <c r="N86" s="58">
        <f>L83+L84+L85</f>
        <v>218637.84963992151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947430.68177299318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6"/>
      <c r="J36" s="277"/>
      <c r="K36" s="278">
        <f>VLOOKUP(A36,EQUIPOS!A6:D163,4,FALSE)</f>
        <v>181980.83333333331</v>
      </c>
      <c r="L36" s="279"/>
      <c r="M36" s="280">
        <v>0.5</v>
      </c>
      <c r="N36" s="281">
        <f>K36/M36</f>
        <v>363961.66666666663</v>
      </c>
    </row>
    <row r="37" spans="1:14">
      <c r="A37" s="114" t="s">
        <v>241</v>
      </c>
      <c r="B37" s="833" t="str">
        <f>VLOOKUP(A37,EQUIPOS!A7:D154,3,FALSE)</f>
        <v>Grúa (capacidad 15 ton)</v>
      </c>
      <c r="C37" s="834"/>
      <c r="D37" s="834"/>
      <c r="E37" s="834"/>
      <c r="F37" s="834"/>
      <c r="G37" s="834"/>
      <c r="H37" s="835"/>
      <c r="I37" s="276"/>
      <c r="J37" s="277"/>
      <c r="K37" s="278">
        <f>VLOOKUP(A37,EQUIPOS!A7:D164,4,FALSE)</f>
        <v>168952.66666666669</v>
      </c>
      <c r="L37" s="279"/>
      <c r="M37" s="280">
        <v>0.5</v>
      </c>
      <c r="N37" s="281">
        <f>K37/M37</f>
        <v>337905.33333333337</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3191.70032538125</v>
      </c>
    </row>
    <row r="43" spans="1:14" ht="15.75" thickBot="1">
      <c r="B43" s="820" t="s">
        <v>1037</v>
      </c>
      <c r="C43" s="821"/>
      <c r="D43" s="821"/>
      <c r="E43" s="821"/>
      <c r="F43" s="821"/>
      <c r="G43" s="821"/>
      <c r="H43" s="821"/>
      <c r="I43" s="821"/>
      <c r="J43" s="821"/>
      <c r="K43" s="821"/>
      <c r="L43" s="821"/>
      <c r="M43" s="822"/>
      <c r="N43" s="403">
        <f>SUM(N36:N42)</f>
        <v>705058.70032538124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599.33333333333326</v>
      </c>
      <c r="N48" s="281">
        <f>K48*M48</f>
        <v>5993.3333333333321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15021.5</v>
      </c>
      <c r="N49" s="281">
        <f>K49*M49</f>
        <v>15021.5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2508.5</v>
      </c>
      <c r="N50" s="281">
        <f>K50*M50</f>
        <v>2508.5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45077.666666666672</v>
      </c>
      <c r="N51" s="281">
        <f>K51*M51</f>
        <v>90155.333333333343</v>
      </c>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113678.66666666667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63834.006507624996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882571.37349967286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176514.27469993458</v>
      </c>
      <c r="M83" s="855"/>
      <c r="N83" s="57"/>
    </row>
    <row r="84" spans="1:14">
      <c r="B84" s="95" t="s">
        <v>1057</v>
      </c>
      <c r="C84" s="96"/>
      <c r="D84" s="96"/>
      <c r="E84" s="96"/>
      <c r="F84" s="96"/>
      <c r="G84" s="96"/>
      <c r="H84" s="96"/>
      <c r="I84" s="93"/>
      <c r="J84" s="94"/>
      <c r="K84" s="313">
        <v>0.05</v>
      </c>
      <c r="L84" s="854">
        <f>N78*K84</f>
        <v>44128.568674983646</v>
      </c>
      <c r="M84" s="855"/>
      <c r="N84" s="57"/>
    </row>
    <row r="85" spans="1:14" ht="15.75" thickBot="1">
      <c r="B85" s="97" t="s">
        <v>1058</v>
      </c>
      <c r="C85" s="98"/>
      <c r="D85" s="98"/>
      <c r="E85" s="98"/>
      <c r="F85" s="98"/>
      <c r="G85" s="98"/>
      <c r="H85" s="98"/>
      <c r="I85" s="99"/>
      <c r="J85" s="100"/>
      <c r="K85" s="314">
        <v>0.05</v>
      </c>
      <c r="L85" s="856">
        <f>N78*K85</f>
        <v>44128.568674983646</v>
      </c>
      <c r="M85" s="857"/>
      <c r="N85" s="57"/>
    </row>
    <row r="86" spans="1:14" ht="15.75" thickBot="1">
      <c r="B86" s="820" t="s">
        <v>1037</v>
      </c>
      <c r="C86" s="821"/>
      <c r="D86" s="821"/>
      <c r="E86" s="821"/>
      <c r="F86" s="821"/>
      <c r="G86" s="821"/>
      <c r="H86" s="821"/>
      <c r="I86" s="821"/>
      <c r="J86" s="821"/>
      <c r="K86" s="821"/>
      <c r="L86" s="821"/>
      <c r="M86" s="822"/>
      <c r="N86" s="58">
        <f>L83+L84+L85</f>
        <v>264771.41204990185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1147342.7855495748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6"/>
      <c r="J36" s="277"/>
      <c r="K36" s="278">
        <f>VLOOKUP(A36,EQUIPOS!A6:D163,4,FALSE)</f>
        <v>181980.83333333331</v>
      </c>
      <c r="L36" s="279"/>
      <c r="M36" s="280">
        <v>0.4375</v>
      </c>
      <c r="N36" s="281">
        <f>K36/M36</f>
        <v>415956.19047619042</v>
      </c>
    </row>
    <row r="37" spans="1:14">
      <c r="A37" s="114" t="s">
        <v>241</v>
      </c>
      <c r="B37" s="833" t="str">
        <f>VLOOKUP(A37,EQUIPOS!A7:D154,3,FALSE)</f>
        <v>Grúa (capacidad 15 ton)</v>
      </c>
      <c r="C37" s="834"/>
      <c r="D37" s="834"/>
      <c r="E37" s="834"/>
      <c r="F37" s="834"/>
      <c r="G37" s="834"/>
      <c r="H37" s="835"/>
      <c r="I37" s="276"/>
      <c r="J37" s="277"/>
      <c r="K37" s="278">
        <f>VLOOKUP(A37,EQUIPOS!A7:D164,4,FALSE)</f>
        <v>168952.66666666669</v>
      </c>
      <c r="L37" s="279"/>
      <c r="M37" s="280">
        <v>0.4375</v>
      </c>
      <c r="N37" s="281">
        <f>K37/M37</f>
        <v>386177.52380952385</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3647.657514721428</v>
      </c>
    </row>
    <row r="43" spans="1:14" ht="15.75" thickBot="1">
      <c r="B43" s="820" t="s">
        <v>1037</v>
      </c>
      <c r="C43" s="821"/>
      <c r="D43" s="821"/>
      <c r="E43" s="821"/>
      <c r="F43" s="821"/>
      <c r="G43" s="821"/>
      <c r="H43" s="821"/>
      <c r="I43" s="821"/>
      <c r="J43" s="821"/>
      <c r="K43" s="821"/>
      <c r="L43" s="821"/>
      <c r="M43" s="822"/>
      <c r="N43" s="403">
        <f>SUM(N36:N42)</f>
        <v>805781.37180043571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599.33333333333326</v>
      </c>
      <c r="N48" s="281">
        <f>K48*M48</f>
        <v>5993.3333333333321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15021.5</v>
      </c>
      <c r="N49" s="281">
        <f>K49*M49</f>
        <v>15021.5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2508.5</v>
      </c>
      <c r="N50" s="281">
        <f>K50*M50</f>
        <v>2508.5</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45077.666666666672</v>
      </c>
      <c r="N51" s="281">
        <f>K51*M51</f>
        <v>90155.333333333343</v>
      </c>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113678.66666666667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72953.15029442856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992413.18876153091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198482.63775230618</v>
      </c>
      <c r="M83" s="855"/>
      <c r="N83" s="57"/>
    </row>
    <row r="84" spans="1:14">
      <c r="B84" s="95" t="s">
        <v>1057</v>
      </c>
      <c r="C84" s="96"/>
      <c r="D84" s="96"/>
      <c r="E84" s="96"/>
      <c r="F84" s="96"/>
      <c r="G84" s="96"/>
      <c r="H84" s="96"/>
      <c r="I84" s="93"/>
      <c r="J84" s="94"/>
      <c r="K84" s="313">
        <v>0.05</v>
      </c>
      <c r="L84" s="854">
        <f>N78*K84</f>
        <v>49620.659438076545</v>
      </c>
      <c r="M84" s="855"/>
      <c r="N84" s="57"/>
    </row>
    <row r="85" spans="1:14" ht="15.75" thickBot="1">
      <c r="B85" s="97" t="s">
        <v>1058</v>
      </c>
      <c r="C85" s="98"/>
      <c r="D85" s="98"/>
      <c r="E85" s="98"/>
      <c r="F85" s="98"/>
      <c r="G85" s="98"/>
      <c r="H85" s="98"/>
      <c r="I85" s="99"/>
      <c r="J85" s="100"/>
      <c r="K85" s="314">
        <v>0.05</v>
      </c>
      <c r="L85" s="856">
        <f>N78*K85</f>
        <v>49620.659438076545</v>
      </c>
      <c r="M85" s="857"/>
      <c r="N85" s="57"/>
    </row>
    <row r="86" spans="1:14" ht="15.75" thickBot="1">
      <c r="B86" s="820" t="s">
        <v>1037</v>
      </c>
      <c r="C86" s="821"/>
      <c r="D86" s="821"/>
      <c r="E86" s="821"/>
      <c r="F86" s="821"/>
      <c r="G86" s="821"/>
      <c r="H86" s="821"/>
      <c r="I86" s="821"/>
      <c r="J86" s="821"/>
      <c r="K86" s="821"/>
      <c r="L86" s="821"/>
      <c r="M86" s="822"/>
      <c r="N86" s="58">
        <f>L83+L84+L85</f>
        <v>297723.95662845927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1290137.1453899902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6"/>
      <c r="J36" s="277"/>
      <c r="K36" s="278">
        <f>VLOOKUP(A36,EQUIPOS!A6:D163,4,FALSE)</f>
        <v>181980.83333333331</v>
      </c>
      <c r="L36" s="279"/>
      <c r="M36" s="280">
        <v>0.875</v>
      </c>
      <c r="N36" s="281">
        <f>K36/M36</f>
        <v>207978.09523809521</v>
      </c>
    </row>
    <row r="37" spans="1:14">
      <c r="A37" s="114" t="s">
        <v>241</v>
      </c>
      <c r="B37" s="833" t="str">
        <f>VLOOKUP(A37,EQUIPOS!A7:D154,3,FALSE)</f>
        <v>Grúa (capacidad 15 ton)</v>
      </c>
      <c r="C37" s="834"/>
      <c r="D37" s="834"/>
      <c r="E37" s="834"/>
      <c r="F37" s="834"/>
      <c r="G37" s="834"/>
      <c r="H37" s="835"/>
      <c r="I37" s="276"/>
      <c r="J37" s="277"/>
      <c r="K37" s="278">
        <f>VLOOKUP(A37,EQUIPOS!A7:D164,4,FALSE)</f>
        <v>168952.66666666669</v>
      </c>
      <c r="L37" s="279"/>
      <c r="M37" s="280">
        <v>0.875</v>
      </c>
      <c r="N37" s="281">
        <f>K37/M37</f>
        <v>193088.76190476192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1459.0630058885715</v>
      </c>
    </row>
    <row r="43" spans="1:14" ht="15.75" thickBot="1">
      <c r="B43" s="820" t="s">
        <v>1037</v>
      </c>
      <c r="C43" s="821"/>
      <c r="D43" s="821"/>
      <c r="E43" s="821"/>
      <c r="F43" s="821"/>
      <c r="G43" s="821"/>
      <c r="H43" s="821"/>
      <c r="I43" s="821"/>
      <c r="J43" s="821"/>
      <c r="K43" s="821"/>
      <c r="L43" s="821"/>
      <c r="M43" s="822"/>
      <c r="N43" s="403">
        <f>SUM(N36:N42)</f>
        <v>402525.9201487457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599.33333333333326</v>
      </c>
      <c r="N48" s="281">
        <f>K48*M48</f>
        <v>5993.3333333333321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15021.5</v>
      </c>
      <c r="N49" s="281">
        <f>K49*M49</f>
        <v>15021.5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2508.5</v>
      </c>
      <c r="N50" s="281">
        <f>K50*M50</f>
        <v>2508.5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23523.333333333332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29181.260117771428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455230.51359985047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91046.102719970106</v>
      </c>
      <c r="M83" s="855"/>
      <c r="N83" s="57"/>
    </row>
    <row r="84" spans="1:14">
      <c r="B84" s="95" t="s">
        <v>1057</v>
      </c>
      <c r="C84" s="96"/>
      <c r="D84" s="96"/>
      <c r="E84" s="96"/>
      <c r="F84" s="96"/>
      <c r="G84" s="96"/>
      <c r="H84" s="96"/>
      <c r="I84" s="93"/>
      <c r="J84" s="94"/>
      <c r="K84" s="313">
        <v>0.05</v>
      </c>
      <c r="L84" s="854">
        <f>N78*K84</f>
        <v>22761.525679992526</v>
      </c>
      <c r="M84" s="855"/>
      <c r="N84" s="57"/>
    </row>
    <row r="85" spans="1:14" ht="15.75" thickBot="1">
      <c r="B85" s="97" t="s">
        <v>1058</v>
      </c>
      <c r="C85" s="98"/>
      <c r="D85" s="98"/>
      <c r="E85" s="98"/>
      <c r="F85" s="98"/>
      <c r="G85" s="98"/>
      <c r="H85" s="98"/>
      <c r="I85" s="99"/>
      <c r="J85" s="100"/>
      <c r="K85" s="314">
        <v>0.05</v>
      </c>
      <c r="L85" s="856">
        <f>N78*K85</f>
        <v>22761.525679992526</v>
      </c>
      <c r="M85" s="857"/>
      <c r="N85" s="57"/>
    </row>
    <row r="86" spans="1:14" ht="15.75" thickBot="1">
      <c r="B86" s="820" t="s">
        <v>1037</v>
      </c>
      <c r="C86" s="821"/>
      <c r="D86" s="821"/>
      <c r="E86" s="821"/>
      <c r="F86" s="821"/>
      <c r="G86" s="821"/>
      <c r="H86" s="821"/>
      <c r="I86" s="821"/>
      <c r="J86" s="821"/>
      <c r="K86" s="821"/>
      <c r="L86" s="821"/>
      <c r="M86" s="822"/>
      <c r="N86" s="58">
        <f>L83+L84+L85</f>
        <v>136569.15407995516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591799.66767980566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6"/>
      <c r="J36" s="277"/>
      <c r="K36" s="278">
        <f>VLOOKUP(A36,EQUIPOS!A6:D163,4,FALSE)</f>
        <v>181980.83333333331</v>
      </c>
      <c r="L36" s="279"/>
      <c r="M36" s="280">
        <v>0.75</v>
      </c>
      <c r="N36" s="281">
        <f>K36/M36</f>
        <v>242641.11111111109</v>
      </c>
    </row>
    <row r="37" spans="1:14">
      <c r="A37" s="114" t="s">
        <v>241</v>
      </c>
      <c r="B37" s="833" t="str">
        <f>VLOOKUP(A37,EQUIPOS!A7:D154,3,FALSE)</f>
        <v>Grúa (capacidad 15 ton)</v>
      </c>
      <c r="C37" s="834"/>
      <c r="D37" s="834"/>
      <c r="E37" s="834"/>
      <c r="F37" s="834"/>
      <c r="G37" s="834"/>
      <c r="H37" s="835"/>
      <c r="I37" s="276"/>
      <c r="J37" s="277"/>
      <c r="K37" s="278">
        <f>VLOOKUP(A37,EQUIPOS!A7:D164,4,FALSE)</f>
        <v>168952.66666666669</v>
      </c>
      <c r="L37" s="279"/>
      <c r="M37" s="280">
        <v>0.75</v>
      </c>
      <c r="N37" s="281">
        <f>K37/M37</f>
        <v>225270.22222222225</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1702.2401735366668</v>
      </c>
    </row>
    <row r="43" spans="1:14" ht="15.75" thickBot="1">
      <c r="B43" s="820" t="s">
        <v>1037</v>
      </c>
      <c r="C43" s="821"/>
      <c r="D43" s="821"/>
      <c r="E43" s="821"/>
      <c r="F43" s="821"/>
      <c r="G43" s="821"/>
      <c r="H43" s="821"/>
      <c r="I43" s="821"/>
      <c r="J43" s="821"/>
      <c r="K43" s="821"/>
      <c r="L43" s="821"/>
      <c r="M43" s="822"/>
      <c r="N43" s="403">
        <f>SUM(N36:N42)</f>
        <v>469613.57350687002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599.33333333333326</v>
      </c>
      <c r="N48" s="281">
        <f>K48*M48</f>
        <v>5993.3333333333321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15021.5</v>
      </c>
      <c r="N49" s="281">
        <f>K49*M49</f>
        <v>15021.5</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2508.5</v>
      </c>
      <c r="N50" s="281">
        <f>K50*M50</f>
        <v>2508.5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23523.333333333332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34044.803470733335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527181.71031093667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105436.34206218734</v>
      </c>
      <c r="M83" s="855"/>
      <c r="N83" s="57"/>
    </row>
    <row r="84" spans="1:14">
      <c r="B84" s="95" t="s">
        <v>1057</v>
      </c>
      <c r="C84" s="96"/>
      <c r="D84" s="96"/>
      <c r="E84" s="96"/>
      <c r="F84" s="96"/>
      <c r="G84" s="96"/>
      <c r="H84" s="96"/>
      <c r="I84" s="93"/>
      <c r="J84" s="94"/>
      <c r="K84" s="313">
        <v>0.05</v>
      </c>
      <c r="L84" s="854">
        <f>N78*K84</f>
        <v>26359.085515546834</v>
      </c>
      <c r="M84" s="855"/>
      <c r="N84" s="57"/>
    </row>
    <row r="85" spans="1:14" ht="15.75" thickBot="1">
      <c r="B85" s="97" t="s">
        <v>1058</v>
      </c>
      <c r="C85" s="98"/>
      <c r="D85" s="98"/>
      <c r="E85" s="98"/>
      <c r="F85" s="98"/>
      <c r="G85" s="98"/>
      <c r="H85" s="98"/>
      <c r="I85" s="99"/>
      <c r="J85" s="100"/>
      <c r="K85" s="314">
        <v>0.05</v>
      </c>
      <c r="L85" s="856">
        <f>N78*K85</f>
        <v>26359.085515546834</v>
      </c>
      <c r="M85" s="857"/>
      <c r="N85" s="57"/>
    </row>
    <row r="86" spans="1:14" ht="15.75" thickBot="1">
      <c r="B86" s="820" t="s">
        <v>1037</v>
      </c>
      <c r="C86" s="821"/>
      <c r="D86" s="821"/>
      <c r="E86" s="821"/>
      <c r="F86" s="821"/>
      <c r="G86" s="821"/>
      <c r="H86" s="821"/>
      <c r="I86" s="821"/>
      <c r="J86" s="821"/>
      <c r="K86" s="821"/>
      <c r="L86" s="821"/>
      <c r="M86" s="822"/>
      <c r="N86" s="58">
        <f>L83+L84+L85</f>
        <v>158154.51309328101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685336.22340421774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146</v>
      </c>
      <c r="B36" s="833" t="str">
        <f>VLOOKUP(A36,EQUIPOS!A6:D154,3,FALSE)</f>
        <v>Camabaja</v>
      </c>
      <c r="C36" s="834"/>
      <c r="D36" s="834"/>
      <c r="E36" s="834"/>
      <c r="F36" s="834"/>
      <c r="G36" s="834"/>
      <c r="H36" s="835"/>
      <c r="I36" s="276"/>
      <c r="J36" s="277"/>
      <c r="K36" s="278">
        <f>VLOOKUP(A36,EQUIPOS!A6:D163,4,FALSE)</f>
        <v>181980.83333333331</v>
      </c>
      <c r="L36" s="279"/>
      <c r="M36" s="280">
        <v>0.6875</v>
      </c>
      <c r="N36" s="281">
        <f>K36/M36</f>
        <v>264699.39393939392</v>
      </c>
    </row>
    <row r="37" spans="1:14">
      <c r="A37" s="114" t="s">
        <v>241</v>
      </c>
      <c r="B37" s="833" t="str">
        <f>VLOOKUP(A37,EQUIPOS!A7:D154,3,FALSE)</f>
        <v>Grúa (capacidad 15 ton)</v>
      </c>
      <c r="C37" s="834"/>
      <c r="D37" s="834"/>
      <c r="E37" s="834"/>
      <c r="F37" s="834"/>
      <c r="G37" s="834"/>
      <c r="H37" s="835"/>
      <c r="I37" s="276"/>
      <c r="J37" s="277"/>
      <c r="K37" s="278">
        <f>VLOOKUP(A37,EQUIPOS!A7:D164,4,FALSE)</f>
        <v>168952.66666666669</v>
      </c>
      <c r="L37" s="279"/>
      <c r="M37" s="280">
        <v>0.6875</v>
      </c>
      <c r="N37" s="281">
        <f>K37/M37</f>
        <v>245749.33333333337</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1856.9892802218183</v>
      </c>
    </row>
    <row r="43" spans="1:14" ht="15.75" thickBot="1">
      <c r="B43" s="820" t="s">
        <v>1037</v>
      </c>
      <c r="C43" s="821"/>
      <c r="D43" s="821"/>
      <c r="E43" s="821"/>
      <c r="F43" s="821"/>
      <c r="G43" s="821"/>
      <c r="H43" s="821"/>
      <c r="I43" s="821"/>
      <c r="J43" s="821"/>
      <c r="K43" s="821"/>
      <c r="L43" s="821"/>
      <c r="M43" s="822"/>
      <c r="N43" s="403">
        <f>SUM(N36:N42)</f>
        <v>512305.7165529491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599.33333333333326</v>
      </c>
      <c r="N48" s="281">
        <f>K48*M48</f>
        <v>5993.3333333333321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15021.5</v>
      </c>
      <c r="N49" s="281">
        <f>K49*M49</f>
        <v>15021.5</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2508.5</v>
      </c>
      <c r="N50" s="281">
        <f>K50*M50</f>
        <v>2508.5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23523.333333333332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37139.785604436365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572968.83549071883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114593.76709814377</v>
      </c>
      <c r="M83" s="855"/>
      <c r="N83" s="57"/>
    </row>
    <row r="84" spans="1:14">
      <c r="B84" s="95" t="s">
        <v>1057</v>
      </c>
      <c r="C84" s="96"/>
      <c r="D84" s="96"/>
      <c r="E84" s="96"/>
      <c r="F84" s="96"/>
      <c r="G84" s="96"/>
      <c r="H84" s="96"/>
      <c r="I84" s="93"/>
      <c r="J84" s="94"/>
      <c r="K84" s="313">
        <v>0.05</v>
      </c>
      <c r="L84" s="854">
        <f>N78*K84</f>
        <v>28648.441774535942</v>
      </c>
      <c r="M84" s="855"/>
      <c r="N84" s="57"/>
    </row>
    <row r="85" spans="1:14" ht="15.75" thickBot="1">
      <c r="B85" s="97" t="s">
        <v>1058</v>
      </c>
      <c r="C85" s="98"/>
      <c r="D85" s="98"/>
      <c r="E85" s="98"/>
      <c r="F85" s="98"/>
      <c r="G85" s="98"/>
      <c r="H85" s="98"/>
      <c r="I85" s="99"/>
      <c r="J85" s="100"/>
      <c r="K85" s="314">
        <v>0.05</v>
      </c>
      <c r="L85" s="856">
        <f>N78*K85</f>
        <v>28648.441774535942</v>
      </c>
      <c r="M85" s="857"/>
      <c r="N85" s="57"/>
    </row>
    <row r="86" spans="1:14" ht="15.75" thickBot="1">
      <c r="B86" s="820" t="s">
        <v>1037</v>
      </c>
      <c r="C86" s="821"/>
      <c r="D86" s="821"/>
      <c r="E86" s="821"/>
      <c r="F86" s="821"/>
      <c r="G86" s="821"/>
      <c r="H86" s="821"/>
      <c r="I86" s="821"/>
      <c r="J86" s="821"/>
      <c r="K86" s="821"/>
      <c r="L86" s="821"/>
      <c r="M86" s="822"/>
      <c r="N86" s="58">
        <f>L83+L84+L85</f>
        <v>171890.65064721566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744859.48613793449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8" t="s">
        <v>241</v>
      </c>
      <c r="B36" s="833" t="str">
        <f>VLOOKUP(A36,EQUIPOS!A6:D154,3,FALSE)</f>
        <v>Grúa (capacidad 15 ton)</v>
      </c>
      <c r="C36" s="834"/>
      <c r="D36" s="834"/>
      <c r="E36" s="834"/>
      <c r="F36" s="834"/>
      <c r="G36" s="834"/>
      <c r="H36" s="835"/>
      <c r="I36" s="276"/>
      <c r="J36" s="277"/>
      <c r="K36" s="278">
        <f>VLOOKUP(A36,EQUIPOS!A6:D163,4,FALSE)</f>
        <v>168952.66666666669</v>
      </c>
      <c r="L36" s="279"/>
      <c r="M36" s="405">
        <v>1.125</v>
      </c>
      <c r="N36" s="281">
        <f>K36/M36</f>
        <v>150180.14814814818</v>
      </c>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1134.8267823577778</v>
      </c>
    </row>
    <row r="43" spans="1:14" ht="15.75" thickBot="1">
      <c r="B43" s="820" t="s">
        <v>1037</v>
      </c>
      <c r="C43" s="821"/>
      <c r="D43" s="821"/>
      <c r="E43" s="821"/>
      <c r="F43" s="821"/>
      <c r="G43" s="821"/>
      <c r="H43" s="821"/>
      <c r="I43" s="821"/>
      <c r="J43" s="821"/>
      <c r="K43" s="821"/>
      <c r="L43" s="821"/>
      <c r="M43" s="822"/>
      <c r="N43" s="403">
        <f>SUM(N36:N42)</f>
        <v>151314.97493050597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599.33333333333326</v>
      </c>
      <c r="N48" s="281">
        <f>K48*M48</f>
        <v>5993.3333333333321</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2508.5</v>
      </c>
      <c r="N49" s="281">
        <f>K49*M49</f>
        <v>2508.5</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15021.5</v>
      </c>
      <c r="N50" s="281">
        <f>K50*M50</f>
        <v>15021.5</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23523.333333333332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22696.535647155557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197534.84391099488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39506.968782198979</v>
      </c>
      <c r="M83" s="855"/>
      <c r="N83" s="57"/>
    </row>
    <row r="84" spans="1:14">
      <c r="B84" s="95" t="s">
        <v>1057</v>
      </c>
      <c r="C84" s="96"/>
      <c r="D84" s="96"/>
      <c r="E84" s="96"/>
      <c r="F84" s="96"/>
      <c r="G84" s="96"/>
      <c r="H84" s="96"/>
      <c r="I84" s="93"/>
      <c r="J84" s="94"/>
      <c r="K84" s="313">
        <v>0.05</v>
      </c>
      <c r="L84" s="854">
        <f>N78*K84</f>
        <v>9876.7421955497448</v>
      </c>
      <c r="M84" s="855"/>
      <c r="N84" s="57"/>
    </row>
    <row r="85" spans="1:14" ht="15.75" thickBot="1">
      <c r="B85" s="97" t="s">
        <v>1058</v>
      </c>
      <c r="C85" s="98"/>
      <c r="D85" s="98"/>
      <c r="E85" s="98"/>
      <c r="F85" s="98"/>
      <c r="G85" s="98"/>
      <c r="H85" s="98"/>
      <c r="I85" s="99"/>
      <c r="J85" s="100"/>
      <c r="K85" s="314">
        <v>0.05</v>
      </c>
      <c r="L85" s="856">
        <f>N78*K85</f>
        <v>9876.7421955497448</v>
      </c>
      <c r="M85" s="857"/>
      <c r="N85" s="57"/>
    </row>
    <row r="86" spans="1:14" ht="15.75" thickBot="1">
      <c r="B86" s="820" t="s">
        <v>1037</v>
      </c>
      <c r="C86" s="821"/>
      <c r="D86" s="821"/>
      <c r="E86" s="821"/>
      <c r="F86" s="821"/>
      <c r="G86" s="821"/>
      <c r="H86" s="821"/>
      <c r="I86" s="821"/>
      <c r="J86" s="821"/>
      <c r="K86" s="821"/>
      <c r="L86" s="821"/>
      <c r="M86" s="822"/>
      <c r="N86" s="58">
        <f>L83+L84+L85</f>
        <v>59260.453173298461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256795.29708429333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2.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61" t="s">
        <v>241</v>
      </c>
      <c r="B36" s="833" t="str">
        <f>VLOOKUP(A36,EQUIPOS!A6:D154,3,FALSE)</f>
        <v>Grúa (capacidad 15 ton)</v>
      </c>
      <c r="C36" s="834"/>
      <c r="D36" s="834"/>
      <c r="E36" s="834"/>
      <c r="F36" s="834"/>
      <c r="G36" s="834"/>
      <c r="H36" s="835"/>
      <c r="I36" s="276"/>
      <c r="J36" s="277"/>
      <c r="K36" s="278">
        <f>VLOOKUP(A36,EQUIPOS!A6:D163,4,FALSE)</f>
        <v>168952.66666666669</v>
      </c>
      <c r="L36" s="279"/>
      <c r="M36" s="471">
        <v>1</v>
      </c>
      <c r="N36" s="281">
        <f>K36/M36</f>
        <v>168952.66666666669</v>
      </c>
    </row>
    <row r="37" spans="1:14">
      <c r="A37" s="161" t="s">
        <v>373</v>
      </c>
      <c r="B37" s="833" t="str">
        <f>VLOOKUP(A37,EQUIPOS!A7:D154,3,FALSE)</f>
        <v>Volqueta 6 m3</v>
      </c>
      <c r="C37" s="834"/>
      <c r="D37" s="834"/>
      <c r="E37" s="834"/>
      <c r="F37" s="834"/>
      <c r="G37" s="834"/>
      <c r="H37" s="835"/>
      <c r="I37" s="276"/>
      <c r="J37" s="277"/>
      <c r="K37" s="278">
        <f>VLOOKUP(A37,EQUIPOS!A7:D164,4,FALSE)</f>
        <v>82454.416666666657</v>
      </c>
      <c r="L37" s="279"/>
      <c r="M37" s="472">
        <v>1</v>
      </c>
      <c r="N37" s="281">
        <f>K37/M37</f>
        <v>82454.416666666657</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1276.6801301525002</v>
      </c>
    </row>
    <row r="43" spans="1:14" ht="15.75" thickBot="1">
      <c r="B43" s="820" t="s">
        <v>1037</v>
      </c>
      <c r="C43" s="821"/>
      <c r="D43" s="821"/>
      <c r="E43" s="821"/>
      <c r="F43" s="821"/>
      <c r="G43" s="821"/>
      <c r="H43" s="821"/>
      <c r="I43" s="821"/>
      <c r="J43" s="821"/>
      <c r="K43" s="821"/>
      <c r="L43" s="821"/>
      <c r="M43" s="822"/>
      <c r="N43" s="403">
        <f>SUM(N36:N42)</f>
        <v>252683.76346348584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599.33333333333326</v>
      </c>
      <c r="N48" s="281">
        <f>K48*M48</f>
        <v>5993.3333333333321</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2508.5</v>
      </c>
      <c r="N49" s="281">
        <f>K49*M49</f>
        <v>2508.5</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15021.5</v>
      </c>
      <c r="N50" s="281">
        <f>K50*M50</f>
        <v>15021.5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23523.333333333332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25533.60260305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301740.69939986919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60348.139879973838</v>
      </c>
      <c r="M83" s="855"/>
      <c r="N83" s="57"/>
    </row>
    <row r="84" spans="1:14">
      <c r="B84" s="95" t="s">
        <v>1057</v>
      </c>
      <c r="C84" s="96"/>
      <c r="D84" s="96"/>
      <c r="E84" s="96"/>
      <c r="F84" s="96"/>
      <c r="G84" s="96"/>
      <c r="H84" s="96"/>
      <c r="I84" s="93"/>
      <c r="J84" s="94"/>
      <c r="K84" s="313">
        <v>0.05</v>
      </c>
      <c r="L84" s="854">
        <f>N78*K84</f>
        <v>15087.03496999346</v>
      </c>
      <c r="M84" s="855"/>
      <c r="N84" s="57"/>
    </row>
    <row r="85" spans="1:14" ht="15.75" thickBot="1">
      <c r="B85" s="97" t="s">
        <v>1058</v>
      </c>
      <c r="C85" s="98"/>
      <c r="D85" s="98"/>
      <c r="E85" s="98"/>
      <c r="F85" s="98"/>
      <c r="G85" s="98"/>
      <c r="H85" s="98"/>
      <c r="I85" s="99"/>
      <c r="J85" s="100"/>
      <c r="K85" s="314">
        <v>0.05</v>
      </c>
      <c r="L85" s="856">
        <f>N78*K85</f>
        <v>15087.03496999346</v>
      </c>
      <c r="M85" s="857"/>
      <c r="N85" s="57"/>
    </row>
    <row r="86" spans="1:14" ht="15.75" thickBot="1">
      <c r="B86" s="820" t="s">
        <v>1037</v>
      </c>
      <c r="C86" s="821"/>
      <c r="D86" s="821"/>
      <c r="E86" s="821"/>
      <c r="F86" s="821"/>
      <c r="G86" s="821"/>
      <c r="H86" s="821"/>
      <c r="I86" s="821"/>
      <c r="J86" s="821"/>
      <c r="K86" s="821"/>
      <c r="L86" s="821"/>
      <c r="M86" s="822"/>
      <c r="N86" s="58">
        <f>L83+L84+L85</f>
        <v>90522.209819960757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392262.90921982995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6"/>
      <c r="J36" s="277"/>
      <c r="K36" s="278">
        <f>VLOOKUP(A36,EQUIPOS!A6:D163,4,FALSE)</f>
        <v>168952.66666666669</v>
      </c>
      <c r="L36" s="279"/>
      <c r="M36" s="280">
        <v>0.9375</v>
      </c>
      <c r="N36" s="281">
        <f>K36/M36</f>
        <v>180216.1777777778</v>
      </c>
    </row>
    <row r="37" spans="1:14">
      <c r="A37" s="150" t="s">
        <v>373</v>
      </c>
      <c r="B37" s="833" t="str">
        <f>VLOOKUP(A37,EQUIPOS!A7:D154,3,FALSE)</f>
        <v>Volqueta 6 m3</v>
      </c>
      <c r="C37" s="834"/>
      <c r="D37" s="834"/>
      <c r="E37" s="834"/>
      <c r="F37" s="834"/>
      <c r="G37" s="834"/>
      <c r="H37" s="835"/>
      <c r="I37" s="276"/>
      <c r="J37" s="277"/>
      <c r="K37" s="278">
        <f>VLOOKUP(A37,EQUIPOS!A7:D164,4,FALSE)</f>
        <v>82454.416666666657</v>
      </c>
      <c r="L37" s="279"/>
      <c r="M37" s="280">
        <v>0.9375</v>
      </c>
      <c r="N37" s="281">
        <f>K37/M37</f>
        <v>87951.377777777772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1361.7921388293335</v>
      </c>
    </row>
    <row r="43" spans="1:14" ht="15.75" thickBot="1">
      <c r="B43" s="820" t="s">
        <v>1037</v>
      </c>
      <c r="C43" s="821"/>
      <c r="D43" s="821"/>
      <c r="E43" s="821"/>
      <c r="F43" s="821"/>
      <c r="G43" s="821"/>
      <c r="H43" s="821"/>
      <c r="I43" s="821"/>
      <c r="J43" s="821"/>
      <c r="K43" s="821"/>
      <c r="L43" s="821"/>
      <c r="M43" s="822"/>
      <c r="N43" s="403">
        <f>SUM(N36:N42)</f>
        <v>269529.34769438492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599.33333333333326</v>
      </c>
      <c r="N48" s="281">
        <f>K48*M48</f>
        <v>5993.3333333333321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15021.5</v>
      </c>
      <c r="N49" s="281">
        <f>K49*M49</f>
        <v>15021.5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2508.5</v>
      </c>
      <c r="N50" s="281">
        <f>K50*M50</f>
        <v>2508.5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23523.333333333332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9">
        <f>SUM(N70:N75)</f>
        <v>27235.842776586665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320288.52380430489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64057.704760860979</v>
      </c>
      <c r="M83" s="855"/>
      <c r="N83" s="57"/>
    </row>
    <row r="84" spans="1:14">
      <c r="B84" s="95" t="s">
        <v>1057</v>
      </c>
      <c r="C84" s="96"/>
      <c r="D84" s="96"/>
      <c r="E84" s="96"/>
      <c r="F84" s="96"/>
      <c r="G84" s="96"/>
      <c r="H84" s="96"/>
      <c r="I84" s="93"/>
      <c r="J84" s="94"/>
      <c r="K84" s="313">
        <v>0.05</v>
      </c>
      <c r="L84" s="854">
        <f>N78*K84</f>
        <v>16014.426190215245</v>
      </c>
      <c r="M84" s="855"/>
      <c r="N84" s="57"/>
    </row>
    <row r="85" spans="1:14" ht="15.75" thickBot="1">
      <c r="B85" s="97" t="s">
        <v>1058</v>
      </c>
      <c r="C85" s="98"/>
      <c r="D85" s="98"/>
      <c r="E85" s="98"/>
      <c r="F85" s="98"/>
      <c r="G85" s="98"/>
      <c r="H85" s="98"/>
      <c r="I85" s="99"/>
      <c r="J85" s="100"/>
      <c r="K85" s="314">
        <v>0.05</v>
      </c>
      <c r="L85" s="856">
        <f>N78*K85</f>
        <v>16014.426190215245</v>
      </c>
      <c r="M85" s="857"/>
      <c r="N85" s="57"/>
    </row>
    <row r="86" spans="1:14" ht="15.75" thickBot="1">
      <c r="B86" s="820" t="s">
        <v>1037</v>
      </c>
      <c r="C86" s="821"/>
      <c r="D86" s="821"/>
      <c r="E86" s="821"/>
      <c r="F86" s="821"/>
      <c r="G86" s="821"/>
      <c r="H86" s="821"/>
      <c r="I86" s="821"/>
      <c r="J86" s="821"/>
      <c r="K86" s="821"/>
      <c r="L86" s="821"/>
      <c r="M86" s="822"/>
      <c r="N86" s="58">
        <f>L83+L84+L85</f>
        <v>96086.557141291472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416375.08094559633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6"/>
      <c r="J36" s="277"/>
      <c r="K36" s="278">
        <f>VLOOKUP(A36,EQUIPOS!A6:D163,4,FALSE)</f>
        <v>168952.66666666669</v>
      </c>
      <c r="L36" s="279"/>
      <c r="M36" s="280">
        <v>1.5</v>
      </c>
      <c r="N36" s="281">
        <f>K36/M36</f>
        <v>112635.11111111112</v>
      </c>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851.12008676833341</v>
      </c>
    </row>
    <row r="43" spans="1:14" ht="15.75" thickBot="1">
      <c r="B43" s="820" t="s">
        <v>1037</v>
      </c>
      <c r="C43" s="821"/>
      <c r="D43" s="821"/>
      <c r="E43" s="821"/>
      <c r="F43" s="821"/>
      <c r="G43" s="821"/>
      <c r="H43" s="821"/>
      <c r="I43" s="821"/>
      <c r="J43" s="821"/>
      <c r="K43" s="821"/>
      <c r="L43" s="821"/>
      <c r="M43" s="822"/>
      <c r="N43" s="403">
        <f>SUM(N36:N42)</f>
        <v>113486.23119787946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599.33333333333326</v>
      </c>
      <c r="N48" s="281">
        <f>K48*M48</f>
        <v>5993.3333333333321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15021.5</v>
      </c>
      <c r="N49" s="281">
        <f>K49*M49</f>
        <v>15021.5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2508.5</v>
      </c>
      <c r="N50" s="281">
        <f>K50*M50</f>
        <v>2508.5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23523.333333333332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9">
        <f>SUM(N70:N75)</f>
        <v>17022.401735366668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154031.96626657946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30806.393253315895</v>
      </c>
      <c r="M83" s="855"/>
      <c r="N83" s="57"/>
    </row>
    <row r="84" spans="1:14">
      <c r="B84" s="95" t="s">
        <v>1057</v>
      </c>
      <c r="C84" s="96"/>
      <c r="D84" s="96"/>
      <c r="E84" s="96"/>
      <c r="F84" s="96"/>
      <c r="G84" s="96"/>
      <c r="H84" s="96"/>
      <c r="I84" s="93"/>
      <c r="J84" s="94"/>
      <c r="K84" s="313">
        <v>0.05</v>
      </c>
      <c r="L84" s="854">
        <f>N78*K84</f>
        <v>7701.5983133289737</v>
      </c>
      <c r="M84" s="855"/>
      <c r="N84" s="57"/>
    </row>
    <row r="85" spans="1:14" ht="15.75" thickBot="1">
      <c r="B85" s="97" t="s">
        <v>1058</v>
      </c>
      <c r="C85" s="98"/>
      <c r="D85" s="98"/>
      <c r="E85" s="98"/>
      <c r="F85" s="98"/>
      <c r="G85" s="98"/>
      <c r="H85" s="98"/>
      <c r="I85" s="99"/>
      <c r="J85" s="100"/>
      <c r="K85" s="314">
        <v>0.05</v>
      </c>
      <c r="L85" s="856">
        <f>N78*K85</f>
        <v>7701.5983133289737</v>
      </c>
      <c r="M85" s="857"/>
      <c r="N85" s="57"/>
    </row>
    <row r="86" spans="1:14" ht="15.75" thickBot="1">
      <c r="B86" s="820" t="s">
        <v>1037</v>
      </c>
      <c r="C86" s="821"/>
      <c r="D86" s="821"/>
      <c r="E86" s="821"/>
      <c r="F86" s="821"/>
      <c r="G86" s="821"/>
      <c r="H86" s="821"/>
      <c r="I86" s="821"/>
      <c r="J86" s="821"/>
      <c r="K86" s="821"/>
      <c r="L86" s="821"/>
      <c r="M86" s="822"/>
      <c r="N86" s="58">
        <f>L83+L84+L85</f>
        <v>46209.589879973835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200241.55614655331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6"/>
      <c r="J36" s="277"/>
      <c r="K36" s="278">
        <f>VLOOKUP(A36,EQUIPOS!A6:D163,4,FALSE)</f>
        <v>168952.66666666669</v>
      </c>
      <c r="L36" s="279"/>
      <c r="M36" s="280">
        <v>1.375</v>
      </c>
      <c r="N36" s="281">
        <f>K36/M36</f>
        <v>122874.66666666669</v>
      </c>
    </row>
    <row r="37" spans="1:14">
      <c r="A37" s="150" t="s">
        <v>373</v>
      </c>
      <c r="B37" s="833" t="str">
        <f>VLOOKUP(A37,EQUIPOS!A7:D154,3,FALSE)</f>
        <v>Volqueta 6 m3</v>
      </c>
      <c r="C37" s="834"/>
      <c r="D37" s="834"/>
      <c r="E37" s="834"/>
      <c r="F37" s="834"/>
      <c r="G37" s="834"/>
      <c r="H37" s="835"/>
      <c r="I37" s="276"/>
      <c r="J37" s="277"/>
      <c r="K37" s="278">
        <f>VLOOKUP(A37,EQUIPOS!A7:D164,4,FALSE)</f>
        <v>82454.416666666657</v>
      </c>
      <c r="L37" s="279"/>
      <c r="M37" s="280">
        <v>1.375</v>
      </c>
      <c r="N37" s="281">
        <f>K37/M37</f>
        <v>59966.84848484848</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928.49464011090913</v>
      </c>
    </row>
    <row r="43" spans="1:14" ht="15.75" thickBot="1">
      <c r="B43" s="820" t="s">
        <v>1037</v>
      </c>
      <c r="C43" s="821"/>
      <c r="D43" s="821"/>
      <c r="E43" s="821"/>
      <c r="F43" s="821"/>
      <c r="G43" s="821"/>
      <c r="H43" s="821"/>
      <c r="I43" s="821"/>
      <c r="J43" s="821"/>
      <c r="K43" s="821"/>
      <c r="L43" s="821"/>
      <c r="M43" s="822"/>
      <c r="N43" s="403">
        <f>SUM(N36:N42)</f>
        <v>183770.00979162607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599.33333333333326</v>
      </c>
      <c r="N48" s="281">
        <f>K48*M48</f>
        <v>5993.3333333333321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15021.5</v>
      </c>
      <c r="N49" s="281">
        <f>K49*M49</f>
        <v>15021.5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2508.5</v>
      </c>
      <c r="N50" s="281">
        <f>K50*M50</f>
        <v>2508.5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23523.333333333332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18569.892802218183</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225863.23592717759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45172.647185435519</v>
      </c>
      <c r="M83" s="855"/>
      <c r="N83" s="57"/>
    </row>
    <row r="84" spans="1:14">
      <c r="B84" s="95" t="s">
        <v>1057</v>
      </c>
      <c r="C84" s="96"/>
      <c r="D84" s="96"/>
      <c r="E84" s="96"/>
      <c r="F84" s="96"/>
      <c r="G84" s="96"/>
      <c r="H84" s="96"/>
      <c r="I84" s="93"/>
      <c r="J84" s="94"/>
      <c r="K84" s="313">
        <v>0.05</v>
      </c>
      <c r="L84" s="854">
        <f>N78*K84</f>
        <v>11293.16179635888</v>
      </c>
      <c r="M84" s="855"/>
      <c r="N84" s="57"/>
    </row>
    <row r="85" spans="1:14" ht="15.75" thickBot="1">
      <c r="B85" s="97" t="s">
        <v>1058</v>
      </c>
      <c r="C85" s="98"/>
      <c r="D85" s="98"/>
      <c r="E85" s="98"/>
      <c r="F85" s="98"/>
      <c r="G85" s="98"/>
      <c r="H85" s="98"/>
      <c r="I85" s="99"/>
      <c r="J85" s="100"/>
      <c r="K85" s="314">
        <v>0.05</v>
      </c>
      <c r="L85" s="856">
        <f>N78*K85</f>
        <v>11293.16179635888</v>
      </c>
      <c r="M85" s="857"/>
      <c r="N85" s="57"/>
    </row>
    <row r="86" spans="1:14" ht="15.75" thickBot="1">
      <c r="B86" s="820" t="s">
        <v>1037</v>
      </c>
      <c r="C86" s="821"/>
      <c r="D86" s="821"/>
      <c r="E86" s="821"/>
      <c r="F86" s="821"/>
      <c r="G86" s="821"/>
      <c r="H86" s="821"/>
      <c r="I86" s="821"/>
      <c r="J86" s="821"/>
      <c r="K86" s="821"/>
      <c r="L86" s="821"/>
      <c r="M86" s="822"/>
      <c r="N86" s="58">
        <f>L83+L84+L85</f>
        <v>67758.970778153278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293622.20670533087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241</v>
      </c>
      <c r="B36" s="833" t="str">
        <f>VLOOKUP(A36,EQUIPOS!A6:D154,3,FALSE)</f>
        <v>Grúa (capacidad 15 ton)</v>
      </c>
      <c r="C36" s="834"/>
      <c r="D36" s="834"/>
      <c r="E36" s="834"/>
      <c r="F36" s="834"/>
      <c r="G36" s="834"/>
      <c r="H36" s="835"/>
      <c r="I36" s="276"/>
      <c r="J36" s="277"/>
      <c r="K36" s="278">
        <f>VLOOKUP(A36,EQUIPOS!A6:D163,4,FALSE)</f>
        <v>168952.66666666669</v>
      </c>
      <c r="L36" s="279"/>
      <c r="M36" s="280">
        <v>1.3125</v>
      </c>
      <c r="N36" s="281">
        <f>K36/M36</f>
        <v>128725.84126984129</v>
      </c>
    </row>
    <row r="37" spans="1:14">
      <c r="A37" s="150" t="s">
        <v>373</v>
      </c>
      <c r="B37" s="833" t="str">
        <f>VLOOKUP(A37,EQUIPOS!A7:D154,3,FALSE)</f>
        <v>Volqueta 6 m3</v>
      </c>
      <c r="C37" s="834"/>
      <c r="D37" s="834"/>
      <c r="E37" s="834"/>
      <c r="F37" s="834"/>
      <c r="G37" s="834"/>
      <c r="H37" s="835"/>
      <c r="I37" s="276"/>
      <c r="J37" s="277"/>
      <c r="K37" s="278">
        <f>VLOOKUP(A37,EQUIPOS!A7:D164,4,FALSE)</f>
        <v>82454.416666666657</v>
      </c>
      <c r="L37" s="279"/>
      <c r="M37" s="280">
        <v>1.3125</v>
      </c>
      <c r="N37" s="281">
        <f>K37/M37</f>
        <v>62822.412698412692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0.05</v>
      </c>
      <c r="M42" s="845"/>
      <c r="N42" s="111">
        <f>N76*L42</f>
        <v>972.70867059238105</v>
      </c>
    </row>
    <row r="43" spans="1:14" ht="15.75" thickBot="1">
      <c r="B43" s="820" t="s">
        <v>1037</v>
      </c>
      <c r="C43" s="821"/>
      <c r="D43" s="821"/>
      <c r="E43" s="821"/>
      <c r="F43" s="821"/>
      <c r="G43" s="821"/>
      <c r="H43" s="821"/>
      <c r="I43" s="821"/>
      <c r="J43" s="821"/>
      <c r="K43" s="821"/>
      <c r="L43" s="821"/>
      <c r="M43" s="822"/>
      <c r="N43" s="403">
        <f>SUM(N36:N42)</f>
        <v>192520.96263884634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599.33333333333326</v>
      </c>
      <c r="N48" s="281">
        <f>K48*M48</f>
        <v>5993.3333333333321</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15021.5</v>
      </c>
      <c r="N49" s="281">
        <f>K49*M49</f>
        <v>15021.5</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2508.5</v>
      </c>
      <c r="N50" s="281">
        <f>K50*M50</f>
        <v>2508.5</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23523.333333333332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19454.17341184762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235498.4693840273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47099.693876805461</v>
      </c>
      <c r="M83" s="855"/>
      <c r="N83" s="57"/>
    </row>
    <row r="84" spans="1:14">
      <c r="B84" s="95" t="s">
        <v>1057</v>
      </c>
      <c r="C84" s="96"/>
      <c r="D84" s="96"/>
      <c r="E84" s="96"/>
      <c r="F84" s="96"/>
      <c r="G84" s="96"/>
      <c r="H84" s="96"/>
      <c r="I84" s="93"/>
      <c r="J84" s="94"/>
      <c r="K84" s="313">
        <v>0.05</v>
      </c>
      <c r="L84" s="854">
        <f>N78*K84</f>
        <v>11774.923469201365</v>
      </c>
      <c r="M84" s="855"/>
      <c r="N84" s="57"/>
    </row>
    <row r="85" spans="1:14" ht="15.75" thickBot="1">
      <c r="B85" s="97" t="s">
        <v>1058</v>
      </c>
      <c r="C85" s="98"/>
      <c r="D85" s="98"/>
      <c r="E85" s="98"/>
      <c r="F85" s="98"/>
      <c r="G85" s="98"/>
      <c r="H85" s="98"/>
      <c r="I85" s="99"/>
      <c r="J85" s="100"/>
      <c r="K85" s="314">
        <v>0.05</v>
      </c>
      <c r="L85" s="856">
        <f>N78*K85</f>
        <v>11774.923469201365</v>
      </c>
      <c r="M85" s="857"/>
      <c r="N85" s="57"/>
    </row>
    <row r="86" spans="1:14" ht="15.75" thickBot="1">
      <c r="B86" s="820" t="s">
        <v>1037</v>
      </c>
      <c r="C86" s="821"/>
      <c r="D86" s="821"/>
      <c r="E86" s="821"/>
      <c r="F86" s="821"/>
      <c r="G86" s="821"/>
      <c r="H86" s="821"/>
      <c r="I86" s="821"/>
      <c r="J86" s="821"/>
      <c r="K86" s="821"/>
      <c r="L86" s="821"/>
      <c r="M86" s="822"/>
      <c r="N86" s="58">
        <f>L83+L84+L85</f>
        <v>70649.540815208195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306148.01019923552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312</v>
      </c>
      <c r="B36" s="833" t="str">
        <f>VLOOKUP(A36,EQUIPOS!A6:D154,3,FALSE)</f>
        <v>Retroexcavadora sobre oruga, potencia 138 HP, balde de 1,5 m3.</v>
      </c>
      <c r="C36" s="834"/>
      <c r="D36" s="834"/>
      <c r="E36" s="834"/>
      <c r="F36" s="834"/>
      <c r="G36" s="834"/>
      <c r="H36" s="835"/>
      <c r="I36" s="276"/>
      <c r="J36" s="277"/>
      <c r="K36" s="278">
        <f>VLOOKUP(A36,EQUIPOS!A6:D163,4,FALSE)</f>
        <v>219564.83333333331</v>
      </c>
      <c r="L36" s="279"/>
      <c r="M36" s="280">
        <v>66</v>
      </c>
      <c r="N36" s="281">
        <f>K36/M36</f>
        <v>3326.7398989898988</v>
      </c>
    </row>
    <row r="37" spans="1:14">
      <c r="A37" s="150" t="s">
        <v>129</v>
      </c>
      <c r="B37" s="833" t="str">
        <f>VLOOKUP(A37,EQUIPOS!A7:D154,3,FALSE)</f>
        <v xml:space="preserve">Buldozer, Potencia al volante de 140 HP, motor de 2200 RPM, longitud de hoja 4,80m. </v>
      </c>
      <c r="C37" s="834"/>
      <c r="D37" s="834"/>
      <c r="E37" s="834"/>
      <c r="F37" s="834"/>
      <c r="G37" s="834"/>
      <c r="H37" s="835"/>
      <c r="I37" s="276"/>
      <c r="J37" s="277"/>
      <c r="K37" s="278">
        <f>VLOOKUP(A37,EQUIPOS!A7:D164,4,FALSE)</f>
        <v>159912.08333333331</v>
      </c>
      <c r="L37" s="279"/>
      <c r="M37" s="280">
        <v>100</v>
      </c>
      <c r="N37" s="281">
        <f>K37/M37</f>
        <v>1599.1208333333332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0.967181916782197</v>
      </c>
    </row>
    <row r="43" spans="1:14" ht="15.75" thickBot="1">
      <c r="B43" s="820" t="s">
        <v>1037</v>
      </c>
      <c r="C43" s="821"/>
      <c r="D43" s="821"/>
      <c r="E43" s="821"/>
      <c r="F43" s="821"/>
      <c r="G43" s="821"/>
      <c r="H43" s="821"/>
      <c r="I43" s="821"/>
      <c r="J43" s="821"/>
      <c r="K43" s="821"/>
      <c r="L43" s="821"/>
      <c r="M43" s="822"/>
      <c r="N43" s="403">
        <f>SUM(N36:N42)</f>
        <v>4926.8279142400143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5415</v>
      </c>
      <c r="N48" s="281">
        <f>K48*M48</f>
        <v>5415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5415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10438.546105918233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2087.7092211836466</v>
      </c>
      <c r="M83" s="855"/>
      <c r="N83" s="57"/>
    </row>
    <row r="84" spans="1:14">
      <c r="B84" s="95" t="s">
        <v>1057</v>
      </c>
      <c r="C84" s="96"/>
      <c r="D84" s="96"/>
      <c r="E84" s="96"/>
      <c r="F84" s="96"/>
      <c r="G84" s="96"/>
      <c r="H84" s="96"/>
      <c r="I84" s="93"/>
      <c r="J84" s="94"/>
      <c r="K84" s="313">
        <v>0.05</v>
      </c>
      <c r="L84" s="854">
        <f>N78*K84</f>
        <v>521.92730529591165</v>
      </c>
      <c r="M84" s="855"/>
      <c r="N84" s="57"/>
    </row>
    <row r="85" spans="1:14" ht="15.75" thickBot="1">
      <c r="B85" s="97" t="s">
        <v>1058</v>
      </c>
      <c r="C85" s="98"/>
      <c r="D85" s="98"/>
      <c r="E85" s="98"/>
      <c r="F85" s="98"/>
      <c r="G85" s="98"/>
      <c r="H85" s="98"/>
      <c r="I85" s="99"/>
      <c r="J85" s="100"/>
      <c r="K85" s="314">
        <v>0.05</v>
      </c>
      <c r="L85" s="856">
        <f>N78*K85</f>
        <v>521.92730529591165</v>
      </c>
      <c r="M85" s="857"/>
      <c r="N85" s="57"/>
    </row>
    <row r="86" spans="1:14" ht="15.75" thickBot="1">
      <c r="B86" s="820" t="s">
        <v>1037</v>
      </c>
      <c r="C86" s="821"/>
      <c r="D86" s="821"/>
      <c r="E86" s="821"/>
      <c r="F86" s="821"/>
      <c r="G86" s="821"/>
      <c r="H86" s="821"/>
      <c r="I86" s="821"/>
      <c r="J86" s="821"/>
      <c r="K86" s="821"/>
      <c r="L86" s="821"/>
      <c r="M86" s="822"/>
      <c r="N86" s="58">
        <f>L83+L84+L85</f>
        <v>3131.5638317754697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13570.109937693702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50" t="s">
        <v>312</v>
      </c>
      <c r="B36" s="833" t="str">
        <f>VLOOKUP(A36,EQUIPOS!A6:D154,3,FALSE)</f>
        <v>Retroexcavadora sobre oruga, potencia 138 HP, balde de 1,5 m3.</v>
      </c>
      <c r="C36" s="834"/>
      <c r="D36" s="834"/>
      <c r="E36" s="834"/>
      <c r="F36" s="834"/>
      <c r="G36" s="834"/>
      <c r="H36" s="835"/>
      <c r="I36" s="276"/>
      <c r="J36" s="277"/>
      <c r="K36" s="278">
        <f>VLOOKUP(A36,EQUIPOS!A6:D163,4,FALSE)</f>
        <v>219564.83333333331</v>
      </c>
      <c r="L36" s="279"/>
      <c r="M36" s="280">
        <v>66</v>
      </c>
      <c r="N36" s="281">
        <f>K36/M36</f>
        <v>3326.7398989898988</v>
      </c>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0.967181916782197</v>
      </c>
    </row>
    <row r="43" spans="1:14" ht="15.75" thickBot="1">
      <c r="B43" s="820" t="s">
        <v>1037</v>
      </c>
      <c r="C43" s="821"/>
      <c r="D43" s="821"/>
      <c r="E43" s="821"/>
      <c r="F43" s="821"/>
      <c r="G43" s="821"/>
      <c r="H43" s="821"/>
      <c r="I43" s="821"/>
      <c r="J43" s="821"/>
      <c r="K43" s="821"/>
      <c r="L43" s="821"/>
      <c r="M43" s="822"/>
      <c r="N43" s="403">
        <f>SUM(N36:N42)</f>
        <v>3327.7070809066809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3424.4252725849005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684.88505451698018</v>
      </c>
      <c r="M83" s="855"/>
      <c r="N83" s="57"/>
    </row>
    <row r="84" spans="1:14">
      <c r="B84" s="95" t="s">
        <v>1057</v>
      </c>
      <c r="C84" s="96"/>
      <c r="D84" s="96"/>
      <c r="E84" s="96"/>
      <c r="F84" s="96"/>
      <c r="G84" s="96"/>
      <c r="H84" s="96"/>
      <c r="I84" s="93"/>
      <c r="J84" s="94"/>
      <c r="K84" s="313">
        <v>0.05</v>
      </c>
      <c r="L84" s="854">
        <f>N78*K84</f>
        <v>171.22126362924504</v>
      </c>
      <c r="M84" s="855"/>
      <c r="N84" s="57"/>
    </row>
    <row r="85" spans="1:14" ht="15.75" thickBot="1">
      <c r="B85" s="97" t="s">
        <v>1058</v>
      </c>
      <c r="C85" s="98"/>
      <c r="D85" s="98"/>
      <c r="E85" s="98"/>
      <c r="F85" s="98"/>
      <c r="G85" s="98"/>
      <c r="H85" s="98"/>
      <c r="I85" s="99"/>
      <c r="J85" s="100"/>
      <c r="K85" s="314">
        <v>0.05</v>
      </c>
      <c r="L85" s="856">
        <f>N78*K85</f>
        <v>171.22126362924504</v>
      </c>
      <c r="M85" s="857"/>
      <c r="N85" s="57"/>
    </row>
    <row r="86" spans="1:14" ht="15.75" thickBot="1">
      <c r="B86" s="820" t="s">
        <v>1037</v>
      </c>
      <c r="C86" s="821"/>
      <c r="D86" s="821"/>
      <c r="E86" s="821"/>
      <c r="F86" s="821"/>
      <c r="G86" s="821"/>
      <c r="H86" s="821"/>
      <c r="I86" s="821"/>
      <c r="J86" s="821"/>
      <c r="K86" s="821"/>
      <c r="L86" s="821"/>
      <c r="M86" s="822"/>
      <c r="N86" s="58">
        <f>L83+L84+L85</f>
        <v>1027.3275817754702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4451.7528543603712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180</v>
      </c>
      <c r="B36" s="833" t="str">
        <f>VLOOKUP(A36,EQUIPOS!A6:D154,3,FALSE)</f>
        <v>Compresor 120 HP, con martillo.</v>
      </c>
      <c r="C36" s="834"/>
      <c r="D36" s="834"/>
      <c r="E36" s="834"/>
      <c r="F36" s="834"/>
      <c r="G36" s="834"/>
      <c r="H36" s="835"/>
      <c r="I36" s="276"/>
      <c r="J36" s="277"/>
      <c r="K36" s="278">
        <f>VLOOKUP(A36,EQUIPOS!A6:D163,4,FALSE)</f>
        <v>90682.833333333328</v>
      </c>
      <c r="L36" s="279"/>
      <c r="M36" s="280">
        <v>66</v>
      </c>
      <c r="N36" s="281">
        <f>K36/M36</f>
        <v>1373.9823232323231</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6"/>
      <c r="J37" s="277"/>
      <c r="K37" s="278">
        <f>VLOOKUP(A37,EQUIPOS!A7:D164,4,FALSE)</f>
        <v>159912.08333333331</v>
      </c>
      <c r="L37" s="279"/>
      <c r="M37" s="280">
        <v>100</v>
      </c>
      <c r="N37" s="281">
        <f>K37/M37</f>
        <v>1599.1208333333332</v>
      </c>
    </row>
    <row r="38" spans="1:14">
      <c r="A38" t="s">
        <v>312</v>
      </c>
      <c r="B38" s="833" t="str">
        <f>VLOOKUP(A38,EQUIPOS!A8:D154,3,FALSE)</f>
        <v>Retroexcavadora sobre oruga, potencia 138 HP, balde de 1,5 m3.</v>
      </c>
      <c r="C38" s="834"/>
      <c r="D38" s="834"/>
      <c r="E38" s="834"/>
      <c r="F38" s="834"/>
      <c r="G38" s="834"/>
      <c r="H38" s="835"/>
      <c r="I38" s="276"/>
      <c r="J38" s="277"/>
      <c r="K38" s="278">
        <f>VLOOKUP(A38,EQUIPOS!A8:D165,4,FALSE)</f>
        <v>219564.83333333331</v>
      </c>
      <c r="L38" s="279"/>
      <c r="M38" s="280">
        <v>66</v>
      </c>
      <c r="N38" s="281">
        <f>K38/M38</f>
        <v>3326.7398989898988</v>
      </c>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N78*L42</f>
        <v>5.8030915006931822</v>
      </c>
    </row>
    <row r="43" spans="1:14" ht="15.75" thickBot="1">
      <c r="B43" s="820" t="s">
        <v>1037</v>
      </c>
      <c r="C43" s="821"/>
      <c r="D43" s="821"/>
      <c r="E43" s="821"/>
      <c r="F43" s="821"/>
      <c r="G43" s="821"/>
      <c r="H43" s="821"/>
      <c r="I43" s="821"/>
      <c r="J43" s="821"/>
      <c r="K43" s="821"/>
      <c r="L43" s="821"/>
      <c r="M43" s="822"/>
      <c r="N43" s="403">
        <f>SUM(N36:N42)</f>
        <v>6305.6461470562481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5767.3333333333339</v>
      </c>
      <c r="N48" s="281">
        <f>K48*M48</f>
        <v>1153.4666666666669</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1559.5</v>
      </c>
      <c r="N49" s="281">
        <f t="shared" ref="N49:N54" si="0">K49*M49</f>
        <v>4678.5</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11977</v>
      </c>
      <c r="N50" s="281">
        <f t="shared" si="0"/>
        <v>3593.1</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899</v>
      </c>
      <c r="N51" s="281">
        <f t="shared" si="0"/>
        <v>179.8</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830.16666666666674</v>
      </c>
      <c r="N52" s="281">
        <f t="shared" si="0"/>
        <v>415.08333333333337</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234</v>
      </c>
      <c r="N53" s="281">
        <f t="shared" si="0"/>
        <v>1870865.0999999999</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5415</v>
      </c>
      <c r="N54" s="281">
        <f t="shared" si="0"/>
        <v>5415</v>
      </c>
    </row>
    <row r="55" spans="1:14" ht="15.75" thickBot="1">
      <c r="B55" s="815"/>
      <c r="C55" s="816"/>
      <c r="D55" s="816"/>
      <c r="E55" s="816"/>
      <c r="F55" s="816"/>
      <c r="G55" s="816"/>
      <c r="H55" s="816"/>
      <c r="I55" s="817"/>
      <c r="J55" s="48"/>
      <c r="K55" s="50"/>
      <c r="L55" s="818"/>
      <c r="M55" s="819"/>
      <c r="N55" s="51"/>
    </row>
    <row r="56" spans="1:14" ht="15.75" thickBot="1">
      <c r="B56" s="820" t="s">
        <v>1037</v>
      </c>
      <c r="C56" s="821"/>
      <c r="D56" s="821"/>
      <c r="E56" s="821"/>
      <c r="F56" s="821"/>
      <c r="G56" s="821"/>
      <c r="H56" s="821"/>
      <c r="I56" s="821"/>
      <c r="J56" s="821"/>
      <c r="K56" s="821"/>
      <c r="L56" s="821"/>
      <c r="M56" s="822"/>
      <c r="N56" s="403">
        <f>SUM(N48:N55)</f>
        <v>1886300.0499999998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B61" s="52"/>
      <c r="C61" s="326"/>
      <c r="D61" s="326"/>
      <c r="E61" s="326"/>
      <c r="F61" s="326"/>
      <c r="G61" s="326"/>
      <c r="H61" s="320"/>
      <c r="I61" s="288"/>
      <c r="J61" s="295"/>
      <c r="K61" s="288"/>
      <c r="L61" s="824"/>
      <c r="M61" s="825"/>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08"/>
      <c r="I77" s="132"/>
      <c r="J77" s="132"/>
      <c r="K77" s="132"/>
      <c r="L77" s="908"/>
      <c r="M77" s="908"/>
      <c r="N77" s="51"/>
    </row>
    <row r="78" spans="1:15" ht="15.75" thickBot="1">
      <c r="B78" s="820" t="s">
        <v>1037</v>
      </c>
      <c r="C78" s="821"/>
      <c r="D78" s="821"/>
      <c r="E78" s="821"/>
      <c r="F78" s="821"/>
      <c r="G78" s="821"/>
      <c r="H78" s="821"/>
      <c r="I78" s="827"/>
      <c r="J78" s="827"/>
      <c r="K78" s="827"/>
      <c r="L78" s="827"/>
      <c r="M78" s="828"/>
      <c r="N78" s="310">
        <f>SUM(N72:N77)</f>
        <v>290.1545750346591</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1892895.8507220908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378579.1701444182</v>
      </c>
      <c r="M85" s="855"/>
      <c r="N85" s="57"/>
    </row>
    <row r="86" spans="1:14">
      <c r="B86" s="95" t="s">
        <v>1057</v>
      </c>
      <c r="C86" s="96"/>
      <c r="D86" s="96"/>
      <c r="E86" s="96"/>
      <c r="F86" s="96"/>
      <c r="G86" s="96"/>
      <c r="H86" s="96"/>
      <c r="I86" s="93"/>
      <c r="J86" s="94"/>
      <c r="K86" s="313">
        <v>0.05</v>
      </c>
      <c r="L86" s="854">
        <f>N80*K86</f>
        <v>94644.792536104549</v>
      </c>
      <c r="M86" s="855"/>
      <c r="N86" s="57"/>
    </row>
    <row r="87" spans="1:14" ht="15.75" thickBot="1">
      <c r="B87" s="97" t="s">
        <v>1058</v>
      </c>
      <c r="C87" s="98"/>
      <c r="D87" s="98"/>
      <c r="E87" s="98"/>
      <c r="F87" s="98"/>
      <c r="G87" s="98"/>
      <c r="H87" s="98"/>
      <c r="I87" s="99"/>
      <c r="J87" s="100"/>
      <c r="K87" s="314">
        <v>0.05</v>
      </c>
      <c r="L87" s="856">
        <f>N80*K87</f>
        <v>94644.792536104549</v>
      </c>
      <c r="M87" s="857"/>
      <c r="N87" s="57"/>
    </row>
    <row r="88" spans="1:14" ht="15.75" thickBot="1">
      <c r="B88" s="820" t="s">
        <v>1037</v>
      </c>
      <c r="C88" s="821"/>
      <c r="D88" s="821"/>
      <c r="E88" s="821"/>
      <c r="F88" s="821"/>
      <c r="G88" s="821"/>
      <c r="H88" s="821"/>
      <c r="I88" s="821"/>
      <c r="J88" s="821"/>
      <c r="K88" s="821"/>
      <c r="L88" s="821"/>
      <c r="M88" s="822"/>
      <c r="N88" s="58">
        <f>L85+L86+L87</f>
        <v>567868.75521662727</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2460764.6059387182</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8" t="s">
        <v>2324</v>
      </c>
      <c r="C107" s="859"/>
      <c r="D107" s="859"/>
      <c r="E107" s="859"/>
      <c r="F107" s="859"/>
      <c r="G107" s="859"/>
      <c r="H107" s="859"/>
      <c r="I107" s="859"/>
      <c r="J107" s="859"/>
      <c r="K107" s="859"/>
      <c r="L107" s="859"/>
      <c r="M107" s="859"/>
      <c r="N107" s="860"/>
    </row>
    <row r="108" spans="2:14" ht="15" customHeight="1">
      <c r="B108" s="858"/>
      <c r="C108" s="859"/>
      <c r="D108" s="859"/>
      <c r="E108" s="859"/>
      <c r="F108" s="859"/>
      <c r="G108" s="859"/>
      <c r="H108" s="859"/>
      <c r="I108" s="859"/>
      <c r="J108" s="859"/>
      <c r="K108" s="859"/>
      <c r="L108" s="859"/>
      <c r="M108" s="859"/>
      <c r="N108" s="860"/>
    </row>
    <row r="109" spans="2:14" ht="30" customHeight="1">
      <c r="B109" s="861" t="s">
        <v>2325</v>
      </c>
      <c r="C109" s="862"/>
      <c r="D109" s="862"/>
      <c r="E109" s="862"/>
      <c r="F109" s="862"/>
      <c r="G109" s="862"/>
      <c r="H109" s="862"/>
      <c r="I109" s="862"/>
      <c r="J109" s="862"/>
      <c r="K109" s="862"/>
      <c r="L109" s="862"/>
      <c r="M109" s="862"/>
      <c r="N109" s="863"/>
    </row>
    <row r="110" spans="2:14">
      <c r="B110" s="861"/>
      <c r="C110" s="862"/>
      <c r="D110" s="862"/>
      <c r="E110" s="862"/>
      <c r="F110" s="862"/>
      <c r="G110" s="862"/>
      <c r="H110" s="862"/>
      <c r="I110" s="862"/>
      <c r="J110" s="862"/>
      <c r="K110" s="862"/>
      <c r="L110" s="862"/>
      <c r="M110" s="862"/>
      <c r="N110" s="863"/>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7"/>
      <c r="K120" s="797"/>
      <c r="L120" s="797"/>
      <c r="M120" s="797"/>
      <c r="N120" s="798"/>
    </row>
    <row r="121" spans="2:14" ht="15.75" thickBot="1">
      <c r="B121" s="270" t="s">
        <v>2327</v>
      </c>
      <c r="C121" s="402"/>
      <c r="D121" s="402"/>
      <c r="E121" s="63"/>
      <c r="F121" s="63"/>
      <c r="G121" s="63"/>
      <c r="H121" s="63"/>
      <c r="I121" s="63"/>
      <c r="J121" s="799"/>
      <c r="K121" s="799"/>
      <c r="L121" s="799"/>
      <c r="M121" s="799"/>
      <c r="N121"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6"/>
      <c r="J36" s="277"/>
      <c r="K36" s="278">
        <f>VLOOKUP(A36,EQUIPOS!A6:D163,4,FALSE)</f>
        <v>219564.83333333331</v>
      </c>
      <c r="L36" s="279"/>
      <c r="M36" s="280">
        <v>66</v>
      </c>
      <c r="N36" s="281">
        <f>K36/M36</f>
        <v>3326.7398989898988</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6"/>
      <c r="J37" s="277"/>
      <c r="K37" s="278">
        <f>VLOOKUP(A37,EQUIPOS!A7:D164,4,FALSE)</f>
        <v>159912.08333333331</v>
      </c>
      <c r="L37" s="279"/>
      <c r="M37" s="280">
        <v>100</v>
      </c>
      <c r="N37" s="281">
        <f>K37/M37</f>
        <v>1599.1208333333332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0.967181916782197</v>
      </c>
    </row>
    <row r="43" spans="1:14" ht="15.75" thickBot="1">
      <c r="B43" s="820" t="s">
        <v>1037</v>
      </c>
      <c r="C43" s="821"/>
      <c r="D43" s="821"/>
      <c r="E43" s="821"/>
      <c r="F43" s="821"/>
      <c r="G43" s="821"/>
      <c r="H43" s="821"/>
      <c r="I43" s="821"/>
      <c r="J43" s="821"/>
      <c r="K43" s="821"/>
      <c r="L43" s="821"/>
      <c r="M43" s="822"/>
      <c r="N43" s="403">
        <f>SUM(N36:N42)</f>
        <v>4926.8279142400143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5415</v>
      </c>
      <c r="N48" s="281">
        <f>K48*M48</f>
        <v>5415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5415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10438.546105918233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2087.7092211836466</v>
      </c>
      <c r="M83" s="855"/>
      <c r="N83" s="57"/>
    </row>
    <row r="84" spans="1:14">
      <c r="B84" s="95" t="s">
        <v>1057</v>
      </c>
      <c r="C84" s="96"/>
      <c r="D84" s="96"/>
      <c r="E84" s="96"/>
      <c r="F84" s="96"/>
      <c r="G84" s="96"/>
      <c r="H84" s="96"/>
      <c r="I84" s="93"/>
      <c r="J84" s="94"/>
      <c r="K84" s="313">
        <v>0.05</v>
      </c>
      <c r="L84" s="854">
        <f>N78*K84</f>
        <v>521.92730529591165</v>
      </c>
      <c r="M84" s="855"/>
      <c r="N84" s="57"/>
    </row>
    <row r="85" spans="1:14" ht="15.75" thickBot="1">
      <c r="B85" s="97" t="s">
        <v>1058</v>
      </c>
      <c r="C85" s="98"/>
      <c r="D85" s="98"/>
      <c r="E85" s="98"/>
      <c r="F85" s="98"/>
      <c r="G85" s="98"/>
      <c r="H85" s="98"/>
      <c r="I85" s="99"/>
      <c r="J85" s="100"/>
      <c r="K85" s="314">
        <v>0.05</v>
      </c>
      <c r="L85" s="856">
        <f>N78*K85</f>
        <v>521.92730529591165</v>
      </c>
      <c r="M85" s="857"/>
      <c r="N85" s="57"/>
    </row>
    <row r="86" spans="1:14" ht="15.75" thickBot="1">
      <c r="B86" s="820" t="s">
        <v>1037</v>
      </c>
      <c r="C86" s="821"/>
      <c r="D86" s="821"/>
      <c r="E86" s="821"/>
      <c r="F86" s="821"/>
      <c r="G86" s="821"/>
      <c r="H86" s="821"/>
      <c r="I86" s="821"/>
      <c r="J86" s="821"/>
      <c r="K86" s="821"/>
      <c r="L86" s="821"/>
      <c r="M86" s="822"/>
      <c r="N86" s="58">
        <f>L83+L84+L85</f>
        <v>3131.5638317754697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13570.109937693702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6"/>
      <c r="J36" s="277"/>
      <c r="K36" s="278">
        <f>VLOOKUP(A36,EQUIPOS!A6:D163,4,FALSE)</f>
        <v>219564.83333333331</v>
      </c>
      <c r="L36" s="279"/>
      <c r="M36" s="280">
        <v>66</v>
      </c>
      <c r="N36" s="281">
        <f>K36/M36</f>
        <v>3326.7398989898988</v>
      </c>
    </row>
    <row r="37" spans="1:14">
      <c r="A37" s="114" t="s">
        <v>180</v>
      </c>
      <c r="B37" s="833" t="str">
        <f>VLOOKUP(A37,EQUIPOS!A7:D154,3,FALSE)</f>
        <v>Compresor 120 HP, con martillo.</v>
      </c>
      <c r="C37" s="834"/>
      <c r="D37" s="834"/>
      <c r="E37" s="834"/>
      <c r="F37" s="834"/>
      <c r="G37" s="834"/>
      <c r="H37" s="835"/>
      <c r="I37" s="276"/>
      <c r="J37" s="277"/>
      <c r="K37" s="278">
        <f>VLOOKUP(A37,EQUIPOS!A7:D164,4,FALSE)</f>
        <v>90682.833333333328</v>
      </c>
      <c r="L37" s="279"/>
      <c r="M37" s="280">
        <v>66</v>
      </c>
      <c r="N37" s="281">
        <f>K37/M37</f>
        <v>1373.9823232323231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N79*L42</f>
        <v>5.8030915006931822</v>
      </c>
    </row>
    <row r="43" spans="1:14" ht="15.75" thickBot="1">
      <c r="B43" s="820" t="s">
        <v>1037</v>
      </c>
      <c r="C43" s="821"/>
      <c r="D43" s="821"/>
      <c r="E43" s="821"/>
      <c r="F43" s="821"/>
      <c r="G43" s="821"/>
      <c r="H43" s="821"/>
      <c r="I43" s="821"/>
      <c r="J43" s="821"/>
      <c r="K43" s="821"/>
      <c r="L43" s="821"/>
      <c r="M43" s="822"/>
      <c r="N43" s="403">
        <f>SUM(N36:N42)</f>
        <v>4706.5253137229147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5767.3333333333339</v>
      </c>
      <c r="N48" s="281">
        <f t="shared" ref="N48:N53" si="0">K48*M48</f>
        <v>1153.4666666666669</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1559.5</v>
      </c>
      <c r="N49" s="281">
        <f t="shared" si="0"/>
        <v>4678.5</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11977</v>
      </c>
      <c r="N50" s="281">
        <f t="shared" si="0"/>
        <v>3593.1</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899</v>
      </c>
      <c r="N51" s="281">
        <f t="shared" si="0"/>
        <v>179.8</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830.16666666666674</v>
      </c>
      <c r="N52" s="281">
        <f t="shared" si="0"/>
        <v>415.08333333333337</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234</v>
      </c>
      <c r="N53" s="281">
        <f t="shared" si="0"/>
        <v>1870865.0999999999</v>
      </c>
    </row>
    <row r="54" spans="1:14" ht="15.75" thickBot="1">
      <c r="B54" s="815"/>
      <c r="C54" s="816"/>
      <c r="D54" s="816"/>
      <c r="E54" s="816"/>
      <c r="F54" s="816"/>
      <c r="G54" s="816"/>
      <c r="H54" s="816"/>
      <c r="I54" s="817"/>
      <c r="J54" s="48"/>
      <c r="K54" s="50"/>
      <c r="L54" s="818"/>
      <c r="M54" s="819"/>
      <c r="N54" s="51"/>
    </row>
    <row r="55" spans="1:14" ht="15.75" thickBot="1">
      <c r="B55" s="820" t="s">
        <v>1037</v>
      </c>
      <c r="C55" s="821"/>
      <c r="D55" s="821"/>
      <c r="E55" s="821"/>
      <c r="F55" s="821"/>
      <c r="G55" s="821"/>
      <c r="H55" s="821"/>
      <c r="I55" s="821"/>
      <c r="J55" s="821"/>
      <c r="K55" s="821"/>
      <c r="L55" s="821"/>
      <c r="M55" s="822"/>
      <c r="N55" s="403">
        <f>SUM(N48:N54)</f>
        <v>1880885.0499999998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945"/>
      <c r="C65" s="946"/>
      <c r="D65" s="946"/>
      <c r="E65" s="946"/>
      <c r="F65" s="946"/>
      <c r="G65" s="947"/>
      <c r="H65" s="320"/>
      <c r="I65" s="288"/>
      <c r="J65" s="295"/>
      <c r="K65" s="288"/>
      <c r="L65" s="824"/>
      <c r="M65" s="825"/>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09"/>
      <c r="M67" s="810"/>
      <c r="N67" s="133"/>
    </row>
    <row r="68" spans="1:15" ht="15.75" thickBot="1">
      <c r="B68" s="826" t="s">
        <v>1037</v>
      </c>
      <c r="C68" s="827"/>
      <c r="D68" s="827"/>
      <c r="E68" s="827"/>
      <c r="F68" s="827"/>
      <c r="G68" s="827"/>
      <c r="H68" s="827"/>
      <c r="I68" s="827"/>
      <c r="J68" s="827"/>
      <c r="K68" s="827"/>
      <c r="L68" s="827"/>
      <c r="M68" s="828"/>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6" t="s">
        <v>1047</v>
      </c>
      <c r="C72" s="847"/>
      <c r="D72" s="847"/>
      <c r="E72" s="847"/>
      <c r="F72" s="847"/>
      <c r="G72" s="847"/>
      <c r="H72" s="847"/>
      <c r="I72" s="79" t="s">
        <v>1048</v>
      </c>
      <c r="J72" s="81" t="s">
        <v>1494</v>
      </c>
      <c r="K72" s="80" t="s">
        <v>1050</v>
      </c>
      <c r="L72" s="848" t="s">
        <v>1034</v>
      </c>
      <c r="M72" s="849"/>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07"/>
      <c r="C78" s="808"/>
      <c r="D78" s="808"/>
      <c r="E78" s="808"/>
      <c r="F78" s="808"/>
      <c r="G78" s="808"/>
      <c r="H78" s="808"/>
      <c r="I78" s="132"/>
      <c r="J78" s="132"/>
      <c r="K78" s="132"/>
      <c r="L78" s="908"/>
      <c r="M78" s="908"/>
      <c r="N78" s="51"/>
    </row>
    <row r="79" spans="1:15" ht="15.75" thickBot="1">
      <c r="B79" s="826" t="s">
        <v>1037</v>
      </c>
      <c r="C79" s="827"/>
      <c r="D79" s="827"/>
      <c r="E79" s="827"/>
      <c r="F79" s="827"/>
      <c r="G79" s="827"/>
      <c r="H79" s="827"/>
      <c r="I79" s="827"/>
      <c r="J79" s="827"/>
      <c r="K79" s="827"/>
      <c r="L79" s="827"/>
      <c r="M79" s="828"/>
      <c r="N79" s="310">
        <f>SUM(N73:N78)</f>
        <v>290.1545750346591</v>
      </c>
    </row>
    <row r="80" spans="1:15" ht="15.75" thickBot="1">
      <c r="B80" s="39"/>
      <c r="C80" s="40"/>
      <c r="D80" s="40"/>
      <c r="E80" s="40"/>
      <c r="F80" s="40"/>
      <c r="G80" s="40"/>
      <c r="H80" s="40"/>
      <c r="I80" s="40"/>
      <c r="J80" s="40"/>
      <c r="K80" s="40"/>
      <c r="L80" s="40"/>
      <c r="M80" s="40"/>
      <c r="N80" s="41"/>
    </row>
    <row r="81" spans="1:14" ht="15.75" thickBot="1">
      <c r="B81" s="820" t="s">
        <v>1051</v>
      </c>
      <c r="C81" s="821"/>
      <c r="D81" s="821"/>
      <c r="E81" s="821"/>
      <c r="F81" s="821"/>
      <c r="G81" s="821"/>
      <c r="H81" s="821"/>
      <c r="I81" s="821"/>
      <c r="J81" s="821"/>
      <c r="K81" s="821"/>
      <c r="L81" s="821"/>
      <c r="M81" s="822"/>
      <c r="N81" s="105">
        <f>N43+N55+N68+N79</f>
        <v>1885881.7298887575</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11" t="s">
        <v>1053</v>
      </c>
      <c r="C85" s="812"/>
      <c r="D85" s="812"/>
      <c r="E85" s="812"/>
      <c r="F85" s="812"/>
      <c r="G85" s="812"/>
      <c r="H85" s="812"/>
      <c r="I85" s="323"/>
      <c r="J85" s="343"/>
      <c r="K85" s="311" t="s">
        <v>1054</v>
      </c>
      <c r="L85" s="850" t="s">
        <v>1055</v>
      </c>
      <c r="M85" s="851"/>
      <c r="N85" s="312"/>
    </row>
    <row r="86" spans="1:14">
      <c r="B86" s="852" t="s">
        <v>1056</v>
      </c>
      <c r="C86" s="853"/>
      <c r="D86" s="853"/>
      <c r="E86" s="853"/>
      <c r="F86" s="853"/>
      <c r="G86" s="853"/>
      <c r="H86" s="853"/>
      <c r="I86" s="93"/>
      <c r="J86" s="94"/>
      <c r="K86" s="313">
        <v>0.2</v>
      </c>
      <c r="L86" s="854">
        <f>N81*K86</f>
        <v>377176.34597775154</v>
      </c>
      <c r="M86" s="855"/>
      <c r="N86" s="57"/>
    </row>
    <row r="87" spans="1:14">
      <c r="B87" s="95" t="s">
        <v>1057</v>
      </c>
      <c r="C87" s="96"/>
      <c r="D87" s="96"/>
      <c r="E87" s="96"/>
      <c r="F87" s="96"/>
      <c r="G87" s="96"/>
      <c r="H87" s="96"/>
      <c r="I87" s="93"/>
      <c r="J87" s="94"/>
      <c r="K87" s="313">
        <v>0.05</v>
      </c>
      <c r="L87" s="854">
        <f>N81*K87</f>
        <v>94294.086494437885</v>
      </c>
      <c r="M87" s="855"/>
      <c r="N87" s="57"/>
    </row>
    <row r="88" spans="1:14" ht="15.75" thickBot="1">
      <c r="B88" s="97" t="s">
        <v>1058</v>
      </c>
      <c r="C88" s="98"/>
      <c r="D88" s="98"/>
      <c r="E88" s="98"/>
      <c r="F88" s="98"/>
      <c r="G88" s="98"/>
      <c r="H88" s="98"/>
      <c r="I88" s="99"/>
      <c r="J88" s="100"/>
      <c r="K88" s="314">
        <v>0.05</v>
      </c>
      <c r="L88" s="856">
        <f>N81*K88</f>
        <v>94294.086494437885</v>
      </c>
      <c r="M88" s="857"/>
      <c r="N88" s="57"/>
    </row>
    <row r="89" spans="1:14" ht="15.75" thickBot="1">
      <c r="B89" s="820" t="s">
        <v>1037</v>
      </c>
      <c r="C89" s="821"/>
      <c r="D89" s="821"/>
      <c r="E89" s="821"/>
      <c r="F89" s="821"/>
      <c r="G89" s="821"/>
      <c r="H89" s="821"/>
      <c r="I89" s="821"/>
      <c r="J89" s="821"/>
      <c r="K89" s="821"/>
      <c r="L89" s="821"/>
      <c r="M89" s="822"/>
      <c r="N89" s="58">
        <f>L86+L87+L88</f>
        <v>565764.51896662731</v>
      </c>
    </row>
    <row r="90" spans="1:14" ht="15.75" thickBot="1">
      <c r="B90" s="39"/>
      <c r="C90" s="40"/>
      <c r="D90" s="40"/>
      <c r="E90" s="40"/>
      <c r="F90" s="40"/>
      <c r="G90" s="40"/>
      <c r="H90" s="40"/>
      <c r="I90" s="40"/>
      <c r="J90" s="40"/>
      <c r="K90" s="40"/>
      <c r="L90" s="40"/>
      <c r="M90" s="40"/>
      <c r="N90" s="41"/>
    </row>
    <row r="91" spans="1:14" ht="15.75" thickBot="1">
      <c r="A91" t="s">
        <v>2122</v>
      </c>
      <c r="B91" s="820" t="s">
        <v>1059</v>
      </c>
      <c r="C91" s="821"/>
      <c r="D91" s="821"/>
      <c r="E91" s="821"/>
      <c r="F91" s="821"/>
      <c r="G91" s="821"/>
      <c r="H91" s="821"/>
      <c r="I91" s="821"/>
      <c r="J91" s="821"/>
      <c r="K91" s="821"/>
      <c r="L91" s="821"/>
      <c r="M91" s="822"/>
      <c r="N91" s="196">
        <f>N81+N89</f>
        <v>2451646.248855385</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8" t="s">
        <v>2324</v>
      </c>
      <c r="C108" s="859"/>
      <c r="D108" s="859"/>
      <c r="E108" s="859"/>
      <c r="F108" s="859"/>
      <c r="G108" s="859"/>
      <c r="H108" s="859"/>
      <c r="I108" s="859"/>
      <c r="J108" s="859"/>
      <c r="K108" s="859"/>
      <c r="L108" s="859"/>
      <c r="M108" s="859"/>
      <c r="N108" s="860"/>
    </row>
    <row r="109" spans="2:14" ht="15" customHeight="1">
      <c r="B109" s="858"/>
      <c r="C109" s="859"/>
      <c r="D109" s="859"/>
      <c r="E109" s="859"/>
      <c r="F109" s="859"/>
      <c r="G109" s="859"/>
      <c r="H109" s="859"/>
      <c r="I109" s="859"/>
      <c r="J109" s="859"/>
      <c r="K109" s="859"/>
      <c r="L109" s="859"/>
      <c r="M109" s="859"/>
      <c r="N109" s="860"/>
    </row>
    <row r="110" spans="2:14" ht="32.25" customHeight="1">
      <c r="B110" s="861" t="s">
        <v>2325</v>
      </c>
      <c r="C110" s="862"/>
      <c r="D110" s="862"/>
      <c r="E110" s="862"/>
      <c r="F110" s="862"/>
      <c r="G110" s="862"/>
      <c r="H110" s="862"/>
      <c r="I110" s="862"/>
      <c r="J110" s="862"/>
      <c r="K110" s="862"/>
      <c r="L110" s="862"/>
      <c r="M110" s="862"/>
      <c r="N110" s="863"/>
    </row>
    <row r="111" spans="2:14">
      <c r="B111" s="861"/>
      <c r="C111" s="862"/>
      <c r="D111" s="862"/>
      <c r="E111" s="862"/>
      <c r="F111" s="862"/>
      <c r="G111" s="862"/>
      <c r="H111" s="862"/>
      <c r="I111" s="862"/>
      <c r="J111" s="862"/>
      <c r="K111" s="862"/>
      <c r="L111" s="862"/>
      <c r="M111" s="862"/>
      <c r="N111" s="863"/>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7"/>
      <c r="K121" s="797"/>
      <c r="L121" s="797"/>
      <c r="M121" s="797"/>
      <c r="N121" s="798"/>
    </row>
    <row r="122" spans="2:14" ht="15.75" thickBot="1">
      <c r="B122" s="270" t="s">
        <v>2327</v>
      </c>
      <c r="C122" s="402"/>
      <c r="D122" s="402"/>
      <c r="E122" s="63"/>
      <c r="F122" s="63"/>
      <c r="G122" s="63"/>
      <c r="H122" s="63"/>
      <c r="I122" s="63"/>
      <c r="J122" s="799"/>
      <c r="K122" s="799"/>
      <c r="L122" s="799"/>
      <c r="M122" s="799"/>
      <c r="N122" s="800"/>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312</v>
      </c>
      <c r="B36" s="833" t="str">
        <f>VLOOKUP(A36,EQUIPOS!A6:D154,3,FALSE)</f>
        <v>Retroexcavadora sobre oruga, potencia 138 HP, balde de 1,5 m3.</v>
      </c>
      <c r="C36" s="834"/>
      <c r="D36" s="834"/>
      <c r="E36" s="834"/>
      <c r="F36" s="834"/>
      <c r="G36" s="834"/>
      <c r="H36" s="835"/>
      <c r="I36" s="276"/>
      <c r="J36" s="277"/>
      <c r="K36" s="278">
        <f>VLOOKUP(A36,EQUIPOS!A6:D163,4,FALSE)</f>
        <v>219564.83333333331</v>
      </c>
      <c r="L36" s="279"/>
      <c r="M36" s="280">
        <v>66</v>
      </c>
      <c r="N36" s="281">
        <f>K36/M36</f>
        <v>3326.7398989898988</v>
      </c>
    </row>
    <row r="37" spans="1:14">
      <c r="A37" 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0.967181916782197</v>
      </c>
    </row>
    <row r="43" spans="1:14" ht="15.75" thickBot="1">
      <c r="B43" s="820" t="s">
        <v>1037</v>
      </c>
      <c r="C43" s="821"/>
      <c r="D43" s="821"/>
      <c r="E43" s="821"/>
      <c r="F43" s="821"/>
      <c r="G43" s="821"/>
      <c r="H43" s="821"/>
      <c r="I43" s="821"/>
      <c r="J43" s="821"/>
      <c r="K43" s="821"/>
      <c r="L43" s="821"/>
      <c r="M43" s="822"/>
      <c r="N43" s="403">
        <f>SUM(N36:N42)</f>
        <v>3327.7070809066809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96.718191678219696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3424.4252725849005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684.88505451698018</v>
      </c>
      <c r="M83" s="855"/>
      <c r="N83" s="57"/>
    </row>
    <row r="84" spans="1:14">
      <c r="B84" s="95" t="s">
        <v>1057</v>
      </c>
      <c r="C84" s="96"/>
      <c r="D84" s="96"/>
      <c r="E84" s="96"/>
      <c r="F84" s="96"/>
      <c r="G84" s="96"/>
      <c r="H84" s="96"/>
      <c r="I84" s="93"/>
      <c r="J84" s="94"/>
      <c r="K84" s="313">
        <v>0.05</v>
      </c>
      <c r="L84" s="854">
        <f>N78*K84</f>
        <v>171.22126362924504</v>
      </c>
      <c r="M84" s="855"/>
      <c r="N84" s="57"/>
    </row>
    <row r="85" spans="1:14" ht="15.75" thickBot="1">
      <c r="B85" s="97" t="s">
        <v>1058</v>
      </c>
      <c r="C85" s="98"/>
      <c r="D85" s="98"/>
      <c r="E85" s="98"/>
      <c r="F85" s="98"/>
      <c r="G85" s="98"/>
      <c r="H85" s="98"/>
      <c r="I85" s="99"/>
      <c r="J85" s="100"/>
      <c r="K85" s="314">
        <v>0.05</v>
      </c>
      <c r="L85" s="856">
        <f>N78*K85</f>
        <v>171.22126362924504</v>
      </c>
      <c r="M85" s="857"/>
      <c r="N85" s="57"/>
    </row>
    <row r="86" spans="1:14" ht="15.75" thickBot="1">
      <c r="B86" s="820" t="s">
        <v>1037</v>
      </c>
      <c r="C86" s="821"/>
      <c r="D86" s="821"/>
      <c r="E86" s="821"/>
      <c r="F86" s="821"/>
      <c r="G86" s="821"/>
      <c r="H86" s="821"/>
      <c r="I86" s="821"/>
      <c r="J86" s="821"/>
      <c r="K86" s="821"/>
      <c r="L86" s="821"/>
      <c r="M86" s="822"/>
      <c r="N86" s="58">
        <f>L83+L84+L85</f>
        <v>1027.3275817754702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4451.7528543603712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148</v>
      </c>
      <c r="B36" s="833" t="str">
        <f>VLOOKUP(A36,EQUIPOS!A6:D154,3,FALSE)</f>
        <v>Cargador : Potencia en el volante 110 hp, Clasificación de RPM del motor 2300.</v>
      </c>
      <c r="C36" s="834"/>
      <c r="D36" s="834"/>
      <c r="E36" s="834"/>
      <c r="F36" s="834"/>
      <c r="G36" s="834"/>
      <c r="H36" s="835"/>
      <c r="I36" s="276"/>
      <c r="J36" s="277"/>
      <c r="K36" s="278">
        <f>VLOOKUP(A36,EQUIPOS!A6:D163,4,FALSE)</f>
        <v>171857.16666666666</v>
      </c>
      <c r="L36" s="279"/>
      <c r="M36" s="280">
        <v>66</v>
      </c>
      <c r="N36" s="281">
        <f>K36/M36</f>
        <v>2603.8964646464647</v>
      </c>
    </row>
    <row r="37" spans="1:14">
      <c r="A37" s="114" t="s">
        <v>129</v>
      </c>
      <c r="B37" s="833" t="str">
        <f>VLOOKUP(A37,EQUIPOS!A7:D154,3,FALSE)</f>
        <v xml:space="preserve">Buldozer, Potencia al volante de 140 HP, motor de 2200 RPM, longitud de hoja 4,80m. </v>
      </c>
      <c r="C37" s="834"/>
      <c r="D37" s="834"/>
      <c r="E37" s="834"/>
      <c r="F37" s="834"/>
      <c r="G37" s="834"/>
      <c r="H37" s="835"/>
      <c r="I37" s="276"/>
      <c r="J37" s="277"/>
      <c r="K37" s="278">
        <f>VLOOKUP(A37,EQUIPOS!A7:D164,4,FALSE)</f>
        <v>159912.08333333331</v>
      </c>
      <c r="L37" s="279"/>
      <c r="M37" s="280">
        <v>100</v>
      </c>
      <c r="N37" s="281">
        <f>K37/M37</f>
        <v>1599.1208333333332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83"/>
      <c r="L39" s="837"/>
      <c r="M39" s="838"/>
      <c r="N39" s="282"/>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1.934363833564394</v>
      </c>
    </row>
    <row r="43" spans="1:14" ht="15.75" thickBot="1">
      <c r="B43" s="820" t="s">
        <v>1037</v>
      </c>
      <c r="C43" s="821"/>
      <c r="D43" s="821"/>
      <c r="E43" s="821"/>
      <c r="F43" s="821"/>
      <c r="G43" s="821"/>
      <c r="H43" s="821"/>
      <c r="I43" s="821"/>
      <c r="J43" s="821"/>
      <c r="K43" s="821"/>
      <c r="L43" s="821"/>
      <c r="M43" s="822"/>
      <c r="N43" s="403">
        <f>SUM(N36:N42)</f>
        <v>4204.9516618133621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4110.0833333333339</v>
      </c>
      <c r="N48" s="281">
        <f>K48*M48</f>
        <v>4110.0833333333339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4110.0833333333339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193.43638335643939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8508.4713785031363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1701.6942757006273</v>
      </c>
      <c r="M83" s="855"/>
      <c r="N83" s="57"/>
    </row>
    <row r="84" spans="1:14">
      <c r="B84" s="95" t="s">
        <v>1057</v>
      </c>
      <c r="C84" s="96"/>
      <c r="D84" s="96"/>
      <c r="E84" s="96"/>
      <c r="F84" s="96"/>
      <c r="G84" s="96"/>
      <c r="H84" s="96"/>
      <c r="I84" s="93"/>
      <c r="J84" s="94"/>
      <c r="K84" s="313">
        <v>0.05</v>
      </c>
      <c r="L84" s="854">
        <f>N78*K84</f>
        <v>425.42356892515681</v>
      </c>
      <c r="M84" s="855"/>
      <c r="N84" s="57"/>
    </row>
    <row r="85" spans="1:14" ht="15.75" thickBot="1">
      <c r="B85" s="97" t="s">
        <v>1058</v>
      </c>
      <c r="C85" s="98"/>
      <c r="D85" s="98"/>
      <c r="E85" s="98"/>
      <c r="F85" s="98"/>
      <c r="G85" s="98"/>
      <c r="H85" s="98"/>
      <c r="I85" s="99"/>
      <c r="J85" s="100"/>
      <c r="K85" s="314">
        <v>0.05</v>
      </c>
      <c r="L85" s="856">
        <f>N78*K85</f>
        <v>425.42356892515681</v>
      </c>
      <c r="M85" s="857"/>
      <c r="N85" s="57"/>
    </row>
    <row r="86" spans="1:14" ht="15.75" thickBot="1">
      <c r="B86" s="820" t="s">
        <v>1037</v>
      </c>
      <c r="C86" s="821"/>
      <c r="D86" s="821"/>
      <c r="E86" s="821"/>
      <c r="F86" s="821"/>
      <c r="G86" s="821"/>
      <c r="H86" s="821"/>
      <c r="I86" s="821"/>
      <c r="J86" s="821"/>
      <c r="K86" s="821"/>
      <c r="L86" s="821"/>
      <c r="M86" s="822"/>
      <c r="N86" s="58">
        <f>L83+L84+L85</f>
        <v>2552.5414135509409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11061.012792054076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4" t="s">
        <v>129</v>
      </c>
      <c r="B36" s="833" t="str">
        <f>VLOOKUP(A36,EQUIPOS!A6:D154,3,FALSE)</f>
        <v xml:space="preserve">Buldozer, Potencia al volante de 140 HP, motor de 2200 RPM, longitud de hoja 4,80m. </v>
      </c>
      <c r="C36" s="834"/>
      <c r="D36" s="834"/>
      <c r="E36" s="834"/>
      <c r="F36" s="834"/>
      <c r="G36" s="834"/>
      <c r="H36" s="835"/>
      <c r="I36" s="276"/>
      <c r="J36" s="277"/>
      <c r="K36" s="278">
        <f>VLOOKUP(A36,EQUIPOS!A6:D163,4,FALSE)</f>
        <v>159912.08333333331</v>
      </c>
      <c r="L36" s="473"/>
      <c r="M36" s="292">
        <v>50</v>
      </c>
      <c r="N36" s="281">
        <f>K36/M36</f>
        <v>3198.2416666666663</v>
      </c>
    </row>
    <row r="37" spans="1:14">
      <c r="A37" s="114" t="s">
        <v>152</v>
      </c>
      <c r="B37" s="833" t="str">
        <f>VLOOKUP(A37,EQUIPOS!A7:D154,3,FALSE)</f>
        <v xml:space="preserve">Carrotanque de agua(1000 Galones) </v>
      </c>
      <c r="C37" s="834"/>
      <c r="D37" s="834"/>
      <c r="E37" s="834"/>
      <c r="F37" s="834"/>
      <c r="G37" s="834"/>
      <c r="H37" s="835"/>
      <c r="I37" s="276"/>
      <c r="J37" s="277"/>
      <c r="K37" s="278">
        <f>VLOOKUP(A37,EQUIPOS!A7:D164,4,FALSE)</f>
        <v>73062.666666666657</v>
      </c>
      <c r="L37" s="473"/>
      <c r="M37" s="292">
        <v>50</v>
      </c>
      <c r="N37" s="281">
        <f>K37/M37</f>
        <v>1461.2533333333331</v>
      </c>
    </row>
    <row r="38" spans="1:14">
      <c r="A38" s="214" t="s">
        <v>269</v>
      </c>
      <c r="B38" s="833" t="str">
        <f>VLOOKUP(A38,EQUIPOS!A8:D154,3,FALSE)</f>
        <v>Motoniveladora  potencia 215 HP, ancho de cuchilla 4,27 m, peso 18 ton.</v>
      </c>
      <c r="C38" s="834"/>
      <c r="D38" s="834"/>
      <c r="E38" s="834"/>
      <c r="F38" s="834"/>
      <c r="G38" s="834"/>
      <c r="H38" s="835"/>
      <c r="I38" s="276"/>
      <c r="J38" s="277"/>
      <c r="K38" s="278">
        <f>VLOOKUP(A38,EQUIPOS!A8:D165,4,FALSE)</f>
        <v>200759.66666666666</v>
      </c>
      <c r="L38" s="473"/>
      <c r="M38" s="292">
        <v>50</v>
      </c>
      <c r="N38" s="281">
        <f>K38/M38</f>
        <v>4015.1933333333332</v>
      </c>
    </row>
    <row r="39" spans="1:14">
      <c r="A39" s="214" t="s">
        <v>365</v>
      </c>
      <c r="B39" s="833" t="str">
        <f>VLOOKUP(A39,EQUIPOS!A9:D154,3,FALSE)</f>
        <v xml:space="preserve">Vibrocompatador, potencia 153 HP, peso 10 Ton. </v>
      </c>
      <c r="C39" s="834"/>
      <c r="D39" s="834"/>
      <c r="E39" s="834"/>
      <c r="F39" s="834"/>
      <c r="G39" s="834"/>
      <c r="H39" s="835"/>
      <c r="I39" s="836"/>
      <c r="J39" s="817"/>
      <c r="K39" s="278">
        <f>VLOOKUP(A39,EQUIPOS!A9:D166,4,FALSE)</f>
        <v>130864</v>
      </c>
      <c r="L39" s="948">
        <v>50</v>
      </c>
      <c r="M39" s="949"/>
      <c r="N39" s="281">
        <f>K39/L39</f>
        <v>2617.2800000000002</v>
      </c>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11291.968333333332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383.00403904575001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11674.972372379083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2334.9944744758168</v>
      </c>
      <c r="M83" s="855"/>
      <c r="N83" s="57"/>
    </row>
    <row r="84" spans="1:14">
      <c r="B84" s="95" t="s">
        <v>1057</v>
      </c>
      <c r="C84" s="96"/>
      <c r="D84" s="96"/>
      <c r="E84" s="96"/>
      <c r="F84" s="96"/>
      <c r="G84" s="96"/>
      <c r="H84" s="96"/>
      <c r="I84" s="93"/>
      <c r="J84" s="94"/>
      <c r="K84" s="313">
        <v>0.05</v>
      </c>
      <c r="L84" s="854">
        <f>N78*K84</f>
        <v>583.7486186189542</v>
      </c>
      <c r="M84" s="855"/>
      <c r="N84" s="57"/>
    </row>
    <row r="85" spans="1:14" ht="15.75" thickBot="1">
      <c r="B85" s="97" t="s">
        <v>1058</v>
      </c>
      <c r="C85" s="98"/>
      <c r="D85" s="98"/>
      <c r="E85" s="98"/>
      <c r="F85" s="98"/>
      <c r="G85" s="98"/>
      <c r="H85" s="98"/>
      <c r="I85" s="99"/>
      <c r="J85" s="100"/>
      <c r="K85" s="314">
        <v>0.05</v>
      </c>
      <c r="L85" s="856">
        <f>N78*K85</f>
        <v>583.7486186189542</v>
      </c>
      <c r="M85" s="857"/>
      <c r="N85" s="57"/>
    </row>
    <row r="86" spans="1:14" ht="15.75" thickBot="1">
      <c r="B86" s="820" t="s">
        <v>1037</v>
      </c>
      <c r="C86" s="821"/>
      <c r="D86" s="821"/>
      <c r="E86" s="821"/>
      <c r="F86" s="821"/>
      <c r="G86" s="821"/>
      <c r="H86" s="821"/>
      <c r="I86" s="821"/>
      <c r="J86" s="821"/>
      <c r="K86" s="821"/>
      <c r="L86" s="821"/>
      <c r="M86" s="822"/>
      <c r="N86" s="58">
        <f>L83+L84+L85</f>
        <v>3502.4917117137256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15177.464084092808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129</v>
      </c>
      <c r="B36" s="833" t="str">
        <f>VLOOKUP(A36,EQUIPOS!A6:D154,3,FALSE)</f>
        <v xml:space="preserve">Buldozer, Potencia al volante de 140 HP, motor de 2200 RPM, longitud de hoja 4,80m. </v>
      </c>
      <c r="C36" s="834"/>
      <c r="D36" s="834"/>
      <c r="E36" s="834"/>
      <c r="F36" s="834"/>
      <c r="G36" s="834"/>
      <c r="H36" s="835"/>
      <c r="I36" s="276"/>
      <c r="J36" s="277"/>
      <c r="K36" s="278">
        <f>VLOOKUP(A36,EQUIPOS!A6:D163,4,FALSE)</f>
        <v>159912.08333333331</v>
      </c>
      <c r="L36" s="279"/>
      <c r="M36" s="280">
        <v>40</v>
      </c>
      <c r="N36" s="281">
        <f>K36/M36</f>
        <v>3997.802083333333</v>
      </c>
    </row>
    <row r="37" spans="1:14">
      <c r="A37" s="119" t="s">
        <v>365</v>
      </c>
      <c r="B37" s="833" t="str">
        <f>VLOOKUP(A37,EQUIPOS!A7:D154,3,FALSE)</f>
        <v xml:space="preserve">Vibrocompatador, potencia 153 HP, peso 10 Ton. </v>
      </c>
      <c r="C37" s="834"/>
      <c r="D37" s="834"/>
      <c r="E37" s="834"/>
      <c r="F37" s="834"/>
      <c r="G37" s="834"/>
      <c r="H37" s="835"/>
      <c r="I37" s="276"/>
      <c r="J37" s="277"/>
      <c r="K37" s="278">
        <f>VLOOKUP(A37,EQUIPOS!A7:D164,4,FALSE)</f>
        <v>130864</v>
      </c>
      <c r="L37" s="279"/>
      <c r="M37" s="280">
        <v>40</v>
      </c>
      <c r="N37" s="281">
        <f>K37/M37</f>
        <v>3271.6</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7269.4020833333325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478.75504880718745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7748.1571321405199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1549.6314264281041</v>
      </c>
      <c r="M83" s="855"/>
      <c r="N83" s="57"/>
    </row>
    <row r="84" spans="1:14">
      <c r="B84" s="95" t="s">
        <v>1057</v>
      </c>
      <c r="C84" s="96"/>
      <c r="D84" s="96"/>
      <c r="E84" s="96"/>
      <c r="F84" s="96"/>
      <c r="G84" s="96"/>
      <c r="H84" s="96"/>
      <c r="I84" s="93"/>
      <c r="J84" s="94"/>
      <c r="K84" s="313">
        <v>0.05</v>
      </c>
      <c r="L84" s="854">
        <f>N78*K84</f>
        <v>387.40785660702602</v>
      </c>
      <c r="M84" s="855"/>
      <c r="N84" s="57"/>
    </row>
    <row r="85" spans="1:14" ht="15.75" thickBot="1">
      <c r="B85" s="97" t="s">
        <v>1058</v>
      </c>
      <c r="C85" s="98"/>
      <c r="D85" s="98"/>
      <c r="E85" s="98"/>
      <c r="F85" s="98"/>
      <c r="G85" s="98"/>
      <c r="H85" s="98"/>
      <c r="I85" s="99"/>
      <c r="J85" s="100"/>
      <c r="K85" s="314">
        <v>0.05</v>
      </c>
      <c r="L85" s="856">
        <f>N78*K85</f>
        <v>387.40785660702602</v>
      </c>
      <c r="M85" s="857"/>
      <c r="N85" s="57"/>
    </row>
    <row r="86" spans="1:14" ht="15.75" thickBot="1">
      <c r="B86" s="820" t="s">
        <v>1037</v>
      </c>
      <c r="C86" s="821"/>
      <c r="D86" s="821"/>
      <c r="E86" s="821"/>
      <c r="F86" s="821"/>
      <c r="G86" s="821"/>
      <c r="H86" s="821"/>
      <c r="I86" s="821"/>
      <c r="J86" s="821"/>
      <c r="K86" s="821"/>
      <c r="L86" s="821"/>
      <c r="M86" s="822"/>
      <c r="N86" s="58">
        <f>L83+L84+L85</f>
        <v>2324.4471396421563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10072.604271782677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129</v>
      </c>
      <c r="B36" s="833" t="str">
        <f>VLOOKUP(A36,EQUIPOS!A6:D154,3,FALSE)</f>
        <v xml:space="preserve">Buldozer, Potencia al volante de 140 HP, motor de 2200 RPM, longitud de hoja 4,80m. </v>
      </c>
      <c r="C36" s="834"/>
      <c r="D36" s="834"/>
      <c r="E36" s="834"/>
      <c r="F36" s="834"/>
      <c r="G36" s="834"/>
      <c r="H36" s="835"/>
      <c r="I36" s="276"/>
      <c r="J36" s="277"/>
      <c r="K36" s="278">
        <f>VLOOKUP(A36,EQUIPOS!A6:D163,4,FALSE)</f>
        <v>159912.08333333331</v>
      </c>
      <c r="L36" s="279"/>
      <c r="M36" s="280">
        <v>40</v>
      </c>
      <c r="N36" s="281">
        <f>K36/M36</f>
        <v>3997.802083333333</v>
      </c>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3997.802083333333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478.75504880718745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4476.5571321405205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895.31142642810414</v>
      </c>
      <c r="M83" s="855"/>
      <c r="N83" s="57"/>
    </row>
    <row r="84" spans="1:14">
      <c r="B84" s="95" t="s">
        <v>1057</v>
      </c>
      <c r="C84" s="96"/>
      <c r="D84" s="96"/>
      <c r="E84" s="96"/>
      <c r="F84" s="96"/>
      <c r="G84" s="96"/>
      <c r="H84" s="96"/>
      <c r="I84" s="93"/>
      <c r="J84" s="94"/>
      <c r="K84" s="313">
        <v>0.05</v>
      </c>
      <c r="L84" s="854">
        <f>N78*K84</f>
        <v>223.82785660702604</v>
      </c>
      <c r="M84" s="855"/>
      <c r="N84" s="57"/>
    </row>
    <row r="85" spans="1:14" ht="15.75" thickBot="1">
      <c r="B85" s="97" t="s">
        <v>1058</v>
      </c>
      <c r="C85" s="98"/>
      <c r="D85" s="98"/>
      <c r="E85" s="98"/>
      <c r="F85" s="98"/>
      <c r="G85" s="98"/>
      <c r="H85" s="98"/>
      <c r="I85" s="99"/>
      <c r="J85" s="100"/>
      <c r="K85" s="314">
        <v>0.05</v>
      </c>
      <c r="L85" s="856">
        <f>N78*K85</f>
        <v>223.82785660702604</v>
      </c>
      <c r="M85" s="857"/>
      <c r="N85" s="57"/>
    </row>
    <row r="86" spans="1:14" ht="15.75" thickBot="1">
      <c r="B86" s="820" t="s">
        <v>1037</v>
      </c>
      <c r="C86" s="821"/>
      <c r="D86" s="821"/>
      <c r="E86" s="821"/>
      <c r="F86" s="821"/>
      <c r="G86" s="821"/>
      <c r="H86" s="821"/>
      <c r="I86" s="821"/>
      <c r="J86" s="821"/>
      <c r="K86" s="821"/>
      <c r="L86" s="821"/>
      <c r="M86" s="822"/>
      <c r="N86" s="58">
        <f>L83+L84+L85</f>
        <v>1342.9671396421561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5819.5242717826768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2.0426882082439999</v>
      </c>
    </row>
    <row r="43" spans="1:14" ht="15.75" thickBot="1">
      <c r="B43" s="820" t="s">
        <v>1037</v>
      </c>
      <c r="C43" s="821"/>
      <c r="D43" s="821"/>
      <c r="E43" s="821"/>
      <c r="F43" s="821"/>
      <c r="G43" s="821"/>
      <c r="H43" s="821"/>
      <c r="I43" s="821"/>
      <c r="J43" s="821"/>
      <c r="K43" s="821"/>
      <c r="L43" s="821"/>
      <c r="M43" s="822"/>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5766.6666666666661</v>
      </c>
      <c r="N48" s="281">
        <f>K48*M48</f>
        <v>7496.6666666666661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7496.6666666666661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53"/>
      <c r="D59" s="53"/>
      <c r="E59" s="53"/>
      <c r="F59" s="53"/>
      <c r="G59" s="53"/>
      <c r="H59" s="297"/>
      <c r="I59" s="288"/>
      <c r="J59" s="288"/>
      <c r="K59" s="288"/>
      <c r="L59" s="824"/>
      <c r="M59" s="825"/>
      <c r="N59" s="300"/>
    </row>
    <row r="60" spans="1:14" ht="24.75" customHeight="1">
      <c r="B60" s="52"/>
      <c r="C60" s="326"/>
      <c r="D60" s="326"/>
      <c r="E60" s="326"/>
      <c r="F60" s="326"/>
      <c r="G60" s="326"/>
      <c r="H60" s="320"/>
      <c r="I60" s="408"/>
      <c r="J60" s="295"/>
      <c r="K60" s="288"/>
      <c r="L60" s="824"/>
      <c r="M60" s="825"/>
      <c r="N60" s="296"/>
    </row>
    <row r="61" spans="1:14">
      <c r="B61" s="52"/>
      <c r="C61" s="53"/>
      <c r="D61" s="53"/>
      <c r="E61" s="53"/>
      <c r="F61" s="53"/>
      <c r="G61" s="326"/>
      <c r="H61" s="320"/>
      <c r="I61" s="408"/>
      <c r="J61" s="295"/>
      <c r="K61" s="288"/>
      <c r="L61" s="824"/>
      <c r="M61" s="825"/>
      <c r="N61" s="300"/>
    </row>
    <row r="62" spans="1:14">
      <c r="B62" s="52"/>
      <c r="C62" s="53"/>
      <c r="D62" s="53"/>
      <c r="E62" s="53"/>
      <c r="F62" s="53"/>
      <c r="G62" s="53"/>
      <c r="H62" s="297"/>
      <c r="I62" s="288"/>
      <c r="J62" s="288"/>
      <c r="K62" s="288"/>
      <c r="L62" s="824"/>
      <c r="M62" s="825"/>
      <c r="N62" s="300"/>
    </row>
    <row r="63" spans="1:14">
      <c r="B63" s="52"/>
      <c r="C63" s="53"/>
      <c r="D63" s="53"/>
      <c r="E63" s="53"/>
      <c r="F63" s="53"/>
      <c r="G63" s="53"/>
      <c r="H63" s="297"/>
      <c r="I63" s="288"/>
      <c r="J63" s="288"/>
      <c r="K63" s="288"/>
      <c r="L63" s="824"/>
      <c r="M63" s="825"/>
      <c r="N63" s="300"/>
    </row>
    <row r="64" spans="1:14" ht="15.75" thickBot="1">
      <c r="B64" s="474"/>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7702.9781756993098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1540.595635139862</v>
      </c>
      <c r="M83" s="855"/>
      <c r="N83" s="57"/>
    </row>
    <row r="84" spans="1:14">
      <c r="B84" s="95" t="s">
        <v>1057</v>
      </c>
      <c r="C84" s="96"/>
      <c r="D84" s="96"/>
      <c r="E84" s="96"/>
      <c r="F84" s="96"/>
      <c r="G84" s="96"/>
      <c r="H84" s="96"/>
      <c r="I84" s="93"/>
      <c r="J84" s="94"/>
      <c r="K84" s="313">
        <v>0.05</v>
      </c>
      <c r="L84" s="854">
        <f>N78*K84</f>
        <v>385.1489087849655</v>
      </c>
      <c r="M84" s="855"/>
      <c r="N84" s="57"/>
    </row>
    <row r="85" spans="1:14" ht="15.75" thickBot="1">
      <c r="B85" s="97" t="s">
        <v>1058</v>
      </c>
      <c r="C85" s="98"/>
      <c r="D85" s="98"/>
      <c r="E85" s="98"/>
      <c r="F85" s="98"/>
      <c r="G85" s="98"/>
      <c r="H85" s="98"/>
      <c r="I85" s="99"/>
      <c r="J85" s="100"/>
      <c r="K85" s="314">
        <v>0.05</v>
      </c>
      <c r="L85" s="856">
        <f>N78*K85</f>
        <v>385.1489087849655</v>
      </c>
      <c r="M85" s="857"/>
      <c r="N85" s="57"/>
    </row>
    <row r="86" spans="1:14" ht="15.75" thickBot="1">
      <c r="B86" s="820" t="s">
        <v>1037</v>
      </c>
      <c r="C86" s="821"/>
      <c r="D86" s="821"/>
      <c r="E86" s="821"/>
      <c r="F86" s="821"/>
      <c r="G86" s="821"/>
      <c r="H86" s="821"/>
      <c r="I86" s="821"/>
      <c r="J86" s="821"/>
      <c r="K86" s="821"/>
      <c r="L86" s="821"/>
      <c r="M86" s="822"/>
      <c r="N86" s="58">
        <f>L83+L84+L85</f>
        <v>2310.8934527097931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10013.871628409102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1.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0.01</v>
      </c>
      <c r="M42" s="845"/>
      <c r="N42" s="111">
        <f>N76*L42</f>
        <v>2.0426882082439999</v>
      </c>
    </row>
    <row r="43" spans="1:14" ht="15.75" thickBot="1">
      <c r="B43" s="820" t="s">
        <v>1037</v>
      </c>
      <c r="C43" s="821"/>
      <c r="D43" s="821"/>
      <c r="E43" s="821"/>
      <c r="F43" s="821"/>
      <c r="G43" s="821"/>
      <c r="H43" s="821"/>
      <c r="I43" s="821"/>
      <c r="J43" s="821"/>
      <c r="K43" s="821"/>
      <c r="L43" s="821"/>
      <c r="M43" s="822"/>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9883.3333333333321</v>
      </c>
      <c r="N48" s="281">
        <f>K48*M48</f>
        <v>11859.999999999998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11859.999999999998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53"/>
      <c r="D59" s="53"/>
      <c r="E59" s="53"/>
      <c r="F59" s="53"/>
      <c r="G59" s="53"/>
      <c r="H59" s="297"/>
      <c r="I59" s="288"/>
      <c r="J59" s="288"/>
      <c r="K59" s="288"/>
      <c r="L59" s="824"/>
      <c r="M59" s="825"/>
      <c r="N59" s="300"/>
    </row>
    <row r="60" spans="1:14" ht="24.75" customHeight="1">
      <c r="B60" s="52"/>
      <c r="C60" s="326"/>
      <c r="D60" s="326"/>
      <c r="E60" s="326"/>
      <c r="F60" s="326"/>
      <c r="G60" s="326"/>
      <c r="H60" s="320"/>
      <c r="I60" s="408"/>
      <c r="J60" s="295"/>
      <c r="K60" s="288"/>
      <c r="L60" s="824"/>
      <c r="M60" s="825"/>
      <c r="N60" s="296"/>
    </row>
    <row r="61" spans="1:14">
      <c r="B61" s="52"/>
      <c r="C61" s="53"/>
      <c r="D61" s="53"/>
      <c r="E61" s="53"/>
      <c r="F61" s="53"/>
      <c r="G61" s="326"/>
      <c r="H61" s="320"/>
      <c r="I61" s="408"/>
      <c r="J61" s="295"/>
      <c r="K61" s="288"/>
      <c r="L61" s="824"/>
      <c r="M61" s="825"/>
      <c r="N61" s="300"/>
    </row>
    <row r="62" spans="1:14">
      <c r="B62" s="52"/>
      <c r="C62" s="53"/>
      <c r="D62" s="53"/>
      <c r="E62" s="53"/>
      <c r="F62" s="53"/>
      <c r="G62" s="53"/>
      <c r="H62" s="297"/>
      <c r="I62" s="288"/>
      <c r="J62" s="288"/>
      <c r="K62" s="288"/>
      <c r="L62" s="824"/>
      <c r="M62" s="825"/>
      <c r="N62" s="300"/>
    </row>
    <row r="63" spans="1:14">
      <c r="B63" s="52"/>
      <c r="C63" s="53"/>
      <c r="D63" s="53"/>
      <c r="E63" s="53"/>
      <c r="F63" s="53"/>
      <c r="G63" s="53"/>
      <c r="H63" s="297"/>
      <c r="I63" s="288"/>
      <c r="J63" s="288"/>
      <c r="K63" s="288"/>
      <c r="L63" s="824"/>
      <c r="M63" s="825"/>
      <c r="N63" s="300"/>
    </row>
    <row r="64" spans="1:14" ht="15.75" thickBot="1">
      <c r="B64" s="474"/>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12066.311509032643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2413.2623018065287</v>
      </c>
      <c r="M83" s="855"/>
      <c r="N83" s="57"/>
    </row>
    <row r="84" spans="1:14">
      <c r="B84" s="95" t="s">
        <v>1057</v>
      </c>
      <c r="C84" s="96"/>
      <c r="D84" s="96"/>
      <c r="E84" s="96"/>
      <c r="F84" s="96"/>
      <c r="G84" s="96"/>
      <c r="H84" s="96"/>
      <c r="I84" s="93"/>
      <c r="J84" s="94"/>
      <c r="K84" s="313">
        <v>0.05</v>
      </c>
      <c r="L84" s="854">
        <f>N78*K84</f>
        <v>603.31557545163218</v>
      </c>
      <c r="M84" s="855"/>
      <c r="N84" s="57"/>
    </row>
    <row r="85" spans="1:14" ht="15.75" thickBot="1">
      <c r="B85" s="97" t="s">
        <v>1058</v>
      </c>
      <c r="C85" s="98"/>
      <c r="D85" s="98"/>
      <c r="E85" s="98"/>
      <c r="F85" s="98"/>
      <c r="G85" s="98"/>
      <c r="H85" s="98"/>
      <c r="I85" s="99"/>
      <c r="J85" s="100"/>
      <c r="K85" s="314">
        <v>0.05</v>
      </c>
      <c r="L85" s="856">
        <f>N78*K85</f>
        <v>603.31557545163218</v>
      </c>
      <c r="M85" s="857"/>
      <c r="N85" s="57"/>
    </row>
    <row r="86" spans="1:14" ht="15.75" thickBot="1">
      <c r="B86" s="820" t="s">
        <v>1037</v>
      </c>
      <c r="C86" s="821"/>
      <c r="D86" s="821"/>
      <c r="E86" s="821"/>
      <c r="F86" s="821"/>
      <c r="G86" s="821"/>
      <c r="H86" s="821"/>
      <c r="I86" s="821"/>
      <c r="J86" s="821"/>
      <c r="K86" s="821"/>
      <c r="L86" s="821"/>
      <c r="M86" s="822"/>
      <c r="N86" s="58">
        <f>L83+L84+L85</f>
        <v>3619.8934527097927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15686.204961742435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129</v>
      </c>
      <c r="B36" s="833" t="str">
        <f>VLOOKUP(A36,EQUIPOS!A6:D186,3,FALSE)</f>
        <v xml:space="preserve">Buldozer, Potencia al volante de 140 HP, motor de 2200 RPM, longitud de hoja 4,80m. </v>
      </c>
      <c r="C36" s="834"/>
      <c r="D36" s="834"/>
      <c r="E36" s="834"/>
      <c r="F36" s="834"/>
      <c r="G36" s="834"/>
      <c r="H36" s="835"/>
      <c r="I36" s="276"/>
      <c r="J36" s="277"/>
      <c r="K36" s="278">
        <f>VLOOKUP(A36,EQUIPOS!A6:D186,4,FALSE)</f>
        <v>159912.08333333331</v>
      </c>
      <c r="L36" s="279"/>
      <c r="M36" s="280">
        <v>45</v>
      </c>
      <c r="N36" s="281">
        <f>K36/M36</f>
        <v>3553.6018518518513</v>
      </c>
    </row>
    <row r="37" spans="1:14">
      <c r="A37" s="119" t="s">
        <v>152</v>
      </c>
      <c r="B37" s="833" t="str">
        <f>VLOOKUP(A37,EQUIPOS!A7:D187,3,FALSE)</f>
        <v xml:space="preserve">Carrotanque de agua(1000 Galones) </v>
      </c>
      <c r="C37" s="834"/>
      <c r="D37" s="834"/>
      <c r="E37" s="834"/>
      <c r="F37" s="834"/>
      <c r="G37" s="834"/>
      <c r="H37" s="835"/>
      <c r="I37" s="276"/>
      <c r="J37" s="277"/>
      <c r="K37" s="278">
        <f>VLOOKUP(A37,EQUIPOS!A7:D187,4,FALSE)</f>
        <v>73062.666666666657</v>
      </c>
      <c r="L37" s="279"/>
      <c r="M37" s="280">
        <v>45</v>
      </c>
      <c r="N37" s="281">
        <f>K37/M37</f>
        <v>1623.6148148148145</v>
      </c>
    </row>
    <row r="38" spans="1:14">
      <c r="A38" t="s">
        <v>269</v>
      </c>
      <c r="B38" s="833" t="str">
        <f>VLOOKUP(A38,EQUIPOS!A8:D188,3,FALSE)</f>
        <v>Motoniveladora  potencia 215 HP, ancho de cuchilla 4,27 m, peso 18 ton.</v>
      </c>
      <c r="C38" s="834"/>
      <c r="D38" s="834"/>
      <c r="E38" s="834"/>
      <c r="F38" s="834"/>
      <c r="G38" s="834"/>
      <c r="H38" s="835"/>
      <c r="I38" s="276"/>
      <c r="J38" s="277"/>
      <c r="K38" s="278">
        <f>VLOOKUP(A38,EQUIPOS!A8:D188,4,FALSE)</f>
        <v>200759.66666666666</v>
      </c>
      <c r="L38" s="279"/>
      <c r="M38" s="280">
        <v>45</v>
      </c>
      <c r="N38" s="281">
        <f>K38/M38</f>
        <v>4461.3259259259257</v>
      </c>
    </row>
    <row r="39" spans="1:14">
      <c r="A39" t="s">
        <v>365</v>
      </c>
      <c r="B39" s="833" t="str">
        <f>VLOOKUP(A39,EQUIPOS!A9:D189,3,FALSE)</f>
        <v xml:space="preserve">Vibrocompatador, potencia 153 HP, peso 10 Ton. </v>
      </c>
      <c r="C39" s="834"/>
      <c r="D39" s="834"/>
      <c r="E39" s="834"/>
      <c r="F39" s="834"/>
      <c r="G39" s="834"/>
      <c r="H39" s="835"/>
      <c r="I39" s="836"/>
      <c r="J39" s="817"/>
      <c r="K39" s="278">
        <f>VLOOKUP(A39,EQUIPOS!A9:D189,4,FALSE)</f>
        <v>130864</v>
      </c>
      <c r="L39" s="837">
        <v>45</v>
      </c>
      <c r="M39" s="838"/>
      <c r="N39" s="281">
        <f>K39/L39</f>
        <v>2908.088888888889</v>
      </c>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11.348267823577778</v>
      </c>
    </row>
    <row r="43" spans="1:14" ht="15.75" thickBot="1">
      <c r="B43" s="820" t="s">
        <v>1037</v>
      </c>
      <c r="C43" s="821"/>
      <c r="D43" s="821"/>
      <c r="E43" s="821"/>
      <c r="F43" s="821"/>
      <c r="G43" s="821"/>
      <c r="H43" s="821"/>
      <c r="I43" s="821"/>
      <c r="J43" s="821"/>
      <c r="K43" s="821"/>
      <c r="L43" s="821"/>
      <c r="M43" s="822"/>
      <c r="N43" s="403">
        <f>SUM(N36:N42)</f>
        <v>12557.979749305059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21633.833333333332</v>
      </c>
      <c r="N48" s="281">
        <f>K48*M48</f>
        <v>27042.291666666664</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27042.291666666664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24">
        <f>VLOOKUP(A59,TRANSPORTE!A5:D123,4,FALSE)</f>
        <v>1213.3926280000001</v>
      </c>
      <c r="M59" s="825"/>
      <c r="N59" s="300">
        <f>K59*L59</f>
        <v>1516.740785</v>
      </c>
    </row>
    <row r="60" spans="1:14" ht="24.75" customHeight="1">
      <c r="B60" s="52"/>
      <c r="C60" s="326"/>
      <c r="D60" s="326"/>
      <c r="E60" s="326"/>
      <c r="F60" s="326"/>
      <c r="G60" s="326"/>
      <c r="H60" s="320"/>
      <c r="I60" s="408"/>
      <c r="J60" s="295"/>
      <c r="K60" s="288"/>
      <c r="L60" s="824"/>
      <c r="M60" s="825"/>
      <c r="N60" s="296"/>
    </row>
    <row r="61" spans="1:14">
      <c r="B61" s="52"/>
      <c r="C61" s="53"/>
      <c r="D61" s="53"/>
      <c r="E61" s="53"/>
      <c r="F61" s="53"/>
      <c r="G61" s="326"/>
      <c r="H61" s="320"/>
      <c r="I61" s="408"/>
      <c r="J61" s="295"/>
      <c r="K61" s="288"/>
      <c r="L61" s="824"/>
      <c r="M61" s="825"/>
      <c r="N61" s="300"/>
    </row>
    <row r="62" spans="1:14">
      <c r="B62" s="52"/>
      <c r="C62" s="53"/>
      <c r="D62" s="53"/>
      <c r="E62" s="53"/>
      <c r="F62" s="53"/>
      <c r="G62" s="53"/>
      <c r="H62" s="297"/>
      <c r="I62" s="288"/>
      <c r="J62" s="288"/>
      <c r="K62" s="288"/>
      <c r="L62" s="824"/>
      <c r="M62" s="825"/>
      <c r="N62" s="300"/>
    </row>
    <row r="63" spans="1:14">
      <c r="B63" s="52"/>
      <c r="C63" s="53"/>
      <c r="D63" s="53"/>
      <c r="E63" s="53"/>
      <c r="F63" s="53"/>
      <c r="G63" s="53"/>
      <c r="H63" s="297"/>
      <c r="I63" s="288"/>
      <c r="J63" s="288"/>
      <c r="K63" s="288"/>
      <c r="L63" s="824"/>
      <c r="M63" s="825"/>
      <c r="N63" s="300"/>
    </row>
    <row r="64" spans="1:14" ht="15.75" thickBot="1">
      <c r="B64" s="474"/>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SUM(N59:N64)</f>
        <v>1516.740785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41684.425592150612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8336.885118430122</v>
      </c>
      <c r="M83" s="855"/>
      <c r="N83" s="57"/>
    </row>
    <row r="84" spans="1:14">
      <c r="B84" s="95" t="s">
        <v>1057</v>
      </c>
      <c r="C84" s="96"/>
      <c r="D84" s="96"/>
      <c r="E84" s="96"/>
      <c r="F84" s="96"/>
      <c r="G84" s="96"/>
      <c r="H84" s="96"/>
      <c r="I84" s="93"/>
      <c r="J84" s="94"/>
      <c r="K84" s="313">
        <v>0.05</v>
      </c>
      <c r="L84" s="854">
        <f>N78*K84</f>
        <v>2084.2212796075305</v>
      </c>
      <c r="M84" s="855"/>
      <c r="N84" s="57"/>
    </row>
    <row r="85" spans="1:14" ht="15.75" thickBot="1">
      <c r="B85" s="97" t="s">
        <v>1058</v>
      </c>
      <c r="C85" s="98"/>
      <c r="D85" s="98"/>
      <c r="E85" s="98"/>
      <c r="F85" s="98"/>
      <c r="G85" s="98"/>
      <c r="H85" s="98"/>
      <c r="I85" s="99"/>
      <c r="J85" s="100"/>
      <c r="K85" s="314">
        <v>0.05</v>
      </c>
      <c r="L85" s="856">
        <f>N78*K85</f>
        <v>2084.2212796075305</v>
      </c>
      <c r="M85" s="857"/>
      <c r="N85" s="57"/>
    </row>
    <row r="86" spans="1:14" ht="15.75" thickBot="1">
      <c r="B86" s="820" t="s">
        <v>1037</v>
      </c>
      <c r="C86" s="821"/>
      <c r="D86" s="821"/>
      <c r="E86" s="821"/>
      <c r="F86" s="821"/>
      <c r="G86" s="821"/>
      <c r="H86" s="821"/>
      <c r="I86" s="821"/>
      <c r="J86" s="821"/>
      <c r="K86" s="821"/>
      <c r="L86" s="821"/>
      <c r="M86" s="822"/>
      <c r="N86" s="58">
        <f>L83+L84+L85</f>
        <v>12505.327677645184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ROUND((N78+N86),0)</f>
        <v>54190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129</v>
      </c>
      <c r="B36" s="833" t="str">
        <f>VLOOKUP(A36,EQUIPOS!A6:D186,3,FALSE)</f>
        <v xml:space="preserve">Buldozer, Potencia al volante de 140 HP, motor de 2200 RPM, longitud de hoja 4,80m. </v>
      </c>
      <c r="C36" s="834"/>
      <c r="D36" s="834"/>
      <c r="E36" s="834"/>
      <c r="F36" s="834"/>
      <c r="G36" s="834"/>
      <c r="H36" s="835"/>
      <c r="I36" s="276"/>
      <c r="J36" s="277"/>
      <c r="K36" s="278">
        <f>VLOOKUP(A36,EQUIPOS!A6:D186,4,FALSE)</f>
        <v>159912.08333333331</v>
      </c>
      <c r="L36" s="279"/>
      <c r="M36" s="280">
        <v>45</v>
      </c>
      <c r="N36" s="281">
        <f>K36/M36</f>
        <v>3553.6018518518513</v>
      </c>
    </row>
    <row r="37" spans="1:14">
      <c r="A37" s="119" t="s">
        <v>152</v>
      </c>
      <c r="B37" s="833" t="str">
        <f>VLOOKUP(A37,EQUIPOS!A7:D187,3,FALSE)</f>
        <v xml:space="preserve">Carrotanque de agua(1000 Galones) </v>
      </c>
      <c r="C37" s="834"/>
      <c r="D37" s="834"/>
      <c r="E37" s="834"/>
      <c r="F37" s="834"/>
      <c r="G37" s="834"/>
      <c r="H37" s="835"/>
      <c r="I37" s="276"/>
      <c r="J37" s="277"/>
      <c r="K37" s="278">
        <f>VLOOKUP(A37,EQUIPOS!A7:D187,4,FALSE)</f>
        <v>73062.666666666657</v>
      </c>
      <c r="L37" s="279"/>
      <c r="M37" s="280">
        <v>45</v>
      </c>
      <c r="N37" s="281">
        <f>K37/M37</f>
        <v>1623.6148148148145</v>
      </c>
    </row>
    <row r="38" spans="1:14">
      <c r="A38" t="s">
        <v>269</v>
      </c>
      <c r="B38" s="833" t="str">
        <f>VLOOKUP(A38,EQUIPOS!A8:D188,3,FALSE)</f>
        <v>Motoniveladora  potencia 215 HP, ancho de cuchilla 4,27 m, peso 18 ton.</v>
      </c>
      <c r="C38" s="834"/>
      <c r="D38" s="834"/>
      <c r="E38" s="834"/>
      <c r="F38" s="834"/>
      <c r="G38" s="834"/>
      <c r="H38" s="835"/>
      <c r="I38" s="276"/>
      <c r="J38" s="277"/>
      <c r="K38" s="278">
        <f>VLOOKUP(A38,EQUIPOS!A8:D188,4,FALSE)</f>
        <v>200759.66666666666</v>
      </c>
      <c r="L38" s="279"/>
      <c r="M38" s="280">
        <v>45</v>
      </c>
      <c r="N38" s="281">
        <f>K38/M38</f>
        <v>4461.3259259259257</v>
      </c>
    </row>
    <row r="39" spans="1:14">
      <c r="A39" t="s">
        <v>365</v>
      </c>
      <c r="B39" s="833" t="str">
        <f>VLOOKUP(A39,EQUIPOS!A9:D189,3,FALSE)</f>
        <v xml:space="preserve">Vibrocompatador, potencia 153 HP, peso 10 Ton. </v>
      </c>
      <c r="C39" s="834"/>
      <c r="D39" s="834"/>
      <c r="E39" s="834"/>
      <c r="F39" s="834"/>
      <c r="G39" s="834"/>
      <c r="H39" s="835"/>
      <c r="I39" s="836"/>
      <c r="J39" s="817"/>
      <c r="K39" s="278">
        <f>VLOOKUP(A39,EQUIPOS!A9:D189,4,FALSE)</f>
        <v>130864</v>
      </c>
      <c r="L39" s="837">
        <v>45</v>
      </c>
      <c r="M39" s="838"/>
      <c r="N39" s="281">
        <f>K39/L39</f>
        <v>2908.088888888889</v>
      </c>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11.348267823577778</v>
      </c>
    </row>
    <row r="43" spans="1:14" ht="15.75" thickBot="1">
      <c r="B43" s="820" t="s">
        <v>1037</v>
      </c>
      <c r="C43" s="821"/>
      <c r="D43" s="821"/>
      <c r="E43" s="821"/>
      <c r="F43" s="821"/>
      <c r="G43" s="821"/>
      <c r="H43" s="821"/>
      <c r="I43" s="821"/>
      <c r="J43" s="821"/>
      <c r="K43" s="821"/>
      <c r="L43" s="821"/>
      <c r="M43" s="822"/>
      <c r="N43" s="403">
        <f>SUM(N36:N42)</f>
        <v>12557.979749305059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40227.833333333328</v>
      </c>
      <c r="N48" s="281">
        <f>K48*M48</f>
        <v>50284.791666666657</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50284.791666666657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4">
        <f>VLOOKUP(A59,TRANSPORTE!A5:D123,4,FALSE)</f>
        <v>1213.3926280000001</v>
      </c>
      <c r="M59" s="825"/>
      <c r="N59" s="300">
        <f>K59*L59</f>
        <v>1516.740785</v>
      </c>
    </row>
    <row r="60" spans="1:14" ht="24.75" customHeight="1">
      <c r="B60" s="52"/>
      <c r="C60" s="326"/>
      <c r="D60" s="326"/>
      <c r="E60" s="326"/>
      <c r="F60" s="326"/>
      <c r="G60" s="326"/>
      <c r="H60" s="320"/>
      <c r="I60" s="408"/>
      <c r="J60" s="295"/>
      <c r="K60" s="288"/>
      <c r="L60" s="824"/>
      <c r="M60" s="825"/>
      <c r="N60" s="296"/>
    </row>
    <row r="61" spans="1:14">
      <c r="B61" s="52"/>
      <c r="C61" s="53"/>
      <c r="D61" s="53"/>
      <c r="E61" s="53"/>
      <c r="F61" s="53"/>
      <c r="G61" s="326"/>
      <c r="H61" s="320"/>
      <c r="I61" s="408"/>
      <c r="J61" s="295"/>
      <c r="K61" s="288"/>
      <c r="L61" s="824"/>
      <c r="M61" s="825"/>
      <c r="N61" s="300"/>
    </row>
    <row r="62" spans="1:14">
      <c r="B62" s="52"/>
      <c r="C62" s="53"/>
      <c r="D62" s="53"/>
      <c r="E62" s="53"/>
      <c r="F62" s="53"/>
      <c r="G62" s="53"/>
      <c r="H62" s="297"/>
      <c r="I62" s="288"/>
      <c r="J62" s="288"/>
      <c r="K62" s="288"/>
      <c r="L62" s="824"/>
      <c r="M62" s="825"/>
      <c r="N62" s="300"/>
    </row>
    <row r="63" spans="1:14">
      <c r="B63" s="52"/>
      <c r="C63" s="53"/>
      <c r="D63" s="53"/>
      <c r="E63" s="53"/>
      <c r="F63" s="53"/>
      <c r="G63" s="53"/>
      <c r="H63" s="297"/>
      <c r="I63" s="288"/>
      <c r="J63" s="288"/>
      <c r="K63" s="288"/>
      <c r="L63" s="824"/>
      <c r="M63" s="825"/>
      <c r="N63" s="300"/>
    </row>
    <row r="64" spans="1:14" ht="15.75" thickBot="1">
      <c r="B64" s="474"/>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SUM(N59:N64)</f>
        <v>1516.740785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64926.925592150605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12985.385118430122</v>
      </c>
      <c r="M83" s="855"/>
      <c r="N83" s="57"/>
    </row>
    <row r="84" spans="1:14">
      <c r="B84" s="95" t="s">
        <v>1057</v>
      </c>
      <c r="C84" s="96"/>
      <c r="D84" s="96"/>
      <c r="E84" s="96"/>
      <c r="F84" s="96"/>
      <c r="G84" s="96"/>
      <c r="H84" s="96"/>
      <c r="I84" s="93"/>
      <c r="J84" s="94"/>
      <c r="K84" s="313">
        <v>0.05</v>
      </c>
      <c r="L84" s="854">
        <f>N78*K84</f>
        <v>3246.3462796075305</v>
      </c>
      <c r="M84" s="855"/>
      <c r="N84" s="57"/>
    </row>
    <row r="85" spans="1:14" ht="15.75" thickBot="1">
      <c r="B85" s="97" t="s">
        <v>1058</v>
      </c>
      <c r="C85" s="98"/>
      <c r="D85" s="98"/>
      <c r="E85" s="98"/>
      <c r="F85" s="98"/>
      <c r="G85" s="98"/>
      <c r="H85" s="98"/>
      <c r="I85" s="99"/>
      <c r="J85" s="100"/>
      <c r="K85" s="314">
        <v>0.05</v>
      </c>
      <c r="L85" s="856">
        <f>N78*K85</f>
        <v>3246.3462796075305</v>
      </c>
      <c r="M85" s="857"/>
      <c r="N85" s="57"/>
    </row>
    <row r="86" spans="1:14" ht="15.75" thickBot="1">
      <c r="B86" s="820" t="s">
        <v>1037</v>
      </c>
      <c r="C86" s="821"/>
      <c r="D86" s="821"/>
      <c r="E86" s="821"/>
      <c r="F86" s="821"/>
      <c r="G86" s="821"/>
      <c r="H86" s="821"/>
      <c r="I86" s="821"/>
      <c r="J86" s="821"/>
      <c r="K86" s="821"/>
      <c r="L86" s="821"/>
      <c r="M86" s="822"/>
      <c r="N86" s="58">
        <f>L83+L84+L85</f>
        <v>19478.077677645182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84405.003269795794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129</v>
      </c>
      <c r="B36" s="833" t="str">
        <f>VLOOKUP(A36,EQUIPOS!A6:D186,3,FALSE)</f>
        <v xml:space="preserve">Buldozer, Potencia al volante de 140 HP, motor de 2200 RPM, longitud de hoja 4,80m. </v>
      </c>
      <c r="C36" s="834"/>
      <c r="D36" s="834"/>
      <c r="E36" s="834"/>
      <c r="F36" s="834"/>
      <c r="G36" s="834"/>
      <c r="H36" s="835"/>
      <c r="I36" s="276"/>
      <c r="J36" s="277"/>
      <c r="K36" s="278">
        <f>VLOOKUP(A36,EQUIPOS!A6:D186,4,FALSE)</f>
        <v>159912.08333333331</v>
      </c>
      <c r="L36" s="279"/>
      <c r="M36" s="280">
        <v>45</v>
      </c>
      <c r="N36" s="281">
        <f>K36/M36</f>
        <v>3553.6018518518513</v>
      </c>
    </row>
    <row r="37" spans="1:14">
      <c r="A37" s="119" t="s">
        <v>152</v>
      </c>
      <c r="B37" s="833" t="str">
        <f>VLOOKUP(A37,EQUIPOS!A7:D187,3,FALSE)</f>
        <v xml:space="preserve">Carrotanque de agua(1000 Galones) </v>
      </c>
      <c r="C37" s="834"/>
      <c r="D37" s="834"/>
      <c r="E37" s="834"/>
      <c r="F37" s="834"/>
      <c r="G37" s="834"/>
      <c r="H37" s="835"/>
      <c r="I37" s="276"/>
      <c r="J37" s="277"/>
      <c r="K37" s="278">
        <f>VLOOKUP(A37,EQUIPOS!A7:D187,4,FALSE)</f>
        <v>73062.666666666657</v>
      </c>
      <c r="L37" s="279"/>
      <c r="M37" s="280">
        <v>45</v>
      </c>
      <c r="N37" s="281">
        <f>K37/M37</f>
        <v>1623.6148148148145</v>
      </c>
    </row>
    <row r="38" spans="1:14">
      <c r="A38" t="s">
        <v>269</v>
      </c>
      <c r="B38" s="833" t="str">
        <f>VLOOKUP(A38,EQUIPOS!A8:D188,3,FALSE)</f>
        <v>Motoniveladora  potencia 215 HP, ancho de cuchilla 4,27 m, peso 18 ton.</v>
      </c>
      <c r="C38" s="834"/>
      <c r="D38" s="834"/>
      <c r="E38" s="834"/>
      <c r="F38" s="834"/>
      <c r="G38" s="834"/>
      <c r="H38" s="835"/>
      <c r="I38" s="276"/>
      <c r="J38" s="277"/>
      <c r="K38" s="278">
        <f>VLOOKUP(A38,EQUIPOS!A8:D188,4,FALSE)</f>
        <v>200759.66666666666</v>
      </c>
      <c r="L38" s="279"/>
      <c r="M38" s="280">
        <v>45</v>
      </c>
      <c r="N38" s="281">
        <f>K38/M38</f>
        <v>4461.3259259259257</v>
      </c>
    </row>
    <row r="39" spans="1:14">
      <c r="A39" t="s">
        <v>365</v>
      </c>
      <c r="B39" s="833" t="str">
        <f>VLOOKUP(A39,EQUIPOS!A9:D189,3,FALSE)</f>
        <v xml:space="preserve">Vibrocompatador, potencia 153 HP, peso 10 Ton. </v>
      </c>
      <c r="C39" s="834"/>
      <c r="D39" s="834"/>
      <c r="E39" s="834"/>
      <c r="F39" s="834"/>
      <c r="G39" s="834"/>
      <c r="H39" s="835"/>
      <c r="I39" s="836"/>
      <c r="J39" s="817"/>
      <c r="K39" s="278">
        <f>VLOOKUP(A39,EQUIPOS!A9:D189,4,FALSE)</f>
        <v>130864</v>
      </c>
      <c r="L39" s="837">
        <v>45</v>
      </c>
      <c r="M39" s="838"/>
      <c r="N39" s="281">
        <f>K39/L39</f>
        <v>2908.088888888889</v>
      </c>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t="s">
        <v>1036</v>
      </c>
      <c r="C42" s="834"/>
      <c r="D42" s="834"/>
      <c r="E42" s="834"/>
      <c r="F42" s="834"/>
      <c r="G42" s="834"/>
      <c r="H42" s="835"/>
      <c r="I42" s="842"/>
      <c r="J42" s="843"/>
      <c r="K42" s="47"/>
      <c r="L42" s="844">
        <v>0.02</v>
      </c>
      <c r="M42" s="845"/>
      <c r="N42" s="111">
        <f>N76*L42</f>
        <v>11.348267823577778</v>
      </c>
    </row>
    <row r="43" spans="1:14" ht="15.75" thickBot="1">
      <c r="B43" s="820" t="s">
        <v>1037</v>
      </c>
      <c r="C43" s="821"/>
      <c r="D43" s="821"/>
      <c r="E43" s="821"/>
      <c r="F43" s="821"/>
      <c r="G43" s="821"/>
      <c r="H43" s="821"/>
      <c r="I43" s="821"/>
      <c r="J43" s="821"/>
      <c r="K43" s="821"/>
      <c r="L43" s="821"/>
      <c r="M43" s="822"/>
      <c r="N43" s="403">
        <f>SUM(N36:N42)</f>
        <v>12557.979749305059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58750.333333333336</v>
      </c>
      <c r="N48" s="281">
        <f>K48*M48</f>
        <v>73437.916666666672</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73437.916666666672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4">
        <f>VLOOKUP(A59,TRANSPORTE!A5:D123,4,FALSE)</f>
        <v>1213.3926280000001</v>
      </c>
      <c r="M59" s="825"/>
      <c r="N59" s="300">
        <f>K59*L59</f>
        <v>1516.740785</v>
      </c>
    </row>
    <row r="60" spans="1:14" ht="24.75" customHeight="1">
      <c r="B60" s="52"/>
      <c r="C60" s="326"/>
      <c r="D60" s="326"/>
      <c r="E60" s="326"/>
      <c r="F60" s="326"/>
      <c r="G60" s="326"/>
      <c r="H60" s="320"/>
      <c r="I60" s="408"/>
      <c r="J60" s="295"/>
      <c r="K60" s="288"/>
      <c r="L60" s="824"/>
      <c r="M60" s="825"/>
      <c r="N60" s="296"/>
    </row>
    <row r="61" spans="1:14">
      <c r="B61" s="52"/>
      <c r="C61" s="53"/>
      <c r="D61" s="53"/>
      <c r="E61" s="53"/>
      <c r="F61" s="53"/>
      <c r="G61" s="326"/>
      <c r="H61" s="320"/>
      <c r="I61" s="408"/>
      <c r="J61" s="295"/>
      <c r="K61" s="288"/>
      <c r="L61" s="824"/>
      <c r="M61" s="825"/>
      <c r="N61" s="300"/>
    </row>
    <row r="62" spans="1:14">
      <c r="B62" s="52"/>
      <c r="C62" s="53"/>
      <c r="D62" s="53"/>
      <c r="E62" s="53"/>
      <c r="F62" s="53"/>
      <c r="G62" s="53"/>
      <c r="H62" s="297"/>
      <c r="I62" s="288"/>
      <c r="J62" s="288"/>
      <c r="K62" s="288"/>
      <c r="L62" s="824"/>
      <c r="M62" s="825"/>
      <c r="N62" s="300"/>
    </row>
    <row r="63" spans="1:14">
      <c r="B63" s="52"/>
      <c r="C63" s="53"/>
      <c r="D63" s="53"/>
      <c r="E63" s="53"/>
      <c r="F63" s="53"/>
      <c r="G63" s="53"/>
      <c r="H63" s="297"/>
      <c r="I63" s="288"/>
      <c r="J63" s="288"/>
      <c r="K63" s="288"/>
      <c r="L63" s="824"/>
      <c r="M63" s="825"/>
      <c r="N63" s="300"/>
    </row>
    <row r="64" spans="1:14" ht="15.75" thickBot="1">
      <c r="B64" s="474"/>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SUM(N59:N64)</f>
        <v>1516.740785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88080.050592150626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17616.010118430127</v>
      </c>
      <c r="M83" s="855"/>
      <c r="N83" s="57"/>
    </row>
    <row r="84" spans="1:14">
      <c r="B84" s="95" t="s">
        <v>1057</v>
      </c>
      <c r="C84" s="96"/>
      <c r="D84" s="96"/>
      <c r="E84" s="96"/>
      <c r="F84" s="96"/>
      <c r="G84" s="96"/>
      <c r="H84" s="96"/>
      <c r="I84" s="93"/>
      <c r="J84" s="94"/>
      <c r="K84" s="313">
        <v>0.05</v>
      </c>
      <c r="L84" s="854">
        <f>N78*K84</f>
        <v>4404.0025296075319</v>
      </c>
      <c r="M84" s="855"/>
      <c r="N84" s="57"/>
    </row>
    <row r="85" spans="1:14" ht="15.75" thickBot="1">
      <c r="B85" s="97" t="s">
        <v>1058</v>
      </c>
      <c r="C85" s="98"/>
      <c r="D85" s="98"/>
      <c r="E85" s="98"/>
      <c r="F85" s="98"/>
      <c r="G85" s="98"/>
      <c r="H85" s="98"/>
      <c r="I85" s="99"/>
      <c r="J85" s="100"/>
      <c r="K85" s="314">
        <v>0.05</v>
      </c>
      <c r="L85" s="856">
        <f>N78*K85</f>
        <v>4404.0025296075319</v>
      </c>
      <c r="M85" s="857"/>
      <c r="N85" s="57"/>
    </row>
    <row r="86" spans="1:14" ht="15.75" thickBot="1">
      <c r="B86" s="820" t="s">
        <v>1037</v>
      </c>
      <c r="C86" s="821"/>
      <c r="D86" s="821"/>
      <c r="E86" s="821"/>
      <c r="F86" s="821"/>
      <c r="G86" s="821"/>
      <c r="H86" s="821"/>
      <c r="I86" s="821"/>
      <c r="J86" s="821"/>
      <c r="K86" s="821"/>
      <c r="L86" s="821"/>
      <c r="M86" s="822"/>
      <c r="N86" s="58">
        <f>L83+L84+L85</f>
        <v>26424.015177645193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114504.06576979582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129</v>
      </c>
      <c r="B36" s="833" t="str">
        <f>VLOOKUP(A36,EQUIPOS!A6:D154,3,FALSE)</f>
        <v xml:space="preserve">Buldozer, Potencia al volante de 140 HP, motor de 2200 RPM, longitud de hoja 4,80m. </v>
      </c>
      <c r="C36" s="834"/>
      <c r="D36" s="834"/>
      <c r="E36" s="834"/>
      <c r="F36" s="834"/>
      <c r="G36" s="834"/>
      <c r="H36" s="835"/>
      <c r="I36" s="276"/>
      <c r="J36" s="277"/>
      <c r="K36" s="278">
        <f>VLOOKUP(A36,EQUIPOS!A6:D163,4,FALSE)</f>
        <v>159912.08333333331</v>
      </c>
      <c r="L36" s="279"/>
      <c r="M36" s="280">
        <v>400</v>
      </c>
      <c r="N36" s="281">
        <f>K36/M36</f>
        <v>399.78020833333329</v>
      </c>
    </row>
    <row r="37" spans="1:14">
      <c r="A37" s="119" t="s">
        <v>152</v>
      </c>
      <c r="B37" s="833" t="str">
        <f>VLOOKUP(A37,EQUIPOS!A7:D154,3,FALSE)</f>
        <v xml:space="preserve">Carrotanque de agua(1000 Galones) </v>
      </c>
      <c r="C37" s="834"/>
      <c r="D37" s="834"/>
      <c r="E37" s="834"/>
      <c r="F37" s="834"/>
      <c r="G37" s="834"/>
      <c r="H37" s="835"/>
      <c r="I37" s="276"/>
      <c r="J37" s="277"/>
      <c r="K37" s="278">
        <f>VLOOKUP(A37,EQUIPOS!A7:D164,4,FALSE)</f>
        <v>73062.666666666657</v>
      </c>
      <c r="L37" s="279"/>
      <c r="M37" s="280">
        <v>200</v>
      </c>
      <c r="N37" s="281">
        <f>K37/M37</f>
        <v>365.31333333333328</v>
      </c>
    </row>
    <row r="38" spans="1:14">
      <c r="A38" t="s">
        <v>269</v>
      </c>
      <c r="B38" s="833" t="str">
        <f>VLOOKUP(A38,EQUIPOS!A8:D154,3,FALSE)</f>
        <v>Motoniveladora  potencia 215 HP, ancho de cuchilla 4,27 m, peso 18 ton.</v>
      </c>
      <c r="C38" s="834"/>
      <c r="D38" s="834"/>
      <c r="E38" s="834"/>
      <c r="F38" s="834"/>
      <c r="G38" s="834"/>
      <c r="H38" s="835"/>
      <c r="I38" s="276"/>
      <c r="J38" s="277"/>
      <c r="K38" s="278">
        <f>VLOOKUP(A38,EQUIPOS!A8:D165,4,FALSE)</f>
        <v>200759.66666666666</v>
      </c>
      <c r="L38" s="279"/>
      <c r="M38" s="280">
        <v>200</v>
      </c>
      <c r="N38" s="281">
        <f>K38/M38</f>
        <v>1003.7983333333333</v>
      </c>
    </row>
    <row r="39" spans="1:14">
      <c r="A39" t="s">
        <v>365</v>
      </c>
      <c r="B39" s="833" t="str">
        <f>VLOOKUP(A39,EQUIPOS!A9:D155,3,FALSE)</f>
        <v xml:space="preserve">Vibrocompatador, potencia 153 HP, peso 10 Ton. </v>
      </c>
      <c r="C39" s="834"/>
      <c r="D39" s="834"/>
      <c r="E39" s="834"/>
      <c r="F39" s="834"/>
      <c r="G39" s="834"/>
      <c r="H39" s="835"/>
      <c r="I39" s="836"/>
      <c r="J39" s="817"/>
      <c r="K39" s="278">
        <f>VLOOKUP(A39,EQUIPOS!A9:D166,4,FALSE)</f>
        <v>130864</v>
      </c>
      <c r="L39" s="837">
        <v>200</v>
      </c>
      <c r="M39" s="838"/>
      <c r="N39" s="281">
        <f>K39/L39</f>
        <v>654.32000000000005</v>
      </c>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0.02</v>
      </c>
      <c r="N41" s="353">
        <f>N76*M41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2425.765235260305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127.66801301525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2553.4332482755549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510.68664965511101</v>
      </c>
      <c r="M83" s="855"/>
      <c r="N83" s="57"/>
    </row>
    <row r="84" spans="1:14">
      <c r="B84" s="95" t="s">
        <v>1057</v>
      </c>
      <c r="C84" s="96"/>
      <c r="D84" s="96"/>
      <c r="E84" s="96"/>
      <c r="F84" s="96"/>
      <c r="G84" s="96"/>
      <c r="H84" s="96"/>
      <c r="I84" s="93"/>
      <c r="J84" s="94"/>
      <c r="K84" s="313">
        <v>0.05</v>
      </c>
      <c r="L84" s="854">
        <f>N78*K84</f>
        <v>127.67166241377775</v>
      </c>
      <c r="M84" s="855"/>
      <c r="N84" s="57"/>
    </row>
    <row r="85" spans="1:14" ht="15.75" thickBot="1">
      <c r="B85" s="97" t="s">
        <v>1058</v>
      </c>
      <c r="C85" s="98"/>
      <c r="D85" s="98"/>
      <c r="E85" s="98"/>
      <c r="F85" s="98"/>
      <c r="G85" s="98"/>
      <c r="H85" s="98"/>
      <c r="I85" s="99"/>
      <c r="J85" s="100"/>
      <c r="K85" s="314">
        <v>0.05</v>
      </c>
      <c r="L85" s="856">
        <f>N78*K85</f>
        <v>127.67166241377775</v>
      </c>
      <c r="M85" s="857"/>
      <c r="N85" s="57"/>
    </row>
    <row r="86" spans="1:14" ht="15.75" thickBot="1">
      <c r="B86" s="820" t="s">
        <v>1037</v>
      </c>
      <c r="C86" s="821"/>
      <c r="D86" s="821"/>
      <c r="E86" s="821"/>
      <c r="F86" s="821"/>
      <c r="G86" s="821"/>
      <c r="H86" s="821"/>
      <c r="I86" s="821"/>
      <c r="J86" s="821"/>
      <c r="K86" s="821"/>
      <c r="L86" s="821"/>
      <c r="M86" s="822"/>
      <c r="N86" s="58">
        <f>L83+L84+L85</f>
        <v>766.02997448266649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3319.4632227582215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2.0426882082439999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7031</v>
      </c>
      <c r="N48" s="281">
        <f>K48*M48</f>
        <v>8437.1999999999989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8437.1999999999989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8643.5115090326435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1728.7023018065288</v>
      </c>
      <c r="M83" s="855"/>
      <c r="N83" s="57"/>
    </row>
    <row r="84" spans="1:14">
      <c r="B84" s="95" t="s">
        <v>1057</v>
      </c>
      <c r="C84" s="96"/>
      <c r="D84" s="96"/>
      <c r="E84" s="96"/>
      <c r="F84" s="96"/>
      <c r="G84" s="96"/>
      <c r="H84" s="96"/>
      <c r="I84" s="93"/>
      <c r="J84" s="94"/>
      <c r="K84" s="313">
        <v>0.05</v>
      </c>
      <c r="L84" s="854">
        <f>N78*K84</f>
        <v>432.1755754516322</v>
      </c>
      <c r="M84" s="855"/>
      <c r="N84" s="57"/>
    </row>
    <row r="85" spans="1:14" ht="15.75" thickBot="1">
      <c r="B85" s="97" t="s">
        <v>1058</v>
      </c>
      <c r="C85" s="98"/>
      <c r="D85" s="98"/>
      <c r="E85" s="98"/>
      <c r="F85" s="98"/>
      <c r="G85" s="98"/>
      <c r="H85" s="98"/>
      <c r="I85" s="99"/>
      <c r="J85" s="100"/>
      <c r="K85" s="314">
        <v>0.05</v>
      </c>
      <c r="L85" s="856">
        <f>N78*K85</f>
        <v>432.1755754516322</v>
      </c>
      <c r="M85" s="857"/>
      <c r="N85" s="57"/>
    </row>
    <row r="86" spans="1:14" ht="15.75" thickBot="1">
      <c r="B86" s="820" t="s">
        <v>1037</v>
      </c>
      <c r="C86" s="821"/>
      <c r="D86" s="821"/>
      <c r="E86" s="821"/>
      <c r="F86" s="821"/>
      <c r="G86" s="821"/>
      <c r="H86" s="821"/>
      <c r="I86" s="821"/>
      <c r="J86" s="821"/>
      <c r="K86" s="821"/>
      <c r="L86" s="821"/>
      <c r="M86" s="822"/>
      <c r="N86" s="58">
        <f>L83+L84+L85</f>
        <v>2593.053452709793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11236.564961742437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2.0426882082439999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1158.3343018065289</v>
      </c>
      <c r="M83" s="855"/>
      <c r="N83" s="57"/>
    </row>
    <row r="84" spans="1:14">
      <c r="B84" s="95" t="s">
        <v>1057</v>
      </c>
      <c r="C84" s="96"/>
      <c r="D84" s="96"/>
      <c r="E84" s="96"/>
      <c r="F84" s="96"/>
      <c r="G84" s="96"/>
      <c r="H84" s="96"/>
      <c r="I84" s="93"/>
      <c r="J84" s="94"/>
      <c r="K84" s="313">
        <v>0.05</v>
      </c>
      <c r="L84" s="854">
        <f>N78*K84</f>
        <v>289.58357545163221</v>
      </c>
      <c r="M84" s="855"/>
      <c r="N84" s="57"/>
    </row>
    <row r="85" spans="1:14" ht="15.75" thickBot="1">
      <c r="B85" s="97" t="s">
        <v>1058</v>
      </c>
      <c r="C85" s="98"/>
      <c r="D85" s="98"/>
      <c r="E85" s="98"/>
      <c r="F85" s="98"/>
      <c r="G85" s="98"/>
      <c r="H85" s="98"/>
      <c r="I85" s="99"/>
      <c r="J85" s="100"/>
      <c r="K85" s="314">
        <v>0.05</v>
      </c>
      <c r="L85" s="856">
        <f>N78*K85</f>
        <v>289.58357545163221</v>
      </c>
      <c r="M85" s="857"/>
      <c r="N85" s="57"/>
    </row>
    <row r="86" spans="1:14" ht="15.75" thickBot="1">
      <c r="B86" s="820" t="s">
        <v>1037</v>
      </c>
      <c r="C86" s="821"/>
      <c r="D86" s="821"/>
      <c r="E86" s="821"/>
      <c r="F86" s="821"/>
      <c r="G86" s="821"/>
      <c r="H86" s="821"/>
      <c r="I86" s="821"/>
      <c r="J86" s="821"/>
      <c r="K86" s="821"/>
      <c r="L86" s="821"/>
      <c r="M86" s="822"/>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2.0426882082439999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8739.1666666666661</v>
      </c>
      <c r="N48" s="281">
        <f>K48*M48</f>
        <v>10486.999999999998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10486.999999999998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10693.311509032643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2138.6623018065288</v>
      </c>
      <c r="M83" s="855"/>
      <c r="N83" s="57"/>
    </row>
    <row r="84" spans="1:14">
      <c r="B84" s="95" t="s">
        <v>1057</v>
      </c>
      <c r="C84" s="96"/>
      <c r="D84" s="96"/>
      <c r="E84" s="96"/>
      <c r="F84" s="96"/>
      <c r="G84" s="96"/>
      <c r="H84" s="96"/>
      <c r="I84" s="93"/>
      <c r="J84" s="94"/>
      <c r="K84" s="313">
        <v>0.05</v>
      </c>
      <c r="L84" s="854">
        <f>N78*K84</f>
        <v>534.66557545163221</v>
      </c>
      <c r="M84" s="855"/>
      <c r="N84" s="57"/>
    </row>
    <row r="85" spans="1:14" ht="15.75" thickBot="1">
      <c r="B85" s="97" t="s">
        <v>1058</v>
      </c>
      <c r="C85" s="98"/>
      <c r="D85" s="98"/>
      <c r="E85" s="98"/>
      <c r="F85" s="98"/>
      <c r="G85" s="98"/>
      <c r="H85" s="98"/>
      <c r="I85" s="99"/>
      <c r="J85" s="100"/>
      <c r="K85" s="314">
        <v>0.05</v>
      </c>
      <c r="L85" s="856">
        <f>N78*K85</f>
        <v>534.66557545163221</v>
      </c>
      <c r="M85" s="857"/>
      <c r="N85" s="57"/>
    </row>
    <row r="86" spans="1:14" ht="15.75" thickBot="1">
      <c r="B86" s="820" t="s">
        <v>1037</v>
      </c>
      <c r="C86" s="821"/>
      <c r="D86" s="821"/>
      <c r="E86" s="821"/>
      <c r="F86" s="821"/>
      <c r="G86" s="821"/>
      <c r="H86" s="821"/>
      <c r="I86" s="821"/>
      <c r="J86" s="821"/>
      <c r="K86" s="821"/>
      <c r="L86" s="821"/>
      <c r="M86" s="822"/>
      <c r="N86" s="58">
        <f>L83+L84+L85</f>
        <v>3207.9934527097935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13901.304961742437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2.0426882082439999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15313</v>
      </c>
      <c r="N48" s="281">
        <f>K48*M48</f>
        <v>19906.900000000001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19906.900000000001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204.2688208244</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20113.211509032644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4022.6423018065288</v>
      </c>
      <c r="M83" s="855"/>
      <c r="N83" s="57"/>
    </row>
    <row r="84" spans="1:14">
      <c r="B84" s="95" t="s">
        <v>1057</v>
      </c>
      <c r="C84" s="96"/>
      <c r="D84" s="96"/>
      <c r="E84" s="96"/>
      <c r="F84" s="96"/>
      <c r="G84" s="96"/>
      <c r="H84" s="96"/>
      <c r="I84" s="93"/>
      <c r="J84" s="94"/>
      <c r="K84" s="313">
        <v>0.05</v>
      </c>
      <c r="L84" s="854">
        <f>N78*K84</f>
        <v>1005.6605754516322</v>
      </c>
      <c r="M84" s="855"/>
      <c r="N84" s="57"/>
    </row>
    <row r="85" spans="1:14" ht="15.75" thickBot="1">
      <c r="B85" s="97" t="s">
        <v>1058</v>
      </c>
      <c r="C85" s="98"/>
      <c r="D85" s="98"/>
      <c r="E85" s="98"/>
      <c r="F85" s="98"/>
      <c r="G85" s="98"/>
      <c r="H85" s="98"/>
      <c r="I85" s="99"/>
      <c r="J85" s="100"/>
      <c r="K85" s="314">
        <v>0.05</v>
      </c>
      <c r="L85" s="856">
        <f>N78*K85</f>
        <v>1005.6605754516322</v>
      </c>
      <c r="M85" s="857"/>
      <c r="N85" s="57"/>
    </row>
    <row r="86" spans="1:14" ht="15.75" thickBot="1">
      <c r="B86" s="820" t="s">
        <v>1037</v>
      </c>
      <c r="C86" s="821"/>
      <c r="D86" s="821"/>
      <c r="E86" s="821"/>
      <c r="F86" s="821"/>
      <c r="G86" s="821"/>
      <c r="H86" s="821"/>
      <c r="I86" s="821"/>
      <c r="J86" s="821"/>
      <c r="K86" s="821"/>
      <c r="L86" s="821"/>
      <c r="M86" s="822"/>
      <c r="N86" s="58">
        <f>L83+L84+L85</f>
        <v>6033.9634527097933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26147.174961742436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303</v>
      </c>
      <c r="B36" s="833" t="str">
        <f>VLOOKUP(A36,EQUIPOS!A6:D154,3,FALSE)</f>
        <v>Retrocargador, pala de 1,1 m3 de capacidad, profundidad de excavación de 4.400 mm y una altura de 5.680 mm</v>
      </c>
      <c r="C36" s="834"/>
      <c r="D36" s="834"/>
      <c r="E36" s="834"/>
      <c r="F36" s="834"/>
      <c r="G36" s="834"/>
      <c r="H36" s="835"/>
      <c r="I36" s="276"/>
      <c r="J36" s="277"/>
      <c r="K36" s="278">
        <f>VLOOKUP(A36,EQUIPOS!A6:D163,4,FALSE)</f>
        <v>121421</v>
      </c>
      <c r="L36" s="279"/>
      <c r="M36" s="280">
        <v>250</v>
      </c>
      <c r="N36" s="281">
        <f>K36/M36</f>
        <v>485.68400000000003</v>
      </c>
    </row>
    <row r="37" spans="1:14">
      <c r="A37" s="119" t="s">
        <v>373</v>
      </c>
      <c r="B37" s="833" t="str">
        <f>VLOOKUP(A37,EQUIPOS!A7:D154,3,FALSE)</f>
        <v>Volqueta 6 m3</v>
      </c>
      <c r="C37" s="834"/>
      <c r="D37" s="834"/>
      <c r="E37" s="834"/>
      <c r="F37" s="834"/>
      <c r="G37" s="834"/>
      <c r="H37" s="835"/>
      <c r="I37" s="276"/>
      <c r="J37" s="277"/>
      <c r="K37" s="278">
        <f>VLOOKUP(A37,EQUIPOS!A7:D164,4,FALSE)</f>
        <v>82454.416666666657</v>
      </c>
      <c r="L37" s="279"/>
      <c r="M37" s="280">
        <v>250</v>
      </c>
      <c r="N37" s="281">
        <f>K37/M37</f>
        <v>329.81766666666664</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0.05</v>
      </c>
      <c r="N41" s="353">
        <f>N76*M41</f>
        <v>5.1067205206100006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820.60838718727666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102.1344104122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922.74279759947672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184.54855951989535</v>
      </c>
      <c r="M83" s="855"/>
      <c r="N83" s="57"/>
    </row>
    <row r="84" spans="1:14">
      <c r="B84" s="95" t="s">
        <v>1057</v>
      </c>
      <c r="C84" s="96"/>
      <c r="D84" s="96"/>
      <c r="E84" s="96"/>
      <c r="F84" s="96"/>
      <c r="G84" s="96"/>
      <c r="H84" s="96"/>
      <c r="I84" s="93"/>
      <c r="J84" s="94"/>
      <c r="K84" s="313">
        <v>0.05</v>
      </c>
      <c r="L84" s="854">
        <f>N78*K84</f>
        <v>46.137139879973837</v>
      </c>
      <c r="M84" s="855"/>
      <c r="N84" s="57"/>
    </row>
    <row r="85" spans="1:14" ht="15.75" thickBot="1">
      <c r="B85" s="97" t="s">
        <v>1058</v>
      </c>
      <c r="C85" s="98"/>
      <c r="D85" s="98"/>
      <c r="E85" s="98"/>
      <c r="F85" s="98"/>
      <c r="G85" s="98"/>
      <c r="H85" s="98"/>
      <c r="I85" s="99"/>
      <c r="J85" s="100"/>
      <c r="K85" s="314">
        <v>0.05</v>
      </c>
      <c r="L85" s="856">
        <f>N78*K85</f>
        <v>46.137139879973837</v>
      </c>
      <c r="M85" s="857"/>
      <c r="N85" s="57"/>
    </row>
    <row r="86" spans="1:14" ht="15.75" thickBot="1">
      <c r="B86" s="820" t="s">
        <v>1037</v>
      </c>
      <c r="C86" s="821"/>
      <c r="D86" s="821"/>
      <c r="E86" s="821"/>
      <c r="F86" s="821"/>
      <c r="G86" s="821"/>
      <c r="H86" s="821"/>
      <c r="I86" s="821"/>
      <c r="J86" s="821"/>
      <c r="K86" s="821"/>
      <c r="L86" s="821"/>
      <c r="M86" s="822"/>
      <c r="N86" s="58">
        <f>L83+L84+L85</f>
        <v>276.82283927984304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1199.5656368793198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35</v>
      </c>
      <c r="N36" s="281">
        <f>K36/M36</f>
        <v>2087.5047619047618</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35</v>
      </c>
      <c r="N37" s="281">
        <f>K37/M37</f>
        <v>5735.9904761904763</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35</v>
      </c>
      <c r="N38" s="281">
        <f>K38/M38</f>
        <v>3738.9714285714285</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0.02</v>
      </c>
      <c r="N41" s="353">
        <f>N76*M41</f>
        <v>14.590630058885715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11577.057296725552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51.5</v>
      </c>
      <c r="N48" s="281">
        <f>K48*M48</f>
        <v>1287.5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458.75</v>
      </c>
      <c r="N49" s="281">
        <f>K49*M49</f>
        <v>36700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37987.5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729.53150294428576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50294.088799669837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10058.817759933969</v>
      </c>
      <c r="M83" s="855"/>
      <c r="N83" s="57"/>
    </row>
    <row r="84" spans="1:14">
      <c r="B84" s="95" t="s">
        <v>1057</v>
      </c>
      <c r="C84" s="96"/>
      <c r="D84" s="96"/>
      <c r="E84" s="96"/>
      <c r="F84" s="96"/>
      <c r="G84" s="96"/>
      <c r="H84" s="96"/>
      <c r="I84" s="93"/>
      <c r="J84" s="94"/>
      <c r="K84" s="313">
        <v>0.05</v>
      </c>
      <c r="L84" s="854">
        <f>N78*K84</f>
        <v>2514.7044399834922</v>
      </c>
      <c r="M84" s="855"/>
      <c r="N84" s="57"/>
    </row>
    <row r="85" spans="1:14" ht="15.75" thickBot="1">
      <c r="B85" s="97" t="s">
        <v>1058</v>
      </c>
      <c r="C85" s="98"/>
      <c r="D85" s="98"/>
      <c r="E85" s="98"/>
      <c r="F85" s="98"/>
      <c r="G85" s="98"/>
      <c r="H85" s="98"/>
      <c r="I85" s="99"/>
      <c r="J85" s="100"/>
      <c r="K85" s="314">
        <v>0.05</v>
      </c>
      <c r="L85" s="856">
        <f>N78*K85</f>
        <v>2514.7044399834922</v>
      </c>
      <c r="M85" s="857"/>
      <c r="N85" s="57"/>
    </row>
    <row r="86" spans="1:14" ht="15.75" thickBot="1">
      <c r="B86" s="820" t="s">
        <v>1037</v>
      </c>
      <c r="C86" s="821"/>
      <c r="D86" s="821"/>
      <c r="E86" s="821"/>
      <c r="F86" s="821"/>
      <c r="G86" s="821"/>
      <c r="H86" s="821"/>
      <c r="I86" s="821"/>
      <c r="J86" s="821"/>
      <c r="K86" s="821"/>
      <c r="L86" s="821"/>
      <c r="M86" s="822"/>
      <c r="N86" s="58">
        <f>L83+L84+L85</f>
        <v>15088.226639900953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65382.31543957079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35</v>
      </c>
      <c r="N36" s="281">
        <f>K36/M36</f>
        <v>2087.5047619047618</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35</v>
      </c>
      <c r="N37" s="281">
        <f>K37/M37</f>
        <v>5735.9904761904763</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35</v>
      </c>
      <c r="N38" s="281">
        <f>K38/M38</f>
        <v>3738.9714285714285</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0.02</v>
      </c>
      <c r="N41" s="353">
        <f>N76*M41</f>
        <v>14.590630058885715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11577.057296725552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51.5</v>
      </c>
      <c r="N48" s="281">
        <f>K48*M48</f>
        <v>1287.5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1287.5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729.53150294428576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13594.088799669838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2718.8177599339679</v>
      </c>
      <c r="M83" s="855"/>
      <c r="N83" s="57"/>
    </row>
    <row r="84" spans="1:14">
      <c r="B84" s="95" t="s">
        <v>1057</v>
      </c>
      <c r="C84" s="96"/>
      <c r="D84" s="96"/>
      <c r="E84" s="96"/>
      <c r="F84" s="96"/>
      <c r="G84" s="96"/>
      <c r="H84" s="96"/>
      <c r="I84" s="93"/>
      <c r="J84" s="94"/>
      <c r="K84" s="313">
        <v>0.05</v>
      </c>
      <c r="L84" s="854">
        <f>N78*K84</f>
        <v>679.70443998349197</v>
      </c>
      <c r="M84" s="855"/>
      <c r="N84" s="57"/>
    </row>
    <row r="85" spans="1:14" ht="15.75" thickBot="1">
      <c r="B85" s="97" t="s">
        <v>1058</v>
      </c>
      <c r="C85" s="98"/>
      <c r="D85" s="98"/>
      <c r="E85" s="98"/>
      <c r="F85" s="98"/>
      <c r="G85" s="98"/>
      <c r="H85" s="98"/>
      <c r="I85" s="99"/>
      <c r="J85" s="100"/>
      <c r="K85" s="314">
        <v>0.05</v>
      </c>
      <c r="L85" s="856">
        <f>N78*K85</f>
        <v>679.70443998349197</v>
      </c>
      <c r="M85" s="857"/>
      <c r="N85" s="57"/>
    </row>
    <row r="86" spans="1:14" ht="15.75" thickBot="1">
      <c r="B86" s="820" t="s">
        <v>1037</v>
      </c>
      <c r="C86" s="821"/>
      <c r="D86" s="821"/>
      <c r="E86" s="821"/>
      <c r="F86" s="821"/>
      <c r="G86" s="821"/>
      <c r="H86" s="821"/>
      <c r="I86" s="821"/>
      <c r="J86" s="821"/>
      <c r="K86" s="821"/>
      <c r="L86" s="821"/>
      <c r="M86" s="822"/>
      <c r="N86" s="58">
        <f>L83+L84+L85</f>
        <v>4078.2266399009523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17672.31543957079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458.75</v>
      </c>
      <c r="N48" s="281">
        <f>K48*M48</f>
        <v>458.75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458.75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10">
        <f>SUM(N70:N75)</f>
        <v>0</v>
      </c>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458.75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91.75</v>
      </c>
      <c r="M83" s="855"/>
      <c r="N83" s="57"/>
    </row>
    <row r="84" spans="1:14">
      <c r="B84" s="95" t="s">
        <v>1057</v>
      </c>
      <c r="C84" s="96"/>
      <c r="D84" s="96"/>
      <c r="E84" s="96"/>
      <c r="F84" s="96"/>
      <c r="G84" s="96"/>
      <c r="H84" s="96"/>
      <c r="I84" s="93"/>
      <c r="J84" s="94"/>
      <c r="K84" s="313">
        <v>0.05</v>
      </c>
      <c r="L84" s="854">
        <f>N78*K84</f>
        <v>22.9375</v>
      </c>
      <c r="M84" s="855"/>
      <c r="N84" s="57"/>
    </row>
    <row r="85" spans="1:14" ht="15.75" thickBot="1">
      <c r="B85" s="97" t="s">
        <v>1058</v>
      </c>
      <c r="C85" s="98"/>
      <c r="D85" s="98"/>
      <c r="E85" s="98"/>
      <c r="F85" s="98"/>
      <c r="G85" s="98"/>
      <c r="H85" s="98"/>
      <c r="I85" s="99"/>
      <c r="J85" s="100"/>
      <c r="K85" s="314">
        <v>0.05</v>
      </c>
      <c r="L85" s="856">
        <f>N78*K85</f>
        <v>22.9375</v>
      </c>
      <c r="M85" s="857"/>
      <c r="N85" s="57"/>
    </row>
    <row r="86" spans="1:14" ht="15.75" thickBot="1">
      <c r="B86" s="820" t="s">
        <v>1037</v>
      </c>
      <c r="C86" s="821"/>
      <c r="D86" s="821"/>
      <c r="E86" s="821"/>
      <c r="F86" s="821"/>
      <c r="G86" s="821"/>
      <c r="H86" s="821"/>
      <c r="I86" s="821"/>
      <c r="J86" s="821"/>
      <c r="K86" s="821"/>
      <c r="L86" s="821"/>
      <c r="M86" s="822"/>
      <c r="N86" s="58">
        <f>L83+L84+L85</f>
        <v>137.625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596.375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35</v>
      </c>
      <c r="N36" s="281">
        <f>K36/M36</f>
        <v>2087.5047619047618</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35</v>
      </c>
      <c r="N37" s="281">
        <f>K37/M37</f>
        <v>5735.9904761904763</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35</v>
      </c>
      <c r="N38" s="281">
        <f>K38/M38</f>
        <v>3738.9714285714285</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0.02</v>
      </c>
      <c r="N41" s="353">
        <f>N76*M41</f>
        <v>14.590630058885715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11577.057296725552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1190.3333333333335</v>
      </c>
      <c r="N48" s="281">
        <f>K48*M48</f>
        <v>95226.666666666686</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51.5</v>
      </c>
      <c r="N49" s="281">
        <f>K49*M49</f>
        <v>1287.5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96514.166666666686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729.53150294428576</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108820.75546633653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21764.151093267308</v>
      </c>
      <c r="M83" s="855"/>
      <c r="N83" s="57"/>
    </row>
    <row r="84" spans="1:14">
      <c r="B84" s="95" t="s">
        <v>1057</v>
      </c>
      <c r="C84" s="96"/>
      <c r="D84" s="96"/>
      <c r="E84" s="96"/>
      <c r="F84" s="96"/>
      <c r="G84" s="96"/>
      <c r="H84" s="96"/>
      <c r="I84" s="93"/>
      <c r="J84" s="94"/>
      <c r="K84" s="313">
        <v>0.05</v>
      </c>
      <c r="L84" s="854">
        <f>N78*K84</f>
        <v>5441.037773316827</v>
      </c>
      <c r="M84" s="855"/>
      <c r="N84" s="57"/>
    </row>
    <row r="85" spans="1:14" ht="15.75" thickBot="1">
      <c r="B85" s="97" t="s">
        <v>1058</v>
      </c>
      <c r="C85" s="98"/>
      <c r="D85" s="98"/>
      <c r="E85" s="98"/>
      <c r="F85" s="98"/>
      <c r="G85" s="98"/>
      <c r="H85" s="98"/>
      <c r="I85" s="99"/>
      <c r="J85" s="100"/>
      <c r="K85" s="314">
        <v>0.05</v>
      </c>
      <c r="L85" s="856">
        <f>N78*K85</f>
        <v>5441.037773316827</v>
      </c>
      <c r="M85" s="857"/>
      <c r="N85" s="57"/>
    </row>
    <row r="86" spans="1:14" ht="15.75" thickBot="1">
      <c r="B86" s="820" t="s">
        <v>1037</v>
      </c>
      <c r="C86" s="821"/>
      <c r="D86" s="821"/>
      <c r="E86" s="821"/>
      <c r="F86" s="821"/>
      <c r="G86" s="821"/>
      <c r="H86" s="821"/>
      <c r="I86" s="821"/>
      <c r="J86" s="821"/>
      <c r="K86" s="821"/>
      <c r="L86" s="821"/>
      <c r="M86" s="822"/>
      <c r="N86" s="58">
        <f>L83+L84+L85</f>
        <v>32646.226639900964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141466.9821062375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35</v>
      </c>
      <c r="N36" s="281">
        <f>K36/M36</f>
        <v>2087.5047619047618</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35</v>
      </c>
      <c r="N37" s="281">
        <f>K37/M37</f>
        <v>5735.9904761904763</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35</v>
      </c>
      <c r="N38" s="281">
        <f>K38/M38</f>
        <v>3738.9714285714285</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0.02</v>
      </c>
      <c r="N41" s="353">
        <f>N75*M41</f>
        <v>14.590630058885715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11577.057296725552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51.5</v>
      </c>
      <c r="N48" s="281">
        <f>K48*M48</f>
        <v>1287.5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1287.5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B58" s="52"/>
      <c r="C58" s="326"/>
      <c r="D58" s="326"/>
      <c r="E58" s="326"/>
      <c r="F58" s="326"/>
      <c r="G58" s="326"/>
      <c r="H58" s="320"/>
      <c r="I58" s="288"/>
      <c r="J58" s="295"/>
      <c r="K58" s="288"/>
      <c r="L58" s="824"/>
      <c r="M58" s="82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0" t="s">
        <v>1037</v>
      </c>
      <c r="C75" s="821"/>
      <c r="D75" s="821"/>
      <c r="E75" s="821"/>
      <c r="F75" s="821"/>
      <c r="G75" s="821"/>
      <c r="H75" s="821"/>
      <c r="I75" s="827"/>
      <c r="J75" s="827"/>
      <c r="K75" s="827"/>
      <c r="L75" s="827"/>
      <c r="M75" s="828"/>
      <c r="N75" s="310">
        <f>SUM(N69:N74)</f>
        <v>729.53150294428576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13594.088799669838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2718.8177599339679</v>
      </c>
      <c r="M82" s="855"/>
      <c r="N82" s="57"/>
    </row>
    <row r="83" spans="1:14">
      <c r="B83" s="95" t="s">
        <v>1057</v>
      </c>
      <c r="C83" s="96"/>
      <c r="D83" s="96"/>
      <c r="E83" s="96"/>
      <c r="F83" s="96"/>
      <c r="G83" s="96"/>
      <c r="H83" s="96"/>
      <c r="I83" s="93"/>
      <c r="J83" s="94"/>
      <c r="K83" s="313">
        <v>0.05</v>
      </c>
      <c r="L83" s="854">
        <f>N77*K83</f>
        <v>679.70443998349197</v>
      </c>
      <c r="M83" s="855"/>
      <c r="N83" s="57"/>
    </row>
    <row r="84" spans="1:14" ht="15.75" thickBot="1">
      <c r="B84" s="97" t="s">
        <v>1058</v>
      </c>
      <c r="C84" s="98"/>
      <c r="D84" s="98"/>
      <c r="E84" s="98"/>
      <c r="F84" s="98"/>
      <c r="G84" s="98"/>
      <c r="H84" s="98"/>
      <c r="I84" s="99"/>
      <c r="J84" s="100"/>
      <c r="K84" s="314">
        <v>0.05</v>
      </c>
      <c r="L84" s="856">
        <f>N77*K84</f>
        <v>679.70443998349197</v>
      </c>
      <c r="M84" s="857"/>
      <c r="N84" s="57"/>
    </row>
    <row r="85" spans="1:14" ht="15.75" thickBot="1">
      <c r="B85" s="820" t="s">
        <v>1037</v>
      </c>
      <c r="C85" s="821"/>
      <c r="D85" s="821"/>
      <c r="E85" s="821"/>
      <c r="F85" s="821"/>
      <c r="G85" s="821"/>
      <c r="H85" s="821"/>
      <c r="I85" s="821"/>
      <c r="J85" s="821"/>
      <c r="K85" s="821"/>
      <c r="L85" s="821"/>
      <c r="M85" s="822"/>
      <c r="N85" s="58">
        <f>L82+L83+L84</f>
        <v>4078.2266399009523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17672.31543957079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70" t="s">
        <v>2327</v>
      </c>
      <c r="C118" s="402"/>
      <c r="D118" s="402"/>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ht="21"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1190.3333333333335</v>
      </c>
      <c r="N48" s="281">
        <f>K48*M48</f>
        <v>1190.3333333333335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1190.3333333333335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1190.3333333333335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238.06666666666672</v>
      </c>
      <c r="M83" s="855"/>
      <c r="N83" s="57"/>
    </row>
    <row r="84" spans="1:14">
      <c r="B84" s="95" t="s">
        <v>1057</v>
      </c>
      <c r="C84" s="96"/>
      <c r="D84" s="96"/>
      <c r="E84" s="96"/>
      <c r="F84" s="96"/>
      <c r="G84" s="96"/>
      <c r="H84" s="96"/>
      <c r="I84" s="93"/>
      <c r="J84" s="94"/>
      <c r="K84" s="313">
        <v>0.05</v>
      </c>
      <c r="L84" s="854">
        <f>N78*K84</f>
        <v>59.51666666666668</v>
      </c>
      <c r="M84" s="855"/>
      <c r="N84" s="57"/>
    </row>
    <row r="85" spans="1:14" ht="15.75" thickBot="1">
      <c r="B85" s="97" t="s">
        <v>1058</v>
      </c>
      <c r="C85" s="98"/>
      <c r="D85" s="98"/>
      <c r="E85" s="98"/>
      <c r="F85" s="98"/>
      <c r="G85" s="98"/>
      <c r="H85" s="98"/>
      <c r="I85" s="99"/>
      <c r="J85" s="100"/>
      <c r="K85" s="314">
        <v>0.05</v>
      </c>
      <c r="L85" s="856">
        <f>N78*K85</f>
        <v>59.51666666666668</v>
      </c>
      <c r="M85" s="857"/>
      <c r="N85" s="57"/>
    </row>
    <row r="86" spans="1:14" ht="15.75" thickBot="1">
      <c r="B86" s="820" t="s">
        <v>1037</v>
      </c>
      <c r="C86" s="821"/>
      <c r="D86" s="821"/>
      <c r="E86" s="821"/>
      <c r="F86" s="821"/>
      <c r="G86" s="821"/>
      <c r="H86" s="821"/>
      <c r="I86" s="821"/>
      <c r="J86" s="821"/>
      <c r="K86" s="821"/>
      <c r="L86" s="821"/>
      <c r="M86" s="822"/>
      <c r="N86" s="58">
        <f>L83+L84+L85</f>
        <v>357.1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1547.4333333333334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7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600</v>
      </c>
      <c r="N36" s="281">
        <f>K36/M36</f>
        <v>121.7711111111111</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600</v>
      </c>
      <c r="N37" s="281">
        <f>K37/M37</f>
        <v>334.59944444444443</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600</v>
      </c>
      <c r="N38" s="281">
        <f>K38/M38</f>
        <v>218.10666666666665</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N75*M41</f>
        <v>0.42556004338416664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674.90278226560633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51.5</v>
      </c>
      <c r="N48" s="281">
        <f>K48*M48</f>
        <v>154.5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154.5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B58" s="52"/>
      <c r="C58" s="326"/>
      <c r="D58" s="326"/>
      <c r="E58" s="326"/>
      <c r="F58" s="326"/>
      <c r="G58" s="326"/>
      <c r="H58" s="320"/>
      <c r="I58" s="288"/>
      <c r="J58" s="295"/>
      <c r="K58" s="288"/>
      <c r="L58" s="824"/>
      <c r="M58" s="82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0" t="s">
        <v>1037</v>
      </c>
      <c r="C75" s="821"/>
      <c r="D75" s="821"/>
      <c r="E75" s="821"/>
      <c r="F75" s="821"/>
      <c r="G75" s="821"/>
      <c r="H75" s="821"/>
      <c r="I75" s="827"/>
      <c r="J75" s="827"/>
      <c r="K75" s="827"/>
      <c r="L75" s="827"/>
      <c r="M75" s="828"/>
      <c r="N75" s="310">
        <f>SUM(N69:N74)</f>
        <v>42.556004338416663</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871.95878660402298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174.3917573208046</v>
      </c>
      <c r="M82" s="855"/>
      <c r="N82" s="57"/>
    </row>
    <row r="83" spans="1:14">
      <c r="B83" s="95" t="s">
        <v>1057</v>
      </c>
      <c r="C83" s="96"/>
      <c r="D83" s="96"/>
      <c r="E83" s="96"/>
      <c r="F83" s="96"/>
      <c r="G83" s="96"/>
      <c r="H83" s="96"/>
      <c r="I83" s="93"/>
      <c r="J83" s="94"/>
      <c r="K83" s="313">
        <v>0.05</v>
      </c>
      <c r="L83" s="854">
        <f>N77*K83</f>
        <v>43.59793933020115</v>
      </c>
      <c r="M83" s="855"/>
      <c r="N83" s="57"/>
    </row>
    <row r="84" spans="1:14" ht="15.75" thickBot="1">
      <c r="B84" s="97" t="s">
        <v>1058</v>
      </c>
      <c r="C84" s="98"/>
      <c r="D84" s="98"/>
      <c r="E84" s="98"/>
      <c r="F84" s="98"/>
      <c r="G84" s="98"/>
      <c r="H84" s="98"/>
      <c r="I84" s="99"/>
      <c r="J84" s="100"/>
      <c r="K84" s="314">
        <v>0.05</v>
      </c>
      <c r="L84" s="856">
        <f>N77*K84</f>
        <v>43.59793933020115</v>
      </c>
      <c r="M84" s="857"/>
      <c r="N84" s="57"/>
    </row>
    <row r="85" spans="1:14" ht="15.75" thickBot="1">
      <c r="B85" s="820" t="s">
        <v>1037</v>
      </c>
      <c r="C85" s="821"/>
      <c r="D85" s="821"/>
      <c r="E85" s="821"/>
      <c r="F85" s="821"/>
      <c r="G85" s="821"/>
      <c r="H85" s="821"/>
      <c r="I85" s="821"/>
      <c r="J85" s="821"/>
      <c r="K85" s="821"/>
      <c r="L85" s="821"/>
      <c r="M85" s="822"/>
      <c r="N85" s="58">
        <f>L82+L83+L84</f>
        <v>261.58763598120692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1133.5464225852299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70" t="s">
        <v>2327</v>
      </c>
      <c r="C118" s="402"/>
      <c r="D118" s="402"/>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45</v>
      </c>
      <c r="N37" s="281">
        <f>K37/M37</f>
        <v>4461.3259259259257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0.02</v>
      </c>
      <c r="N41" s="353">
        <f>N75*M41</f>
        <v>11.348267823577778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9004.377897453207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51.5</v>
      </c>
      <c r="N48" s="281">
        <f>K48*M48</f>
        <v>1287.5</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26212.833333333336</v>
      </c>
      <c r="N49" s="281">
        <f>K49*M49</f>
        <v>32766.041666666672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34053.541666666672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24">
        <f>VLOOKUP(A58,TRANSPORTE!A5:D117,4,FALSE)</f>
        <v>1213.3926280000001</v>
      </c>
      <c r="M58" s="825"/>
      <c r="N58" s="296">
        <f>K58*L58</f>
        <v>1516.740785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1516.740785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0" t="s">
        <v>1037</v>
      </c>
      <c r="C75" s="821"/>
      <c r="D75" s="821"/>
      <c r="E75" s="821"/>
      <c r="F75" s="821"/>
      <c r="G75" s="821"/>
      <c r="H75" s="821"/>
      <c r="I75" s="827"/>
      <c r="J75" s="827"/>
      <c r="K75" s="827"/>
      <c r="L75" s="827"/>
      <c r="M75" s="828"/>
      <c r="N75" s="310">
        <f>SUM(N69:N74)</f>
        <v>567.4133911788889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45142.073740298765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9028.414748059753</v>
      </c>
      <c r="M82" s="855"/>
      <c r="N82" s="57"/>
    </row>
    <row r="83" spans="1:14">
      <c r="B83" s="95" t="s">
        <v>1057</v>
      </c>
      <c r="C83" s="96"/>
      <c r="D83" s="96"/>
      <c r="E83" s="96"/>
      <c r="F83" s="96"/>
      <c r="G83" s="96"/>
      <c r="H83" s="96"/>
      <c r="I83" s="93"/>
      <c r="J83" s="94"/>
      <c r="K83" s="313">
        <v>0.05</v>
      </c>
      <c r="L83" s="854">
        <f>N77*K83</f>
        <v>2257.1036870149383</v>
      </c>
      <c r="M83" s="855"/>
      <c r="N83" s="57"/>
    </row>
    <row r="84" spans="1:14" ht="15.75" thickBot="1">
      <c r="B84" s="97" t="s">
        <v>1058</v>
      </c>
      <c r="C84" s="98"/>
      <c r="D84" s="98"/>
      <c r="E84" s="98"/>
      <c r="F84" s="98"/>
      <c r="G84" s="98"/>
      <c r="H84" s="98"/>
      <c r="I84" s="99"/>
      <c r="J84" s="100"/>
      <c r="K84" s="314">
        <v>0.05</v>
      </c>
      <c r="L84" s="856">
        <f>N77*K84</f>
        <v>2257.1036870149383</v>
      </c>
      <c r="M84" s="857"/>
      <c r="N84" s="57"/>
    </row>
    <row r="85" spans="1:14" ht="15.75" thickBot="1">
      <c r="B85" s="820" t="s">
        <v>1037</v>
      </c>
      <c r="C85" s="821"/>
      <c r="D85" s="821"/>
      <c r="E85" s="821"/>
      <c r="F85" s="821"/>
      <c r="G85" s="821"/>
      <c r="H85" s="821"/>
      <c r="I85" s="821"/>
      <c r="J85" s="821"/>
      <c r="K85" s="821"/>
      <c r="L85" s="821"/>
      <c r="M85" s="822"/>
      <c r="N85" s="58">
        <f>L82+L83+L84</f>
        <v>13542.62212208963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58684.695862388398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29.25"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70" t="s">
        <v>2327</v>
      </c>
      <c r="C118" s="402"/>
      <c r="D118" s="402"/>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3645.6666666666665</v>
      </c>
      <c r="N48" s="281">
        <f>K48*M48</f>
        <v>3645.6666666666665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3645.6666666666665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3645.6666666666665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729.13333333333333</v>
      </c>
      <c r="M83" s="855"/>
      <c r="N83" s="57"/>
    </row>
    <row r="84" spans="1:14">
      <c r="B84" s="95" t="s">
        <v>1057</v>
      </c>
      <c r="C84" s="96"/>
      <c r="D84" s="96"/>
      <c r="E84" s="96"/>
      <c r="F84" s="96"/>
      <c r="G84" s="96"/>
      <c r="H84" s="96"/>
      <c r="I84" s="93"/>
      <c r="J84" s="94"/>
      <c r="K84" s="313">
        <v>0.05</v>
      </c>
      <c r="L84" s="854">
        <f>N78*K84</f>
        <v>182.28333333333333</v>
      </c>
      <c r="M84" s="855"/>
      <c r="N84" s="57"/>
    </row>
    <row r="85" spans="1:14" ht="15.75" thickBot="1">
      <c r="B85" s="97" t="s">
        <v>1058</v>
      </c>
      <c r="C85" s="98"/>
      <c r="D85" s="98"/>
      <c r="E85" s="98"/>
      <c r="F85" s="98"/>
      <c r="G85" s="98"/>
      <c r="H85" s="98"/>
      <c r="I85" s="99"/>
      <c r="J85" s="100"/>
      <c r="K85" s="314">
        <v>0.05</v>
      </c>
      <c r="L85" s="856">
        <f>N78*K85</f>
        <v>182.28333333333333</v>
      </c>
      <c r="M85" s="857"/>
      <c r="N85" s="57"/>
    </row>
    <row r="86" spans="1:14" ht="15.75" thickBot="1">
      <c r="B86" s="820" t="s">
        <v>1037</v>
      </c>
      <c r="C86" s="821"/>
      <c r="D86" s="821"/>
      <c r="E86" s="821"/>
      <c r="F86" s="821"/>
      <c r="G86" s="821"/>
      <c r="H86" s="821"/>
      <c r="I86" s="821"/>
      <c r="J86" s="821"/>
      <c r="K86" s="821"/>
      <c r="L86" s="821"/>
      <c r="M86" s="822"/>
      <c r="N86" s="58">
        <f>L83+L84+L85</f>
        <v>1093.7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4739.3666666666668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3637.416666666667</v>
      </c>
      <c r="N48" s="281">
        <f>K48*M48</f>
        <v>3637.416666666667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3637.416666666667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3637.416666666667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727.48333333333346</v>
      </c>
      <c r="M83" s="855"/>
      <c r="N83" s="57"/>
    </row>
    <row r="84" spans="1:14">
      <c r="B84" s="95" t="s">
        <v>1057</v>
      </c>
      <c r="C84" s="96"/>
      <c r="D84" s="96"/>
      <c r="E84" s="96"/>
      <c r="F84" s="96"/>
      <c r="G84" s="96"/>
      <c r="H84" s="96"/>
      <c r="I84" s="93"/>
      <c r="J84" s="94"/>
      <c r="K84" s="313">
        <v>0.05</v>
      </c>
      <c r="L84" s="854">
        <f>N78*K84</f>
        <v>181.87083333333337</v>
      </c>
      <c r="M84" s="855"/>
      <c r="N84" s="57"/>
    </row>
    <row r="85" spans="1:14" ht="15.75" thickBot="1">
      <c r="B85" s="97" t="s">
        <v>1058</v>
      </c>
      <c r="C85" s="98"/>
      <c r="D85" s="98"/>
      <c r="E85" s="98"/>
      <c r="F85" s="98"/>
      <c r="G85" s="98"/>
      <c r="H85" s="98"/>
      <c r="I85" s="99"/>
      <c r="J85" s="100"/>
      <c r="K85" s="314">
        <v>0.05</v>
      </c>
      <c r="L85" s="856">
        <f>N78*K85</f>
        <v>181.87083333333337</v>
      </c>
      <c r="M85" s="857"/>
      <c r="N85" s="57"/>
    </row>
    <row r="86" spans="1:14" ht="15.75" thickBot="1">
      <c r="B86" s="820" t="s">
        <v>1037</v>
      </c>
      <c r="C86" s="821"/>
      <c r="D86" s="821"/>
      <c r="E86" s="821"/>
      <c r="F86" s="821"/>
      <c r="G86" s="821"/>
      <c r="H86" s="821"/>
      <c r="I86" s="821"/>
      <c r="J86" s="821"/>
      <c r="K86" s="821"/>
      <c r="L86" s="821"/>
      <c r="M86" s="822"/>
      <c r="N86" s="58">
        <f>L83+L84+L85</f>
        <v>1091.2250000000001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4728.6416666666673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ht="18.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51.5</v>
      </c>
      <c r="N48" s="281">
        <f>K48*M48</f>
        <v>51.5</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3637.416666666667</v>
      </c>
      <c r="N49" s="281">
        <f>K49*M49</f>
        <v>1309.47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1360.97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B58" s="52"/>
      <c r="C58" s="326"/>
      <c r="D58" s="326"/>
      <c r="E58" s="326"/>
      <c r="F58" s="326"/>
      <c r="G58" s="326"/>
      <c r="H58" s="320"/>
      <c r="I58" s="288"/>
      <c r="J58" s="295"/>
      <c r="K58" s="288"/>
      <c r="L58" s="824"/>
      <c r="M58" s="825"/>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6" t="s">
        <v>1047</v>
      </c>
      <c r="C68" s="847"/>
      <c r="D68" s="847"/>
      <c r="E68" s="847"/>
      <c r="F68" s="847"/>
      <c r="G68" s="847"/>
      <c r="H68" s="847"/>
      <c r="I68" s="79" t="s">
        <v>1048</v>
      </c>
      <c r="J68" s="81" t="s">
        <v>1494</v>
      </c>
      <c r="K68" s="80" t="s">
        <v>1050</v>
      </c>
      <c r="L68" s="848" t="s">
        <v>1034</v>
      </c>
      <c r="M68" s="849"/>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07"/>
      <c r="C74" s="808"/>
      <c r="D74" s="808"/>
      <c r="E74" s="808"/>
      <c r="F74" s="808"/>
      <c r="G74" s="808"/>
      <c r="H74" s="808"/>
      <c r="I74" s="132"/>
      <c r="J74" s="132"/>
      <c r="K74" s="132"/>
      <c r="L74" s="908"/>
      <c r="M74" s="908"/>
      <c r="N74" s="51"/>
    </row>
    <row r="75" spans="2:15" ht="15.75" thickBot="1">
      <c r="B75" s="820" t="s">
        <v>1037</v>
      </c>
      <c r="C75" s="821"/>
      <c r="D75" s="821"/>
      <c r="E75" s="821"/>
      <c r="F75" s="821"/>
      <c r="G75" s="821"/>
      <c r="H75" s="821"/>
      <c r="I75" s="827"/>
      <c r="J75" s="827"/>
      <c r="K75" s="827"/>
      <c r="L75" s="827"/>
      <c r="M75" s="828"/>
      <c r="N75" s="310"/>
    </row>
    <row r="76" spans="2:15" ht="15.75" thickBot="1">
      <c r="B76" s="39"/>
      <c r="C76" s="40"/>
      <c r="D76" s="40"/>
      <c r="E76" s="40"/>
      <c r="F76" s="40"/>
      <c r="G76" s="40"/>
      <c r="H76" s="40"/>
      <c r="I76" s="40"/>
      <c r="J76" s="40"/>
      <c r="K76" s="40"/>
      <c r="L76" s="40"/>
      <c r="M76" s="40"/>
      <c r="N76" s="41"/>
    </row>
    <row r="77" spans="2:15" ht="15.75" thickBot="1">
      <c r="B77" s="820" t="s">
        <v>1051</v>
      </c>
      <c r="C77" s="821"/>
      <c r="D77" s="821"/>
      <c r="E77" s="821"/>
      <c r="F77" s="821"/>
      <c r="G77" s="821"/>
      <c r="H77" s="821"/>
      <c r="I77" s="821"/>
      <c r="J77" s="821"/>
      <c r="K77" s="821"/>
      <c r="L77" s="821"/>
      <c r="M77" s="822"/>
      <c r="N77" s="105">
        <f>N43+N53+N64+N75</f>
        <v>1360.97</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272.19400000000002</v>
      </c>
      <c r="M82" s="855"/>
      <c r="N82" s="57"/>
    </row>
    <row r="83" spans="1:14">
      <c r="B83" s="95" t="s">
        <v>1057</v>
      </c>
      <c r="C83" s="96"/>
      <c r="D83" s="96"/>
      <c r="E83" s="96"/>
      <c r="F83" s="96"/>
      <c r="G83" s="96"/>
      <c r="H83" s="96"/>
      <c r="I83" s="93"/>
      <c r="J83" s="94"/>
      <c r="K83" s="313">
        <v>0.05</v>
      </c>
      <c r="L83" s="854">
        <f>N77*K83</f>
        <v>68.048500000000004</v>
      </c>
      <c r="M83" s="855"/>
      <c r="N83" s="57"/>
    </row>
    <row r="84" spans="1:14" ht="15.75" thickBot="1">
      <c r="B84" s="97" t="s">
        <v>1058</v>
      </c>
      <c r="C84" s="98"/>
      <c r="D84" s="98"/>
      <c r="E84" s="98"/>
      <c r="F84" s="98"/>
      <c r="G84" s="98"/>
      <c r="H84" s="98"/>
      <c r="I84" s="99"/>
      <c r="J84" s="100"/>
      <c r="K84" s="314">
        <v>0.05</v>
      </c>
      <c r="L84" s="856">
        <f>N77*K84</f>
        <v>68.048500000000004</v>
      </c>
      <c r="M84" s="857"/>
      <c r="N84" s="57"/>
    </row>
    <row r="85" spans="1:14" ht="15.75" thickBot="1">
      <c r="B85" s="820" t="s">
        <v>1037</v>
      </c>
      <c r="C85" s="821"/>
      <c r="D85" s="821"/>
      <c r="E85" s="821"/>
      <c r="F85" s="821"/>
      <c r="G85" s="821"/>
      <c r="H85" s="821"/>
      <c r="I85" s="821"/>
      <c r="J85" s="821"/>
      <c r="K85" s="821"/>
      <c r="L85" s="821"/>
      <c r="M85" s="822"/>
      <c r="N85" s="58">
        <f>L82+L83+L84</f>
        <v>408.291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1769.261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70" t="s">
        <v>2327</v>
      </c>
      <c r="C118" s="402"/>
      <c r="D118" s="402"/>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45</v>
      </c>
      <c r="N37" s="281">
        <f>K37/M37</f>
        <v>4461.3259259259257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8998.7037635414181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26212.833333333336</v>
      </c>
      <c r="N48" s="281">
        <f>K48*M48</f>
        <v>32766.041666666672</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51.5</v>
      </c>
      <c r="N49" s="281">
        <f>K49*M49</f>
        <v>1287.5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34053.541666666672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24">
        <f>VLOOKUP(A59,TRANSPORTE!A5:D123,4,FALSE)</f>
        <v>1213.3926280000001</v>
      </c>
      <c r="M59" s="825"/>
      <c r="N59" s="296">
        <f>K59*L59</f>
        <v>1516.740785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1516.740785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45136.399606386978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9027.2799212773953</v>
      </c>
      <c r="M83" s="855"/>
      <c r="N83" s="57"/>
    </row>
    <row r="84" spans="1:14">
      <c r="B84" s="95" t="s">
        <v>1057</v>
      </c>
      <c r="C84" s="96"/>
      <c r="D84" s="96"/>
      <c r="E84" s="96"/>
      <c r="F84" s="96"/>
      <c r="G84" s="96"/>
      <c r="H84" s="96"/>
      <c r="I84" s="93"/>
      <c r="J84" s="94"/>
      <c r="K84" s="313">
        <v>0.05</v>
      </c>
      <c r="L84" s="854">
        <f>N78*K84</f>
        <v>2256.8199803193488</v>
      </c>
      <c r="M84" s="855"/>
      <c r="N84" s="57"/>
    </row>
    <row r="85" spans="1:14" ht="15.75" thickBot="1">
      <c r="B85" s="97" t="s">
        <v>1058</v>
      </c>
      <c r="C85" s="98"/>
      <c r="D85" s="98"/>
      <c r="E85" s="98"/>
      <c r="F85" s="98"/>
      <c r="G85" s="98"/>
      <c r="H85" s="98"/>
      <c r="I85" s="99"/>
      <c r="J85" s="100"/>
      <c r="K85" s="314">
        <v>0.05</v>
      </c>
      <c r="L85" s="856">
        <f>N78*K85</f>
        <v>2256.8199803193488</v>
      </c>
      <c r="M85" s="857"/>
      <c r="N85" s="57"/>
    </row>
    <row r="86" spans="1:14" ht="15.75" thickBot="1">
      <c r="B86" s="820" t="s">
        <v>1037</v>
      </c>
      <c r="C86" s="821"/>
      <c r="D86" s="821"/>
      <c r="E86" s="821"/>
      <c r="F86" s="821"/>
      <c r="G86" s="821"/>
      <c r="H86" s="821"/>
      <c r="I86" s="821"/>
      <c r="J86" s="821"/>
      <c r="K86" s="821"/>
      <c r="L86" s="821"/>
      <c r="M86" s="822"/>
      <c r="N86" s="58">
        <f>L83+L84+L85</f>
        <v>13540.919881916094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58677.319488303074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45</v>
      </c>
      <c r="N37" s="281">
        <f>K37/M37</f>
        <v>4461.3259259259257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8998.7037635414181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43025.583333333328</v>
      </c>
      <c r="N48" s="281">
        <f>K48*M48</f>
        <v>55933.258333333331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57169.258333333331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68312.785904453645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13662.55718089073</v>
      </c>
      <c r="M83" s="855"/>
      <c r="N83" s="57"/>
    </row>
    <row r="84" spans="1:14">
      <c r="B84" s="95" t="s">
        <v>1057</v>
      </c>
      <c r="C84" s="96"/>
      <c r="D84" s="96"/>
      <c r="E84" s="96"/>
      <c r="F84" s="96"/>
      <c r="G84" s="96"/>
      <c r="H84" s="96"/>
      <c r="I84" s="93"/>
      <c r="J84" s="94"/>
      <c r="K84" s="313">
        <v>0.05</v>
      </c>
      <c r="L84" s="854">
        <f>N78*K84</f>
        <v>3415.6392952226824</v>
      </c>
      <c r="M84" s="855"/>
      <c r="N84" s="57"/>
    </row>
    <row r="85" spans="1:14" ht="15.75" thickBot="1">
      <c r="B85" s="97" t="s">
        <v>1058</v>
      </c>
      <c r="C85" s="98"/>
      <c r="D85" s="98"/>
      <c r="E85" s="98"/>
      <c r="F85" s="98"/>
      <c r="G85" s="98"/>
      <c r="H85" s="98"/>
      <c r="I85" s="99"/>
      <c r="J85" s="100"/>
      <c r="K85" s="314">
        <v>0.05</v>
      </c>
      <c r="L85" s="856">
        <f>N78*K85</f>
        <v>3415.6392952226824</v>
      </c>
      <c r="M85" s="857"/>
      <c r="N85" s="57"/>
    </row>
    <row r="86" spans="1:14" ht="15.75" thickBot="1">
      <c r="B86" s="820" t="s">
        <v>1037</v>
      </c>
      <c r="C86" s="821"/>
      <c r="D86" s="821"/>
      <c r="E86" s="821"/>
      <c r="F86" s="821"/>
      <c r="G86" s="821"/>
      <c r="H86" s="821"/>
      <c r="I86" s="821"/>
      <c r="J86" s="821"/>
      <c r="K86" s="821"/>
      <c r="L86" s="821"/>
      <c r="M86" s="822"/>
      <c r="N86" s="58">
        <f>L83+L84+L85</f>
        <v>20493.835771336093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88806.621675789735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45</v>
      </c>
      <c r="N37" s="281">
        <f>K37/M37</f>
        <v>4461.3259259259257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8998.7037635414181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36599.75</v>
      </c>
      <c r="N48" s="281">
        <f>K48*M48</f>
        <v>47579.675000000003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48815.675000000003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59959.20257112031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11991.840514224063</v>
      </c>
      <c r="M83" s="855"/>
      <c r="N83" s="57"/>
    </row>
    <row r="84" spans="1:14">
      <c r="B84" s="95" t="s">
        <v>1057</v>
      </c>
      <c r="C84" s="96"/>
      <c r="D84" s="96"/>
      <c r="E84" s="96"/>
      <c r="F84" s="96"/>
      <c r="G84" s="96"/>
      <c r="H84" s="96"/>
      <c r="I84" s="93"/>
      <c r="J84" s="94"/>
      <c r="K84" s="313">
        <v>0.05</v>
      </c>
      <c r="L84" s="854">
        <f>N78*K84</f>
        <v>2997.9601285560157</v>
      </c>
      <c r="M84" s="855"/>
      <c r="N84" s="57"/>
    </row>
    <row r="85" spans="1:14" ht="15.75" thickBot="1">
      <c r="B85" s="97" t="s">
        <v>1058</v>
      </c>
      <c r="C85" s="98"/>
      <c r="D85" s="98"/>
      <c r="E85" s="98"/>
      <c r="F85" s="98"/>
      <c r="G85" s="98"/>
      <c r="H85" s="98"/>
      <c r="I85" s="99"/>
      <c r="J85" s="100"/>
      <c r="K85" s="314">
        <v>0.05</v>
      </c>
      <c r="L85" s="856">
        <f>N78*K85</f>
        <v>2997.9601285560157</v>
      </c>
      <c r="M85" s="857"/>
      <c r="N85" s="57"/>
    </row>
    <row r="86" spans="1:14" ht="15.75" thickBot="1">
      <c r="B86" s="820" t="s">
        <v>1037</v>
      </c>
      <c r="C86" s="821"/>
      <c r="D86" s="821"/>
      <c r="E86" s="821"/>
      <c r="F86" s="821"/>
      <c r="G86" s="821"/>
      <c r="H86" s="821"/>
      <c r="I86" s="821"/>
      <c r="J86" s="821"/>
      <c r="K86" s="821"/>
      <c r="L86" s="821"/>
      <c r="M86" s="822"/>
      <c r="N86" s="58">
        <f>L83+L84+L85</f>
        <v>17987.760771336096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77946.963342456409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45</v>
      </c>
      <c r="N37" s="281">
        <f>K37/M37</f>
        <v>4461.3259259259257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8998.7037635414181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40227.833333333328</v>
      </c>
      <c r="N48" s="281">
        <f>K48*M48</f>
        <v>52296.183333333327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53532.183333333327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64675.710904453634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12935.142180890727</v>
      </c>
      <c r="M83" s="855"/>
      <c r="N83" s="57"/>
    </row>
    <row r="84" spans="1:14">
      <c r="B84" s="95" t="s">
        <v>1057</v>
      </c>
      <c r="C84" s="96"/>
      <c r="D84" s="96"/>
      <c r="E84" s="96"/>
      <c r="F84" s="96"/>
      <c r="G84" s="96"/>
      <c r="H84" s="96"/>
      <c r="I84" s="93"/>
      <c r="J84" s="94"/>
      <c r="K84" s="313">
        <v>0.05</v>
      </c>
      <c r="L84" s="854">
        <f>N78*K84</f>
        <v>3233.7855452226818</v>
      </c>
      <c r="M84" s="855"/>
      <c r="N84" s="57"/>
    </row>
    <row r="85" spans="1:14" ht="15.75" thickBot="1">
      <c r="B85" s="97" t="s">
        <v>1058</v>
      </c>
      <c r="C85" s="98"/>
      <c r="D85" s="98"/>
      <c r="E85" s="98"/>
      <c r="F85" s="98"/>
      <c r="G85" s="98"/>
      <c r="H85" s="98"/>
      <c r="I85" s="99"/>
      <c r="J85" s="100"/>
      <c r="K85" s="314">
        <v>0.05</v>
      </c>
      <c r="L85" s="856">
        <f>N78*K85</f>
        <v>3233.7855452226818</v>
      </c>
      <c r="M85" s="857"/>
      <c r="N85" s="57"/>
    </row>
    <row r="86" spans="1:14" ht="15.75" thickBot="1">
      <c r="B86" s="820" t="s">
        <v>1037</v>
      </c>
      <c r="C86" s="821"/>
      <c r="D86" s="821"/>
      <c r="E86" s="821"/>
      <c r="F86" s="821"/>
      <c r="G86" s="821"/>
      <c r="H86" s="821"/>
      <c r="I86" s="821"/>
      <c r="J86" s="821"/>
      <c r="K86" s="821"/>
      <c r="L86" s="821"/>
      <c r="M86" s="822"/>
      <c r="N86" s="58">
        <f>L83+L84+L85</f>
        <v>19402.713271336092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84078.424175789725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162</v>
      </c>
      <c r="B36" s="833" t="str">
        <f>VLOOKUP(A36,EQUIPOS!A6:D154,3,FALSE)</f>
        <v>Compactador manual (SALTARIN) Peso de operación (Kg.) 52, Fuerza de impacto por golpe (KN) 12.</v>
      </c>
      <c r="C36" s="834"/>
      <c r="D36" s="834"/>
      <c r="E36" s="834"/>
      <c r="F36" s="834"/>
      <c r="G36" s="834"/>
      <c r="H36" s="835"/>
      <c r="I36" s="276"/>
      <c r="J36" s="277"/>
      <c r="K36" s="278">
        <f>VLOOKUP(A36,EQUIPOS!A6:D163,4,FALSE)</f>
        <v>24534.333333333336</v>
      </c>
      <c r="L36" s="279"/>
      <c r="M36" s="280">
        <v>2.5</v>
      </c>
      <c r="N36" s="281">
        <f>K36/M36</f>
        <v>9813.7333333333336</v>
      </c>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412"/>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0.05</v>
      </c>
      <c r="N41" s="353">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10579.741411424833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43025.583333333328</v>
      </c>
      <c r="N48" s="281">
        <f>K48*M48</f>
        <v>55933.258333333331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57169.258333333331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84646.57172298817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16929.314344597635</v>
      </c>
      <c r="M83" s="855"/>
      <c r="N83" s="57"/>
    </row>
    <row r="84" spans="1:14">
      <c r="B84" s="95" t="s">
        <v>1057</v>
      </c>
      <c r="C84" s="96"/>
      <c r="D84" s="96"/>
      <c r="E84" s="96"/>
      <c r="F84" s="96"/>
      <c r="G84" s="96"/>
      <c r="H84" s="96"/>
      <c r="I84" s="93"/>
      <c r="J84" s="94"/>
      <c r="K84" s="313">
        <v>0.05</v>
      </c>
      <c r="L84" s="854">
        <f>N78*K84</f>
        <v>4232.3285861494087</v>
      </c>
      <c r="M84" s="855"/>
      <c r="N84" s="57"/>
    </row>
    <row r="85" spans="1:14" ht="15.75" thickBot="1">
      <c r="B85" s="97" t="s">
        <v>1058</v>
      </c>
      <c r="C85" s="98"/>
      <c r="D85" s="98"/>
      <c r="E85" s="98"/>
      <c r="F85" s="98"/>
      <c r="G85" s="98"/>
      <c r="H85" s="98"/>
      <c r="I85" s="99"/>
      <c r="J85" s="100"/>
      <c r="K85" s="314">
        <v>0.05</v>
      </c>
      <c r="L85" s="856">
        <f>N78*K85</f>
        <v>4232.3285861494087</v>
      </c>
      <c r="M85" s="857"/>
      <c r="N85" s="57"/>
    </row>
    <row r="86" spans="1:14" ht="15.75" thickBot="1">
      <c r="B86" s="820" t="s">
        <v>1037</v>
      </c>
      <c r="C86" s="821"/>
      <c r="D86" s="821"/>
      <c r="E86" s="821"/>
      <c r="F86" s="821"/>
      <c r="G86" s="821"/>
      <c r="H86" s="821"/>
      <c r="I86" s="821"/>
      <c r="J86" s="821"/>
      <c r="K86" s="821"/>
      <c r="L86" s="821"/>
      <c r="M86" s="822"/>
      <c r="N86" s="58">
        <f>L83+L84+L85</f>
        <v>25393.97151689645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110040.54323988462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162</v>
      </c>
      <c r="B36" s="833" t="str">
        <f>VLOOKUP(A36,EQUIPOS!A6:D154,3,FALSE)</f>
        <v>Compactador manual (SALTARIN) Peso de operación (Kg.) 52, Fuerza de impacto por golpe (KN) 12.</v>
      </c>
      <c r="C36" s="834"/>
      <c r="D36" s="834"/>
      <c r="E36" s="834"/>
      <c r="F36" s="834"/>
      <c r="G36" s="834"/>
      <c r="H36" s="835"/>
      <c r="I36" s="276"/>
      <c r="J36" s="277"/>
      <c r="K36" s="278">
        <f>VLOOKUP(A36,EQUIPOS!A6:D163,4,FALSE)</f>
        <v>24534.333333333336</v>
      </c>
      <c r="L36" s="279"/>
      <c r="M36" s="280">
        <v>2.5</v>
      </c>
      <c r="N36" s="281">
        <f>K36/M36</f>
        <v>9813.7333333333336</v>
      </c>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0.05</v>
      </c>
      <c r="N41" s="353">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10579.741411424833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36599.75</v>
      </c>
      <c r="N48" s="281">
        <f>K48*M48</f>
        <v>47579.675000000003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48815.675000000003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76292.988389654842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15258.597677930969</v>
      </c>
      <c r="M83" s="855"/>
      <c r="N83" s="57"/>
    </row>
    <row r="84" spans="1:14">
      <c r="B84" s="95" t="s">
        <v>1057</v>
      </c>
      <c r="C84" s="96"/>
      <c r="D84" s="96"/>
      <c r="E84" s="96"/>
      <c r="F84" s="96"/>
      <c r="G84" s="96"/>
      <c r="H84" s="96"/>
      <c r="I84" s="93"/>
      <c r="J84" s="94"/>
      <c r="K84" s="313">
        <v>0.05</v>
      </c>
      <c r="L84" s="854">
        <f>N78*K84</f>
        <v>3814.6494194827424</v>
      </c>
      <c r="M84" s="855"/>
      <c r="N84" s="57"/>
    </row>
    <row r="85" spans="1:14" ht="15.75" thickBot="1">
      <c r="B85" s="97" t="s">
        <v>1058</v>
      </c>
      <c r="C85" s="98"/>
      <c r="D85" s="98"/>
      <c r="E85" s="98"/>
      <c r="F85" s="98"/>
      <c r="G85" s="98"/>
      <c r="H85" s="98"/>
      <c r="I85" s="99"/>
      <c r="J85" s="100"/>
      <c r="K85" s="314">
        <v>0.05</v>
      </c>
      <c r="L85" s="856">
        <f>N78*K85</f>
        <v>3814.6494194827424</v>
      </c>
      <c r="M85" s="857"/>
      <c r="N85" s="57"/>
    </row>
    <row r="86" spans="1:14" ht="15.75" thickBot="1">
      <c r="B86" s="820" t="s">
        <v>1037</v>
      </c>
      <c r="C86" s="821"/>
      <c r="D86" s="821"/>
      <c r="E86" s="821"/>
      <c r="F86" s="821"/>
      <c r="G86" s="821"/>
      <c r="H86" s="821"/>
      <c r="I86" s="821"/>
      <c r="J86" s="821"/>
      <c r="K86" s="821"/>
      <c r="L86" s="821"/>
      <c r="M86" s="822"/>
      <c r="N86" s="58">
        <f>L83+L84+L85</f>
        <v>22887.896516896453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99180.884906551291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162</v>
      </c>
      <c r="B36" s="833" t="str">
        <f>VLOOKUP(A36,EQUIPOS!A6:D154,3,FALSE)</f>
        <v>Compactador manual (SALTARIN) Peso de operación (Kg.) 52, Fuerza de impacto por golpe (KN) 12.</v>
      </c>
      <c r="C36" s="834"/>
      <c r="D36" s="834"/>
      <c r="E36" s="834"/>
      <c r="F36" s="834"/>
      <c r="G36" s="834"/>
      <c r="H36" s="835"/>
      <c r="I36" s="276"/>
      <c r="J36" s="277"/>
      <c r="K36" s="278">
        <f>VLOOKUP(A36,EQUIPOS!A6:D163,4,FALSE)</f>
        <v>24534.333333333336</v>
      </c>
      <c r="L36" s="279"/>
      <c r="M36" s="280">
        <v>2.5</v>
      </c>
      <c r="N36" s="281">
        <f>K36/M36</f>
        <v>9813.7333333333336</v>
      </c>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0.05</v>
      </c>
      <c r="N41" s="353">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10579.741411424833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40227.833333333328</v>
      </c>
      <c r="N48" s="281">
        <f>K48*M48</f>
        <v>52296.183333333327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53532.183333333327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81009.496722988159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16201.899344597632</v>
      </c>
      <c r="M83" s="855"/>
      <c r="N83" s="57"/>
    </row>
    <row r="84" spans="1:14">
      <c r="B84" s="95" t="s">
        <v>1057</v>
      </c>
      <c r="C84" s="96"/>
      <c r="D84" s="96"/>
      <c r="E84" s="96"/>
      <c r="F84" s="96"/>
      <c r="G84" s="96"/>
      <c r="H84" s="96"/>
      <c r="I84" s="93"/>
      <c r="J84" s="94"/>
      <c r="K84" s="313">
        <v>0.05</v>
      </c>
      <c r="L84" s="854">
        <f>N78*K84</f>
        <v>4050.474836149408</v>
      </c>
      <c r="M84" s="855"/>
      <c r="N84" s="57"/>
    </row>
    <row r="85" spans="1:14" ht="15.75" thickBot="1">
      <c r="B85" s="97" t="s">
        <v>1058</v>
      </c>
      <c r="C85" s="98"/>
      <c r="D85" s="98"/>
      <c r="E85" s="98"/>
      <c r="F85" s="98"/>
      <c r="G85" s="98"/>
      <c r="H85" s="98"/>
      <c r="I85" s="99"/>
      <c r="J85" s="100"/>
      <c r="K85" s="314">
        <v>0.05</v>
      </c>
      <c r="L85" s="856">
        <f>N78*K85</f>
        <v>4050.474836149408</v>
      </c>
      <c r="M85" s="857"/>
      <c r="N85" s="57"/>
    </row>
    <row r="86" spans="1:14" ht="15.75" thickBot="1">
      <c r="B86" s="820" t="s">
        <v>1037</v>
      </c>
      <c r="C86" s="821"/>
      <c r="D86" s="821"/>
      <c r="E86" s="821"/>
      <c r="F86" s="821"/>
      <c r="G86" s="821"/>
      <c r="H86" s="821"/>
      <c r="I86" s="821"/>
      <c r="J86" s="821"/>
      <c r="K86" s="821"/>
      <c r="L86" s="821"/>
      <c r="M86" s="822"/>
      <c r="N86" s="58">
        <f>L83+L84+L85</f>
        <v>24302.849016896449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105312.34573988461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45</v>
      </c>
      <c r="N37" s="281">
        <f>K37/M37</f>
        <v>4461.3259259259257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8998.7037635414181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43336.833333333328</v>
      </c>
      <c r="N48" s="281">
        <f>K48*M48</f>
        <v>56337.883333333331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57573.883333333331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68717.410904453645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13743.482180890729</v>
      </c>
      <c r="M83" s="855"/>
      <c r="N83" s="57"/>
    </row>
    <row r="84" spans="1:14">
      <c r="B84" s="95" t="s">
        <v>1057</v>
      </c>
      <c r="C84" s="96"/>
      <c r="D84" s="96"/>
      <c r="E84" s="96"/>
      <c r="F84" s="96"/>
      <c r="G84" s="96"/>
      <c r="H84" s="96"/>
      <c r="I84" s="93"/>
      <c r="J84" s="94"/>
      <c r="K84" s="313">
        <v>0.05</v>
      </c>
      <c r="L84" s="854">
        <f>N78*K84</f>
        <v>3435.8705452226823</v>
      </c>
      <c r="M84" s="855"/>
      <c r="N84" s="57"/>
    </row>
    <row r="85" spans="1:14" ht="15.75" thickBot="1">
      <c r="B85" s="97" t="s">
        <v>1058</v>
      </c>
      <c r="C85" s="98"/>
      <c r="D85" s="98"/>
      <c r="E85" s="98"/>
      <c r="F85" s="98"/>
      <c r="G85" s="98"/>
      <c r="H85" s="98"/>
      <c r="I85" s="99"/>
      <c r="J85" s="100"/>
      <c r="K85" s="314">
        <v>0.05</v>
      </c>
      <c r="L85" s="856">
        <f>N78*K85</f>
        <v>3435.8705452226823</v>
      </c>
      <c r="M85" s="857"/>
      <c r="N85" s="57"/>
    </row>
    <row r="86" spans="1:14" ht="15.75" thickBot="1">
      <c r="B86" s="820" t="s">
        <v>1037</v>
      </c>
      <c r="C86" s="821"/>
      <c r="D86" s="821"/>
      <c r="E86" s="821"/>
      <c r="F86" s="821"/>
      <c r="G86" s="821"/>
      <c r="H86" s="821"/>
      <c r="I86" s="821"/>
      <c r="J86" s="821"/>
      <c r="K86" s="821"/>
      <c r="L86" s="821"/>
      <c r="M86" s="822"/>
      <c r="N86" s="58">
        <f>L83+L84+L85</f>
        <v>20615.223271336094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89332.634175789746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45</v>
      </c>
      <c r="N37" s="281">
        <f>K37/M37</f>
        <v>4461.3259259259257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8998.7037635414181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43407.666666666664</v>
      </c>
      <c r="N48" s="281">
        <f>K48*M48</f>
        <v>56429.966666666667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57665.966666666667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68809.494237786988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13761.898847557399</v>
      </c>
      <c r="M83" s="855"/>
      <c r="N83" s="57"/>
    </row>
    <row r="84" spans="1:14">
      <c r="B84" s="95" t="s">
        <v>1057</v>
      </c>
      <c r="C84" s="96"/>
      <c r="D84" s="96"/>
      <c r="E84" s="96"/>
      <c r="F84" s="96"/>
      <c r="G84" s="96"/>
      <c r="H84" s="96"/>
      <c r="I84" s="93"/>
      <c r="J84" s="94"/>
      <c r="K84" s="313">
        <v>0.05</v>
      </c>
      <c r="L84" s="854">
        <f>N78*K84</f>
        <v>3440.4747118893497</v>
      </c>
      <c r="M84" s="855"/>
      <c r="N84" s="57"/>
    </row>
    <row r="85" spans="1:14" ht="15.75" thickBot="1">
      <c r="B85" s="97" t="s">
        <v>1058</v>
      </c>
      <c r="C85" s="98"/>
      <c r="D85" s="98"/>
      <c r="E85" s="98"/>
      <c r="F85" s="98"/>
      <c r="G85" s="98"/>
      <c r="H85" s="98"/>
      <c r="I85" s="99"/>
      <c r="J85" s="100"/>
      <c r="K85" s="314">
        <v>0.05</v>
      </c>
      <c r="L85" s="856">
        <f>N78*K85</f>
        <v>3440.4747118893497</v>
      </c>
      <c r="M85" s="857"/>
      <c r="N85" s="57"/>
    </row>
    <row r="86" spans="1:14" ht="15.75" thickBot="1">
      <c r="B86" s="820" t="s">
        <v>1037</v>
      </c>
      <c r="C86" s="821"/>
      <c r="D86" s="821"/>
      <c r="E86" s="821"/>
      <c r="F86" s="821"/>
      <c r="G86" s="821"/>
      <c r="H86" s="821"/>
      <c r="I86" s="821"/>
      <c r="J86" s="821"/>
      <c r="K86" s="821"/>
      <c r="L86" s="821"/>
      <c r="M86" s="822"/>
      <c r="N86" s="58">
        <f>L83+L84+L85</f>
        <v>20642.848271336097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89452.342509123089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269</v>
      </c>
      <c r="B37" s="833" t="str">
        <f>VLOOKUP(A37,EQUIPOS!A7:D154,3,FALSE)</f>
        <v>Motoniveladora  potencia 215 HP, ancho de cuchilla 4,27 m, peso 18 ton.</v>
      </c>
      <c r="C37" s="834"/>
      <c r="D37" s="834"/>
      <c r="E37" s="834"/>
      <c r="F37" s="834"/>
      <c r="G37" s="834"/>
      <c r="H37" s="835"/>
      <c r="I37" s="276"/>
      <c r="J37" s="277"/>
      <c r="K37" s="278">
        <f>VLOOKUP(A37,EQUIPOS!A7:D164,4,FALSE)</f>
        <v>200759.66666666666</v>
      </c>
      <c r="L37" s="279"/>
      <c r="M37" s="280">
        <v>45</v>
      </c>
      <c r="N37" s="281">
        <f>K37/M37</f>
        <v>4461.3259259259257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8998.7037635414181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56445.666666666672</v>
      </c>
      <c r="N48" s="281">
        <f>K48*M48</f>
        <v>73379.366666666669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74615.366666666669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85758.894237786983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17151.778847557398</v>
      </c>
      <c r="M83" s="855"/>
      <c r="N83" s="57"/>
    </row>
    <row r="84" spans="1:14">
      <c r="B84" s="95" t="s">
        <v>1057</v>
      </c>
      <c r="C84" s="96"/>
      <c r="D84" s="96"/>
      <c r="E84" s="96"/>
      <c r="F84" s="96"/>
      <c r="G84" s="96"/>
      <c r="H84" s="96"/>
      <c r="I84" s="93"/>
      <c r="J84" s="94"/>
      <c r="K84" s="313">
        <v>0.05</v>
      </c>
      <c r="L84" s="854">
        <f>N78*K84</f>
        <v>4287.9447118893495</v>
      </c>
      <c r="M84" s="855"/>
      <c r="N84" s="57"/>
    </row>
    <row r="85" spans="1:14" ht="15.75" thickBot="1">
      <c r="B85" s="97" t="s">
        <v>1058</v>
      </c>
      <c r="C85" s="98"/>
      <c r="D85" s="98"/>
      <c r="E85" s="98"/>
      <c r="F85" s="98"/>
      <c r="G85" s="98"/>
      <c r="H85" s="98"/>
      <c r="I85" s="99"/>
      <c r="J85" s="100"/>
      <c r="K85" s="314">
        <v>0.05</v>
      </c>
      <c r="L85" s="856">
        <f>N78*K85</f>
        <v>4287.9447118893495</v>
      </c>
      <c r="M85" s="857"/>
      <c r="N85" s="57"/>
    </row>
    <row r="86" spans="1:14" ht="15.75" thickBot="1">
      <c r="B86" s="820" t="s">
        <v>1037</v>
      </c>
      <c r="C86" s="821"/>
      <c r="D86" s="821"/>
      <c r="E86" s="821"/>
      <c r="F86" s="821"/>
      <c r="G86" s="821"/>
      <c r="H86" s="821"/>
      <c r="I86" s="821"/>
      <c r="J86" s="821"/>
      <c r="K86" s="821"/>
      <c r="L86" s="821"/>
      <c r="M86" s="822"/>
      <c r="N86" s="58">
        <f>L83+L84+L85</f>
        <v>25727.668271336101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111486.56250912309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162</v>
      </c>
      <c r="B36" s="833" t="str">
        <f>VLOOKUP(A36,EQUIPOS!A6:D154,3,FALSE)</f>
        <v>Compactador manual (SALTARIN) Peso de operación (Kg.) 52, Fuerza de impacto por golpe (KN) 12.</v>
      </c>
      <c r="C36" s="834"/>
      <c r="D36" s="834"/>
      <c r="E36" s="834"/>
      <c r="F36" s="834"/>
      <c r="G36" s="834"/>
      <c r="H36" s="835"/>
      <c r="I36" s="276"/>
      <c r="J36" s="277"/>
      <c r="K36" s="278">
        <f>VLOOKUP(A36,EQUIPOS!A6:D163,4,FALSE)</f>
        <v>24534.333333333336</v>
      </c>
      <c r="L36" s="279"/>
      <c r="M36" s="280">
        <v>2.5</v>
      </c>
      <c r="N36" s="281">
        <f>K36/M36</f>
        <v>9813.7333333333336</v>
      </c>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0.05</v>
      </c>
      <c r="N41" s="353">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10579.741411424833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43336.833333333328</v>
      </c>
      <c r="N48" s="281">
        <f>K48*M48</f>
        <v>56337.883333333331</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57573.883333333331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85051.19672298817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17010.239344597634</v>
      </c>
      <c r="M83" s="855"/>
      <c r="N83" s="57"/>
    </row>
    <row r="84" spans="1:14">
      <c r="B84" s="95" t="s">
        <v>1057</v>
      </c>
      <c r="C84" s="96"/>
      <c r="D84" s="96"/>
      <c r="E84" s="96"/>
      <c r="F84" s="96"/>
      <c r="G84" s="96"/>
      <c r="H84" s="96"/>
      <c r="I84" s="93"/>
      <c r="J84" s="94"/>
      <c r="K84" s="313">
        <v>0.05</v>
      </c>
      <c r="L84" s="854">
        <f>N78*K84</f>
        <v>4252.5598361494085</v>
      </c>
      <c r="M84" s="855"/>
      <c r="N84" s="57"/>
    </row>
    <row r="85" spans="1:14" ht="15.75" thickBot="1">
      <c r="B85" s="97" t="s">
        <v>1058</v>
      </c>
      <c r="C85" s="98"/>
      <c r="D85" s="98"/>
      <c r="E85" s="98"/>
      <c r="F85" s="98"/>
      <c r="G85" s="98"/>
      <c r="H85" s="98"/>
      <c r="I85" s="99"/>
      <c r="J85" s="100"/>
      <c r="K85" s="314">
        <v>0.05</v>
      </c>
      <c r="L85" s="856">
        <f>N78*K85</f>
        <v>4252.5598361494085</v>
      </c>
      <c r="M85" s="857"/>
      <c r="N85" s="57"/>
    </row>
    <row r="86" spans="1:14" ht="15.75" thickBot="1">
      <c r="B86" s="820" t="s">
        <v>1037</v>
      </c>
      <c r="C86" s="821"/>
      <c r="D86" s="821"/>
      <c r="E86" s="821"/>
      <c r="F86" s="821"/>
      <c r="G86" s="821"/>
      <c r="H86" s="821"/>
      <c r="I86" s="821"/>
      <c r="J86" s="821"/>
      <c r="K86" s="821"/>
      <c r="L86" s="821"/>
      <c r="M86" s="822"/>
      <c r="N86" s="58">
        <f>L83+L84+L85</f>
        <v>25515.359016896451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110566.55573988461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162</v>
      </c>
      <c r="B36" s="833" t="str">
        <f>VLOOKUP(A36,EQUIPOS!A6:D154,3,FALSE)</f>
        <v>Compactador manual (SALTARIN) Peso de operación (Kg.) 52, Fuerza de impacto por golpe (KN) 12.</v>
      </c>
      <c r="C36" s="834"/>
      <c r="D36" s="834"/>
      <c r="E36" s="834"/>
      <c r="F36" s="834"/>
      <c r="G36" s="834"/>
      <c r="H36" s="835"/>
      <c r="I36" s="276"/>
      <c r="J36" s="277"/>
      <c r="K36" s="278">
        <f>VLOOKUP(A36,EQUIPOS!A6:D163,4,FALSE)</f>
        <v>24534.333333333336</v>
      </c>
      <c r="L36" s="279"/>
      <c r="M36" s="280">
        <v>2.5</v>
      </c>
      <c r="N36" s="281">
        <f>K36/M36</f>
        <v>9813.7333333333336</v>
      </c>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0.05</v>
      </c>
      <c r="N41" s="353">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10579.741411424833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43407.666666666664</v>
      </c>
      <c r="N48" s="281">
        <f>K48*M48</f>
        <v>56429.966666666667</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57665.966666666667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9">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85143.280056321499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17028.656011264302</v>
      </c>
      <c r="M83" s="855"/>
      <c r="N83" s="57"/>
    </row>
    <row r="84" spans="1:14">
      <c r="B84" s="95" t="s">
        <v>1057</v>
      </c>
      <c r="C84" s="96"/>
      <c r="D84" s="96"/>
      <c r="E84" s="96"/>
      <c r="F84" s="96"/>
      <c r="G84" s="96"/>
      <c r="H84" s="96"/>
      <c r="I84" s="93"/>
      <c r="J84" s="94"/>
      <c r="K84" s="313">
        <v>0.05</v>
      </c>
      <c r="L84" s="854">
        <f>N78*K84</f>
        <v>4257.1640028160755</v>
      </c>
      <c r="M84" s="855"/>
      <c r="N84" s="57"/>
    </row>
    <row r="85" spans="1:14" ht="15.75" thickBot="1">
      <c r="B85" s="97" t="s">
        <v>1058</v>
      </c>
      <c r="C85" s="98"/>
      <c r="D85" s="98"/>
      <c r="E85" s="98"/>
      <c r="F85" s="98"/>
      <c r="G85" s="98"/>
      <c r="H85" s="98"/>
      <c r="I85" s="99"/>
      <c r="J85" s="100"/>
      <c r="K85" s="314">
        <v>0.05</v>
      </c>
      <c r="L85" s="856">
        <f>N78*K85</f>
        <v>4257.1640028160755</v>
      </c>
      <c r="M85" s="857"/>
      <c r="N85" s="57"/>
    </row>
    <row r="86" spans="1:14" ht="15.75" thickBot="1">
      <c r="B86" s="820" t="s">
        <v>1037</v>
      </c>
      <c r="C86" s="821"/>
      <c r="D86" s="821"/>
      <c r="E86" s="821"/>
      <c r="F86" s="821"/>
      <c r="G86" s="821"/>
      <c r="H86" s="821"/>
      <c r="I86" s="821"/>
      <c r="J86" s="821"/>
      <c r="K86" s="821"/>
      <c r="L86" s="821"/>
      <c r="M86" s="822"/>
      <c r="N86" s="58">
        <f>L83+L84+L85</f>
        <v>25542.984016896455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110686.26407321796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162</v>
      </c>
      <c r="B36" s="833" t="str">
        <f>VLOOKUP(A36,EQUIPOS!A6:D154,3,FALSE)</f>
        <v>Compactador manual (SALTARIN) Peso de operación (Kg.) 52, Fuerza de impacto por golpe (KN) 12.</v>
      </c>
      <c r="C36" s="834"/>
      <c r="D36" s="834"/>
      <c r="E36" s="834"/>
      <c r="F36" s="834"/>
      <c r="G36" s="834"/>
      <c r="H36" s="835"/>
      <c r="I36" s="276"/>
      <c r="J36" s="277"/>
      <c r="K36" s="278">
        <f>VLOOKUP(A36,EQUIPOS!A6:D163,4,FALSE)</f>
        <v>24534.333333333336</v>
      </c>
      <c r="L36" s="279"/>
      <c r="M36" s="280">
        <v>2.5</v>
      </c>
      <c r="N36" s="281">
        <f>K36/M36</f>
        <v>9813.7333333333336</v>
      </c>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0.05</v>
      </c>
      <c r="N41" s="353">
        <f>N76*M41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10579.741411424833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56445.666666666672</v>
      </c>
      <c r="N48" s="281">
        <f>K48*M48</f>
        <v>73379.366666666669</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51.5</v>
      </c>
      <c r="N49" s="281">
        <f>K49*M49</f>
        <v>1236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74615.366666666669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15320.161561829998</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102092.68005632151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20418.536011264303</v>
      </c>
      <c r="M83" s="855"/>
      <c r="N83" s="57"/>
    </row>
    <row r="84" spans="1:14">
      <c r="B84" s="95" t="s">
        <v>1057</v>
      </c>
      <c r="C84" s="96"/>
      <c r="D84" s="96"/>
      <c r="E84" s="96"/>
      <c r="F84" s="96"/>
      <c r="G84" s="96"/>
      <c r="H84" s="96"/>
      <c r="I84" s="93"/>
      <c r="J84" s="94"/>
      <c r="K84" s="313">
        <v>0.05</v>
      </c>
      <c r="L84" s="854">
        <f>N78*K84</f>
        <v>5104.6340028160757</v>
      </c>
      <c r="M84" s="855"/>
      <c r="N84" s="57"/>
    </row>
    <row r="85" spans="1:14" ht="15.75" thickBot="1">
      <c r="B85" s="97" t="s">
        <v>1058</v>
      </c>
      <c r="C85" s="98"/>
      <c r="D85" s="98"/>
      <c r="E85" s="98"/>
      <c r="F85" s="98"/>
      <c r="G85" s="98"/>
      <c r="H85" s="98"/>
      <c r="I85" s="99"/>
      <c r="J85" s="100"/>
      <c r="K85" s="314">
        <v>0.05</v>
      </c>
      <c r="L85" s="856">
        <f>N78*K85</f>
        <v>5104.6340028160757</v>
      </c>
      <c r="M85" s="857"/>
      <c r="N85" s="57"/>
    </row>
    <row r="86" spans="1:14" ht="15.75" thickBot="1">
      <c r="B86" s="820" t="s">
        <v>1037</v>
      </c>
      <c r="C86" s="821"/>
      <c r="D86" s="821"/>
      <c r="E86" s="821"/>
      <c r="F86" s="821"/>
      <c r="G86" s="821"/>
      <c r="H86" s="821"/>
      <c r="I86" s="821"/>
      <c r="J86" s="821"/>
      <c r="K86" s="821"/>
      <c r="L86" s="821"/>
      <c r="M86" s="822"/>
      <c r="N86" s="58">
        <f>L83+L84+L85</f>
        <v>30627.804016896458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132720.48407321796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30</v>
      </c>
      <c r="N36" s="281">
        <f>K36/M36</f>
        <v>3259.1111111111113</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30</v>
      </c>
      <c r="N37" s="281">
        <f>K37/M37</f>
        <v>4222.3166666666666</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30</v>
      </c>
      <c r="N38" s="281">
        <f>K38/M38</f>
        <v>4362.1333333333332</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8.5112008676833337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11852.072311978794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43336.833333333328</v>
      </c>
      <c r="N48" s="281">
        <f>K48*M48</f>
        <v>54171.041666666657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54171.041666666657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4">
        <f>VLOOKUP(A59,TRANSPORTE!A5:D123,4,FALSE)</f>
        <v>1213.3926280000001</v>
      </c>
      <c r="M59" s="825"/>
      <c r="N59" s="296">
        <f>K59*L59</f>
        <v>1516.740785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1516.740785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851.12008676833329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68390.974850413782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13678.194970082757</v>
      </c>
      <c r="M83" s="855"/>
      <c r="N83" s="57"/>
    </row>
    <row r="84" spans="1:14">
      <c r="B84" s="95" t="s">
        <v>1057</v>
      </c>
      <c r="C84" s="96"/>
      <c r="D84" s="96"/>
      <c r="E84" s="96"/>
      <c r="F84" s="96"/>
      <c r="G84" s="96"/>
      <c r="H84" s="96"/>
      <c r="I84" s="93"/>
      <c r="J84" s="94"/>
      <c r="K84" s="313">
        <v>0.05</v>
      </c>
      <c r="L84" s="854">
        <f>N78*K84</f>
        <v>3419.5487425206893</v>
      </c>
      <c r="M84" s="855"/>
      <c r="N84" s="57"/>
    </row>
    <row r="85" spans="1:14" ht="15.75" thickBot="1">
      <c r="B85" s="97" t="s">
        <v>1058</v>
      </c>
      <c r="C85" s="98"/>
      <c r="D85" s="98"/>
      <c r="E85" s="98"/>
      <c r="F85" s="98"/>
      <c r="G85" s="98"/>
      <c r="H85" s="98"/>
      <c r="I85" s="99"/>
      <c r="J85" s="100"/>
      <c r="K85" s="314">
        <v>0.05</v>
      </c>
      <c r="L85" s="856">
        <f>N78*K85</f>
        <v>3419.5487425206893</v>
      </c>
      <c r="M85" s="857"/>
      <c r="N85" s="57"/>
    </row>
    <row r="86" spans="1:14" ht="15.75" thickBot="1">
      <c r="B86" s="820" t="s">
        <v>1037</v>
      </c>
      <c r="C86" s="821"/>
      <c r="D86" s="821"/>
      <c r="E86" s="821"/>
      <c r="F86" s="821"/>
      <c r="G86" s="821"/>
      <c r="H86" s="821"/>
      <c r="I86" s="821"/>
      <c r="J86" s="821"/>
      <c r="K86" s="821"/>
      <c r="L86" s="821"/>
      <c r="M86" s="822"/>
      <c r="N86" s="58">
        <f>L83+L84+L85</f>
        <v>20517.292455124134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88908.267305537913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30</v>
      </c>
      <c r="N36" s="281">
        <f>K36/M36</f>
        <v>3259.1111111111113</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30</v>
      </c>
      <c r="N37" s="281">
        <f>K37/M37</f>
        <v>4222.3166666666666</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30</v>
      </c>
      <c r="N38" s="281">
        <f>K38/M38</f>
        <v>4362.1333333333332</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8.5112008676833337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11852.072311978794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56445.666666666672</v>
      </c>
      <c r="N48" s="281">
        <f>K48*M48</f>
        <v>70557.083333333343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70557.083333333343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4">
        <f>VLOOKUP(A59,TRANSPORTE!A5:D123,4,FALSE)</f>
        <v>1213.3926280000001</v>
      </c>
      <c r="M59" s="825"/>
      <c r="N59" s="296">
        <f>K59*L59</f>
        <v>1516.740785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1516.740785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851.12008676833329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84777.016517080468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16955.403303416093</v>
      </c>
      <c r="M83" s="855"/>
      <c r="N83" s="57"/>
    </row>
    <row r="84" spans="1:14">
      <c r="B84" s="95" t="s">
        <v>1057</v>
      </c>
      <c r="C84" s="96"/>
      <c r="D84" s="96"/>
      <c r="E84" s="96"/>
      <c r="F84" s="96"/>
      <c r="G84" s="96"/>
      <c r="H84" s="96"/>
      <c r="I84" s="93"/>
      <c r="J84" s="94"/>
      <c r="K84" s="313">
        <v>0.05</v>
      </c>
      <c r="L84" s="854">
        <f>N78*K84</f>
        <v>4238.8508258540232</v>
      </c>
      <c r="M84" s="855"/>
      <c r="N84" s="57"/>
    </row>
    <row r="85" spans="1:14" ht="15.75" thickBot="1">
      <c r="B85" s="97" t="s">
        <v>1058</v>
      </c>
      <c r="C85" s="98"/>
      <c r="D85" s="98"/>
      <c r="E85" s="98"/>
      <c r="F85" s="98"/>
      <c r="G85" s="98"/>
      <c r="H85" s="98"/>
      <c r="I85" s="99"/>
      <c r="J85" s="100"/>
      <c r="K85" s="314">
        <v>0.05</v>
      </c>
      <c r="L85" s="856">
        <f>N78*K85</f>
        <v>4238.8508258540232</v>
      </c>
      <c r="M85" s="857"/>
      <c r="N85" s="57"/>
    </row>
    <row r="86" spans="1:14" ht="15.75" thickBot="1">
      <c r="B86" s="820" t="s">
        <v>1037</v>
      </c>
      <c r="C86" s="821"/>
      <c r="D86" s="821"/>
      <c r="E86" s="821"/>
      <c r="F86" s="821"/>
      <c r="G86" s="821"/>
      <c r="H86" s="821"/>
      <c r="I86" s="821"/>
      <c r="J86" s="821"/>
      <c r="K86" s="821"/>
      <c r="L86" s="821"/>
      <c r="M86" s="822"/>
      <c r="N86" s="58">
        <f>L83+L84+L85</f>
        <v>25433.104955124141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110210.12147220461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30</v>
      </c>
      <c r="N36" s="281">
        <f>K36/M36</f>
        <v>3259.1111111111113</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30</v>
      </c>
      <c r="N37" s="281">
        <f>K37/M37</f>
        <v>4222.3166666666666</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30</v>
      </c>
      <c r="N38" s="281">
        <f>K38/M38</f>
        <v>4362.1333333333332</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8.5112008676833337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11852.072311978794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56445.666666666672</v>
      </c>
      <c r="N48" s="281">
        <f>K48*M48</f>
        <v>70557.083333333343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70557.083333333343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4">
        <f>VLOOKUP(A59,TRANSPORTE!A5:D123,4,FALSE)</f>
        <v>1213.3926280000001</v>
      </c>
      <c r="M59" s="825"/>
      <c r="N59" s="296">
        <f>K59*L59</f>
        <v>1516.740785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1516.740785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851.12008676833329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84777.016517080468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16955.403303416093</v>
      </c>
      <c r="M83" s="855"/>
      <c r="N83" s="57"/>
    </row>
    <row r="84" spans="1:14">
      <c r="B84" s="95" t="s">
        <v>1057</v>
      </c>
      <c r="C84" s="96"/>
      <c r="D84" s="96"/>
      <c r="E84" s="96"/>
      <c r="F84" s="96"/>
      <c r="G84" s="96"/>
      <c r="H84" s="96"/>
      <c r="I84" s="93"/>
      <c r="J84" s="94"/>
      <c r="K84" s="313">
        <v>0.05</v>
      </c>
      <c r="L84" s="854">
        <f>N78*K84</f>
        <v>4238.8508258540232</v>
      </c>
      <c r="M84" s="855"/>
      <c r="N84" s="57"/>
    </row>
    <row r="85" spans="1:14" ht="15.75" thickBot="1">
      <c r="B85" s="97" t="s">
        <v>1058</v>
      </c>
      <c r="C85" s="98"/>
      <c r="D85" s="98"/>
      <c r="E85" s="98"/>
      <c r="F85" s="98"/>
      <c r="G85" s="98"/>
      <c r="H85" s="98"/>
      <c r="I85" s="99"/>
      <c r="J85" s="100"/>
      <c r="K85" s="314">
        <v>0.05</v>
      </c>
      <c r="L85" s="856">
        <f>N78*K85</f>
        <v>4238.8508258540232</v>
      </c>
      <c r="M85" s="857"/>
      <c r="N85" s="57"/>
    </row>
    <row r="86" spans="1:14" ht="15.75" thickBot="1">
      <c r="B86" s="820" t="s">
        <v>1037</v>
      </c>
      <c r="C86" s="821"/>
      <c r="D86" s="821"/>
      <c r="E86" s="821"/>
      <c r="F86" s="821"/>
      <c r="G86" s="821"/>
      <c r="H86" s="821"/>
      <c r="I86" s="821"/>
      <c r="J86" s="821"/>
      <c r="K86" s="821"/>
      <c r="L86" s="821"/>
      <c r="M86" s="822"/>
      <c r="N86" s="58">
        <f>L83+L84+L85</f>
        <v>25433.104955124141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110210.12147220461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43336.833333333328</v>
      </c>
      <c r="N48" s="281">
        <f>K48*M48</f>
        <v>56337.883333333331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458.75</v>
      </c>
      <c r="N49" s="281">
        <f>K49*M49</f>
        <v>41287.5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97625.383333333331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107122.4627563055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21424.492551261101</v>
      </c>
      <c r="M83" s="855"/>
      <c r="N83" s="57"/>
    </row>
    <row r="84" spans="1:14">
      <c r="B84" s="95" t="s">
        <v>1057</v>
      </c>
      <c r="C84" s="96"/>
      <c r="D84" s="96"/>
      <c r="E84" s="96"/>
      <c r="F84" s="96"/>
      <c r="G84" s="96"/>
      <c r="H84" s="96"/>
      <c r="I84" s="93"/>
      <c r="J84" s="94"/>
      <c r="K84" s="313">
        <v>0.05</v>
      </c>
      <c r="L84" s="854">
        <f>N78*K84</f>
        <v>5356.1231378152752</v>
      </c>
      <c r="M84" s="855"/>
      <c r="N84" s="57"/>
    </row>
    <row r="85" spans="1:14" ht="15.75" thickBot="1">
      <c r="B85" s="97" t="s">
        <v>1058</v>
      </c>
      <c r="C85" s="98"/>
      <c r="D85" s="98"/>
      <c r="E85" s="98"/>
      <c r="F85" s="98"/>
      <c r="G85" s="98"/>
      <c r="H85" s="98"/>
      <c r="I85" s="99"/>
      <c r="J85" s="100"/>
      <c r="K85" s="314">
        <v>0.05</v>
      </c>
      <c r="L85" s="856">
        <f>N78*K85</f>
        <v>5356.1231378152752</v>
      </c>
      <c r="M85" s="857"/>
      <c r="N85" s="57"/>
    </row>
    <row r="86" spans="1:14" ht="15.75" thickBot="1">
      <c r="B86" s="820" t="s">
        <v>1037</v>
      </c>
      <c r="C86" s="821"/>
      <c r="D86" s="821"/>
      <c r="E86" s="821"/>
      <c r="F86" s="821"/>
      <c r="G86" s="821"/>
      <c r="H86" s="821"/>
      <c r="I86" s="821"/>
      <c r="J86" s="821"/>
      <c r="K86" s="821"/>
      <c r="L86" s="821"/>
      <c r="M86" s="822"/>
      <c r="N86" s="58">
        <f>L83+L84+L85</f>
        <v>32136.738826891647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139259.20158319714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43407.666666666664</v>
      </c>
      <c r="N48" s="281">
        <f>K48*M48</f>
        <v>56429.966666666667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458.75</v>
      </c>
      <c r="N49" s="281">
        <f>K49*M49</f>
        <v>41287.5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97717.466666666674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107214.54608963884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21442.909217927769</v>
      </c>
      <c r="M83" s="855"/>
      <c r="N83" s="57"/>
    </row>
    <row r="84" spans="1:14">
      <c r="B84" s="95" t="s">
        <v>1057</v>
      </c>
      <c r="C84" s="96"/>
      <c r="D84" s="96"/>
      <c r="E84" s="96"/>
      <c r="F84" s="96"/>
      <c r="G84" s="96"/>
      <c r="H84" s="96"/>
      <c r="I84" s="93"/>
      <c r="J84" s="94"/>
      <c r="K84" s="313">
        <v>0.05</v>
      </c>
      <c r="L84" s="854">
        <f>N78*K84</f>
        <v>5360.7273044819422</v>
      </c>
      <c r="M84" s="855"/>
      <c r="N84" s="57"/>
    </row>
    <row r="85" spans="1:14" ht="15.75" thickBot="1">
      <c r="B85" s="97" t="s">
        <v>1058</v>
      </c>
      <c r="C85" s="98"/>
      <c r="D85" s="98"/>
      <c r="E85" s="98"/>
      <c r="F85" s="98"/>
      <c r="G85" s="98"/>
      <c r="H85" s="98"/>
      <c r="I85" s="99"/>
      <c r="J85" s="100"/>
      <c r="K85" s="314">
        <v>0.05</v>
      </c>
      <c r="L85" s="856">
        <f>N78*K85</f>
        <v>5360.7273044819422</v>
      </c>
      <c r="M85" s="857"/>
      <c r="N85" s="57"/>
    </row>
    <row r="86" spans="1:14" ht="15.75" thickBot="1">
      <c r="B86" s="820" t="s">
        <v>1037</v>
      </c>
      <c r="C86" s="821"/>
      <c r="D86" s="821"/>
      <c r="E86" s="821"/>
      <c r="F86" s="821"/>
      <c r="G86" s="821"/>
      <c r="H86" s="821"/>
      <c r="I86" s="821"/>
      <c r="J86" s="821"/>
      <c r="K86" s="821"/>
      <c r="L86" s="821"/>
      <c r="M86" s="822"/>
      <c r="N86" s="58">
        <f>L83+L84+L85</f>
        <v>32164.363826891651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139378.90991653048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43336.833333333328</v>
      </c>
      <c r="N48" s="281">
        <f>K48*M48</f>
        <v>56337.883333333331</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458.75</v>
      </c>
      <c r="N49" s="281">
        <f>K49*M49</f>
        <v>41287.5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97625.383333333331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107122.4627563055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21424.492551261101</v>
      </c>
      <c r="M83" s="855"/>
      <c r="N83" s="57"/>
    </row>
    <row r="84" spans="1:14">
      <c r="B84" s="95" t="s">
        <v>1057</v>
      </c>
      <c r="C84" s="96"/>
      <c r="D84" s="96"/>
      <c r="E84" s="96"/>
      <c r="F84" s="96"/>
      <c r="G84" s="96"/>
      <c r="H84" s="96"/>
      <c r="I84" s="93"/>
      <c r="J84" s="94"/>
      <c r="K84" s="313">
        <v>0.05</v>
      </c>
      <c r="L84" s="854">
        <f>N78*K84</f>
        <v>5356.1231378152752</v>
      </c>
      <c r="M84" s="855"/>
      <c r="N84" s="57"/>
    </row>
    <row r="85" spans="1:14" ht="15.75" thickBot="1">
      <c r="B85" s="97" t="s">
        <v>1058</v>
      </c>
      <c r="C85" s="98"/>
      <c r="D85" s="98"/>
      <c r="E85" s="98"/>
      <c r="F85" s="98"/>
      <c r="G85" s="98"/>
      <c r="H85" s="98"/>
      <c r="I85" s="99"/>
      <c r="J85" s="100"/>
      <c r="K85" s="314">
        <v>0.05</v>
      </c>
      <c r="L85" s="856">
        <f>N78*K85</f>
        <v>5356.1231378152752</v>
      </c>
      <c r="M85" s="857"/>
      <c r="N85" s="57"/>
    </row>
    <row r="86" spans="1:14" ht="15.75" thickBot="1">
      <c r="B86" s="820" t="s">
        <v>1037</v>
      </c>
      <c r="C86" s="821"/>
      <c r="D86" s="821"/>
      <c r="E86" s="821"/>
      <c r="F86" s="821"/>
      <c r="G86" s="821"/>
      <c r="H86" s="821"/>
      <c r="I86" s="821"/>
      <c r="J86" s="821"/>
      <c r="K86" s="821"/>
      <c r="L86" s="821"/>
      <c r="M86" s="822"/>
      <c r="N86" s="58">
        <f>L83+L84+L85</f>
        <v>32136.738826891647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139259.20158319714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43407.666666666664</v>
      </c>
      <c r="N48" s="281">
        <f>K48*M48</f>
        <v>56429.966666666667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458.75</v>
      </c>
      <c r="N49" s="281">
        <f>K49*M49</f>
        <v>41287.5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97717.466666666674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107214.54608963884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21442.909217927769</v>
      </c>
      <c r="M83" s="855"/>
      <c r="N83" s="57"/>
    </row>
    <row r="84" spans="1:14">
      <c r="B84" s="95" t="s">
        <v>1057</v>
      </c>
      <c r="C84" s="96"/>
      <c r="D84" s="96"/>
      <c r="E84" s="96"/>
      <c r="F84" s="96"/>
      <c r="G84" s="96"/>
      <c r="H84" s="96"/>
      <c r="I84" s="93"/>
      <c r="J84" s="94"/>
      <c r="K84" s="313">
        <v>0.05</v>
      </c>
      <c r="L84" s="854">
        <f>N78*K84</f>
        <v>5360.7273044819422</v>
      </c>
      <c r="M84" s="855"/>
      <c r="N84" s="57"/>
    </row>
    <row r="85" spans="1:14" ht="15.75" thickBot="1">
      <c r="B85" s="97" t="s">
        <v>1058</v>
      </c>
      <c r="C85" s="98"/>
      <c r="D85" s="98"/>
      <c r="E85" s="98"/>
      <c r="F85" s="98"/>
      <c r="G85" s="98"/>
      <c r="H85" s="98"/>
      <c r="I85" s="99"/>
      <c r="J85" s="100"/>
      <c r="K85" s="314">
        <v>0.05</v>
      </c>
      <c r="L85" s="856">
        <f>N78*K85</f>
        <v>5360.7273044819422</v>
      </c>
      <c r="M85" s="857"/>
      <c r="N85" s="57"/>
    </row>
    <row r="86" spans="1:14" ht="15.75" thickBot="1">
      <c r="B86" s="820" t="s">
        <v>1037</v>
      </c>
      <c r="C86" s="821"/>
      <c r="D86" s="821"/>
      <c r="E86" s="821"/>
      <c r="F86" s="821"/>
      <c r="G86" s="821"/>
      <c r="H86" s="821"/>
      <c r="I86" s="821"/>
      <c r="J86" s="821"/>
      <c r="K86" s="821"/>
      <c r="L86" s="821"/>
      <c r="M86" s="822"/>
      <c r="N86" s="58">
        <f>L83+L84+L85</f>
        <v>32164.363826891651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139378.90991653048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43336.833333333328</v>
      </c>
      <c r="N48" s="281">
        <f>K48*M48</f>
        <v>56337.883333333331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56337.883333333331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65834.962756305496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13166.992551261101</v>
      </c>
      <c r="M83" s="855"/>
      <c r="N83" s="57"/>
    </row>
    <row r="84" spans="1:14">
      <c r="B84" s="95" t="s">
        <v>1057</v>
      </c>
      <c r="C84" s="96"/>
      <c r="D84" s="96"/>
      <c r="E84" s="96"/>
      <c r="F84" s="96"/>
      <c r="G84" s="96"/>
      <c r="H84" s="96"/>
      <c r="I84" s="93"/>
      <c r="J84" s="94"/>
      <c r="K84" s="313">
        <v>0.05</v>
      </c>
      <c r="L84" s="854">
        <f>N78*K84</f>
        <v>3291.7481378152752</v>
      </c>
      <c r="M84" s="855"/>
      <c r="N84" s="57"/>
    </row>
    <row r="85" spans="1:14" ht="15.75" thickBot="1">
      <c r="B85" s="97" t="s">
        <v>1058</v>
      </c>
      <c r="C85" s="98"/>
      <c r="D85" s="98"/>
      <c r="E85" s="98"/>
      <c r="F85" s="98"/>
      <c r="G85" s="98"/>
      <c r="H85" s="98"/>
      <c r="I85" s="99"/>
      <c r="J85" s="100"/>
      <c r="K85" s="314">
        <v>0.05</v>
      </c>
      <c r="L85" s="856">
        <f>N78*K85</f>
        <v>3291.7481378152752</v>
      </c>
      <c r="M85" s="857"/>
      <c r="N85" s="57"/>
    </row>
    <row r="86" spans="1:14" ht="15.75" thickBot="1">
      <c r="B86" s="820" t="s">
        <v>1037</v>
      </c>
      <c r="C86" s="821"/>
      <c r="D86" s="821"/>
      <c r="E86" s="821"/>
      <c r="F86" s="821"/>
      <c r="G86" s="821"/>
      <c r="H86" s="821"/>
      <c r="I86" s="821"/>
      <c r="J86" s="821"/>
      <c r="K86" s="821"/>
      <c r="L86" s="821"/>
      <c r="M86" s="822"/>
      <c r="N86" s="58">
        <f>L83+L84+L85</f>
        <v>19750.488826891647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85585.451583197137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43407.666666666664</v>
      </c>
      <c r="N48" s="281">
        <f>K48*M48</f>
        <v>56429.966666666667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56429.966666666667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65927.046089638839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13185.409217927769</v>
      </c>
      <c r="M83" s="855"/>
      <c r="N83" s="57"/>
    </row>
    <row r="84" spans="1:14">
      <c r="B84" s="95" t="s">
        <v>1057</v>
      </c>
      <c r="C84" s="96"/>
      <c r="D84" s="96"/>
      <c r="E84" s="96"/>
      <c r="F84" s="96"/>
      <c r="G84" s="96"/>
      <c r="H84" s="96"/>
      <c r="I84" s="93"/>
      <c r="J84" s="94"/>
      <c r="K84" s="313">
        <v>0.05</v>
      </c>
      <c r="L84" s="854">
        <f>N78*K84</f>
        <v>3296.3523044819422</v>
      </c>
      <c r="M84" s="855"/>
      <c r="N84" s="57"/>
    </row>
    <row r="85" spans="1:14" ht="15.75" thickBot="1">
      <c r="B85" s="97" t="s">
        <v>1058</v>
      </c>
      <c r="C85" s="98"/>
      <c r="D85" s="98"/>
      <c r="E85" s="98"/>
      <c r="F85" s="98"/>
      <c r="G85" s="98"/>
      <c r="H85" s="98"/>
      <c r="I85" s="99"/>
      <c r="J85" s="100"/>
      <c r="K85" s="314">
        <v>0.05</v>
      </c>
      <c r="L85" s="856">
        <f>N78*K85</f>
        <v>3296.3523044819422</v>
      </c>
      <c r="M85" s="857"/>
      <c r="N85" s="57"/>
    </row>
    <row r="86" spans="1:14" ht="15.75" thickBot="1">
      <c r="B86" s="820" t="s">
        <v>1037</v>
      </c>
      <c r="C86" s="821"/>
      <c r="D86" s="821"/>
      <c r="E86" s="821"/>
      <c r="F86" s="821"/>
      <c r="G86" s="821"/>
      <c r="H86" s="821"/>
      <c r="I86" s="821"/>
      <c r="J86" s="821"/>
      <c r="K86" s="821"/>
      <c r="L86" s="821"/>
      <c r="M86" s="822"/>
      <c r="N86" s="58">
        <f>L83+L84+L85</f>
        <v>19778.113826891651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85705.159916530494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43336.833333333328</v>
      </c>
      <c r="N48" s="281">
        <f>K48*M48</f>
        <v>56337.883333333331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56337.883333333331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65834.962756305496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13166.992551261101</v>
      </c>
      <c r="M83" s="855"/>
      <c r="N83" s="57"/>
    </row>
    <row r="84" spans="1:14">
      <c r="B84" s="95" t="s">
        <v>1057</v>
      </c>
      <c r="C84" s="96"/>
      <c r="D84" s="96"/>
      <c r="E84" s="96"/>
      <c r="F84" s="96"/>
      <c r="G84" s="96"/>
      <c r="H84" s="96"/>
      <c r="I84" s="93"/>
      <c r="J84" s="94"/>
      <c r="K84" s="313">
        <v>0.05</v>
      </c>
      <c r="L84" s="854">
        <f>N78*K84</f>
        <v>3291.7481378152752</v>
      </c>
      <c r="M84" s="855"/>
      <c r="N84" s="57"/>
    </row>
    <row r="85" spans="1:14" ht="15.75" thickBot="1">
      <c r="B85" s="97" t="s">
        <v>1058</v>
      </c>
      <c r="C85" s="98"/>
      <c r="D85" s="98"/>
      <c r="E85" s="98"/>
      <c r="F85" s="98"/>
      <c r="G85" s="98"/>
      <c r="H85" s="98"/>
      <c r="I85" s="99"/>
      <c r="J85" s="100"/>
      <c r="K85" s="314">
        <v>0.05</v>
      </c>
      <c r="L85" s="856">
        <f>N78*K85</f>
        <v>3291.7481378152752</v>
      </c>
      <c r="M85" s="857"/>
      <c r="N85" s="57"/>
    </row>
    <row r="86" spans="1:14" ht="15.75" thickBot="1">
      <c r="B86" s="820" t="s">
        <v>1037</v>
      </c>
      <c r="C86" s="821"/>
      <c r="D86" s="821"/>
      <c r="E86" s="821"/>
      <c r="F86" s="821"/>
      <c r="G86" s="821"/>
      <c r="H86" s="821"/>
      <c r="I86" s="821"/>
      <c r="J86" s="821"/>
      <c r="K86" s="821"/>
      <c r="L86" s="821"/>
      <c r="M86" s="822"/>
      <c r="N86" s="58">
        <f>L83+L84+L85</f>
        <v>19750.488826891647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85585.451583197137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43407.666666666664</v>
      </c>
      <c r="N48" s="281">
        <f>K48*M48</f>
        <v>56429.966666666667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56429.966666666667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65927.046089638839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13185.409217927769</v>
      </c>
      <c r="M83" s="855"/>
      <c r="N83" s="57"/>
    </row>
    <row r="84" spans="1:14">
      <c r="B84" s="95" t="s">
        <v>1057</v>
      </c>
      <c r="C84" s="96"/>
      <c r="D84" s="96"/>
      <c r="E84" s="96"/>
      <c r="F84" s="96"/>
      <c r="G84" s="96"/>
      <c r="H84" s="96"/>
      <c r="I84" s="93"/>
      <c r="J84" s="94"/>
      <c r="K84" s="313">
        <v>0.05</v>
      </c>
      <c r="L84" s="854">
        <f>N78*K84</f>
        <v>3296.3523044819422</v>
      </c>
      <c r="M84" s="855"/>
      <c r="N84" s="57"/>
    </row>
    <row r="85" spans="1:14" ht="15.75" thickBot="1">
      <c r="B85" s="97" t="s">
        <v>1058</v>
      </c>
      <c r="C85" s="98"/>
      <c r="D85" s="98"/>
      <c r="E85" s="98"/>
      <c r="F85" s="98"/>
      <c r="G85" s="98"/>
      <c r="H85" s="98"/>
      <c r="I85" s="99"/>
      <c r="J85" s="100"/>
      <c r="K85" s="314">
        <v>0.05</v>
      </c>
      <c r="L85" s="856">
        <f>N78*K85</f>
        <v>3296.3523044819422</v>
      </c>
      <c r="M85" s="857"/>
      <c r="N85" s="57"/>
    </row>
    <row r="86" spans="1:14" ht="15.75" thickBot="1">
      <c r="B86" s="820" t="s">
        <v>1037</v>
      </c>
      <c r="C86" s="821"/>
      <c r="D86" s="821"/>
      <c r="E86" s="821"/>
      <c r="F86" s="821"/>
      <c r="G86" s="821"/>
      <c r="H86" s="821"/>
      <c r="I86" s="821"/>
      <c r="J86" s="821"/>
      <c r="K86" s="821"/>
      <c r="L86" s="821"/>
      <c r="M86" s="822"/>
      <c r="N86" s="58">
        <f>L83+L84+L85</f>
        <v>19778.113826891651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85705.159916530494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458.75</v>
      </c>
      <c r="N48" s="281">
        <f>K48*M48</f>
        <v>458.75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458.75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458.75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91.75</v>
      </c>
      <c r="M83" s="855"/>
      <c r="N83" s="57"/>
    </row>
    <row r="84" spans="1:14">
      <c r="B84" s="95" t="s">
        <v>1057</v>
      </c>
      <c r="C84" s="96"/>
      <c r="D84" s="96"/>
      <c r="E84" s="96"/>
      <c r="F84" s="96"/>
      <c r="G84" s="96"/>
      <c r="H84" s="96"/>
      <c r="I84" s="93"/>
      <c r="J84" s="94"/>
      <c r="K84" s="313">
        <v>0.05</v>
      </c>
      <c r="L84" s="854">
        <f>N78*K84</f>
        <v>22.9375</v>
      </c>
      <c r="M84" s="855"/>
      <c r="N84" s="57"/>
    </row>
    <row r="85" spans="1:14" ht="15.75" thickBot="1">
      <c r="B85" s="97" t="s">
        <v>1058</v>
      </c>
      <c r="C85" s="98"/>
      <c r="D85" s="98"/>
      <c r="E85" s="98"/>
      <c r="F85" s="98"/>
      <c r="G85" s="98"/>
      <c r="H85" s="98"/>
      <c r="I85" s="99"/>
      <c r="J85" s="100"/>
      <c r="K85" s="314">
        <v>0.05</v>
      </c>
      <c r="L85" s="856">
        <f>N78*K85</f>
        <v>22.9375</v>
      </c>
      <c r="M85" s="857"/>
      <c r="N85" s="57"/>
    </row>
    <row r="86" spans="1:14" ht="15.75" thickBot="1">
      <c r="B86" s="820" t="s">
        <v>1037</v>
      </c>
      <c r="C86" s="821"/>
      <c r="D86" s="821"/>
      <c r="E86" s="821"/>
      <c r="F86" s="821"/>
      <c r="G86" s="821"/>
      <c r="H86" s="821"/>
      <c r="I86" s="821"/>
      <c r="J86" s="821"/>
      <c r="K86" s="821"/>
      <c r="L86" s="821"/>
      <c r="M86" s="822"/>
      <c r="N86" s="58">
        <f>L83+L84+L85</f>
        <v>137.625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596.375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43407.666666666664</v>
      </c>
      <c r="N48" s="281">
        <f>K48*M48</f>
        <v>56429.966666666667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458.75</v>
      </c>
      <c r="N49" s="281">
        <f>K49*M49</f>
        <v>41287.5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97717.466666666674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107214.54608963884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21442.909217927769</v>
      </c>
      <c r="M83" s="855"/>
      <c r="N83" s="57"/>
    </row>
    <row r="84" spans="1:14">
      <c r="B84" s="95" t="s">
        <v>1057</v>
      </c>
      <c r="C84" s="96"/>
      <c r="D84" s="96"/>
      <c r="E84" s="96"/>
      <c r="F84" s="96"/>
      <c r="G84" s="96"/>
      <c r="H84" s="96"/>
      <c r="I84" s="93"/>
      <c r="J84" s="94"/>
      <c r="K84" s="313">
        <v>0.05</v>
      </c>
      <c r="L84" s="854">
        <f>N78*K84</f>
        <v>5360.7273044819422</v>
      </c>
      <c r="M84" s="855"/>
      <c r="N84" s="57"/>
    </row>
    <row r="85" spans="1:14" ht="15.75" thickBot="1">
      <c r="B85" s="97" t="s">
        <v>1058</v>
      </c>
      <c r="C85" s="98"/>
      <c r="D85" s="98"/>
      <c r="E85" s="98"/>
      <c r="F85" s="98"/>
      <c r="G85" s="98"/>
      <c r="H85" s="98"/>
      <c r="I85" s="99"/>
      <c r="J85" s="100"/>
      <c r="K85" s="314">
        <v>0.05</v>
      </c>
      <c r="L85" s="856">
        <f>N78*K85</f>
        <v>5360.7273044819422</v>
      </c>
      <c r="M85" s="857"/>
      <c r="N85" s="57"/>
    </row>
    <row r="86" spans="1:14" ht="15.75" thickBot="1">
      <c r="B86" s="820" t="s">
        <v>1037</v>
      </c>
      <c r="C86" s="821"/>
      <c r="D86" s="821"/>
      <c r="E86" s="821"/>
      <c r="F86" s="821"/>
      <c r="G86" s="821"/>
      <c r="H86" s="821"/>
      <c r="I86" s="821"/>
      <c r="J86" s="821"/>
      <c r="K86" s="821"/>
      <c r="L86" s="821"/>
      <c r="M86" s="822"/>
      <c r="N86" s="58">
        <f>L83+L84+L85</f>
        <v>32164.363826891651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139378.90991653048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43407.666666666664</v>
      </c>
      <c r="N48" s="281">
        <f>K48*M48</f>
        <v>56429.966666666667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458.75</v>
      </c>
      <c r="N49" s="281">
        <f>K49*M49</f>
        <v>41287.5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97717.466666666674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107214.54608963884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21442.909217927769</v>
      </c>
      <c r="M83" s="855"/>
      <c r="N83" s="57"/>
    </row>
    <row r="84" spans="1:14">
      <c r="B84" s="95" t="s">
        <v>1057</v>
      </c>
      <c r="C84" s="96"/>
      <c r="D84" s="96"/>
      <c r="E84" s="96"/>
      <c r="F84" s="96"/>
      <c r="G84" s="96"/>
      <c r="H84" s="96"/>
      <c r="I84" s="93"/>
      <c r="J84" s="94"/>
      <c r="K84" s="313">
        <v>0.05</v>
      </c>
      <c r="L84" s="854">
        <f>N78*K84</f>
        <v>5360.7273044819422</v>
      </c>
      <c r="M84" s="855"/>
      <c r="N84" s="57"/>
    </row>
    <row r="85" spans="1:14" ht="15.75" thickBot="1">
      <c r="B85" s="97" t="s">
        <v>1058</v>
      </c>
      <c r="C85" s="98"/>
      <c r="D85" s="98"/>
      <c r="E85" s="98"/>
      <c r="F85" s="98"/>
      <c r="G85" s="98"/>
      <c r="H85" s="98"/>
      <c r="I85" s="99"/>
      <c r="J85" s="100"/>
      <c r="K85" s="314">
        <v>0.05</v>
      </c>
      <c r="L85" s="856">
        <f>N78*K85</f>
        <v>5360.7273044819422</v>
      </c>
      <c r="M85" s="857"/>
      <c r="N85" s="57"/>
    </row>
    <row r="86" spans="1:14" ht="15.75" thickBot="1">
      <c r="B86" s="820" t="s">
        <v>1037</v>
      </c>
      <c r="C86" s="821"/>
      <c r="D86" s="821"/>
      <c r="E86" s="821"/>
      <c r="F86" s="821"/>
      <c r="G86" s="821"/>
      <c r="H86" s="821"/>
      <c r="I86" s="821"/>
      <c r="J86" s="821"/>
      <c r="K86" s="821"/>
      <c r="L86" s="821"/>
      <c r="M86" s="822"/>
      <c r="N86" s="58">
        <f>L83+L84+L85</f>
        <v>32164.363826891651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139378.90991653048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43407.666666666664</v>
      </c>
      <c r="N48" s="281">
        <f>K48*M48</f>
        <v>56429.966666666667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56429.966666666667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65927.046089638839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13185.409217927769</v>
      </c>
      <c r="M83" s="855"/>
      <c r="N83" s="57"/>
    </row>
    <row r="84" spans="1:14">
      <c r="B84" s="95" t="s">
        <v>1057</v>
      </c>
      <c r="C84" s="96"/>
      <c r="D84" s="96"/>
      <c r="E84" s="96"/>
      <c r="F84" s="96"/>
      <c r="G84" s="96"/>
      <c r="H84" s="96"/>
      <c r="I84" s="93"/>
      <c r="J84" s="94"/>
      <c r="K84" s="313">
        <v>0.05</v>
      </c>
      <c r="L84" s="854">
        <f>N78*K84</f>
        <v>3296.3523044819422</v>
      </c>
      <c r="M84" s="855"/>
      <c r="N84" s="57"/>
    </row>
    <row r="85" spans="1:14" ht="15.75" thickBot="1">
      <c r="B85" s="97" t="s">
        <v>1058</v>
      </c>
      <c r="C85" s="98"/>
      <c r="D85" s="98"/>
      <c r="E85" s="98"/>
      <c r="F85" s="98"/>
      <c r="G85" s="98"/>
      <c r="H85" s="98"/>
      <c r="I85" s="99"/>
      <c r="J85" s="100"/>
      <c r="K85" s="314">
        <v>0.05</v>
      </c>
      <c r="L85" s="856">
        <f>N78*K85</f>
        <v>3296.3523044819422</v>
      </c>
      <c r="M85" s="857"/>
      <c r="N85" s="57"/>
    </row>
    <row r="86" spans="1:14" ht="15.75" thickBot="1">
      <c r="B86" s="820" t="s">
        <v>1037</v>
      </c>
      <c r="C86" s="821"/>
      <c r="D86" s="821"/>
      <c r="E86" s="821"/>
      <c r="F86" s="821"/>
      <c r="G86" s="821"/>
      <c r="H86" s="821"/>
      <c r="I86" s="821"/>
      <c r="J86" s="821"/>
      <c r="K86" s="821"/>
      <c r="L86" s="821"/>
      <c r="M86" s="822"/>
      <c r="N86" s="58">
        <f>L83+L84+L85</f>
        <v>19778.113826891651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85705.159916530494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45</v>
      </c>
      <c r="N36" s="281">
        <f>K36/M36</f>
        <v>1623.6148148148145</v>
      </c>
    </row>
    <row r="37" spans="1:14">
      <c r="A37" s="119" t="s">
        <v>271</v>
      </c>
      <c r="B37" s="833" t="str">
        <f>VLOOKUP(A37,EQUIPOS!A7:D154,3,FALSE)</f>
        <v>Motoniveladora, potencia 140 HP, ancho de cuchilla 3,66 m, peso 11 ton.</v>
      </c>
      <c r="C37" s="834"/>
      <c r="D37" s="834"/>
      <c r="E37" s="834"/>
      <c r="F37" s="834"/>
      <c r="G37" s="834"/>
      <c r="H37" s="835"/>
      <c r="I37" s="276"/>
      <c r="J37" s="277"/>
      <c r="K37" s="278">
        <f>VLOOKUP(A37,EQUIPOS!A7:D164,4,FALSE)</f>
        <v>126669.5</v>
      </c>
      <c r="L37" s="279"/>
      <c r="M37" s="280">
        <v>45</v>
      </c>
      <c r="N37" s="281">
        <f>K37/M37</f>
        <v>2814.8777777777777</v>
      </c>
    </row>
    <row r="38" spans="1:14">
      <c r="A38" t="s">
        <v>365</v>
      </c>
      <c r="B38" s="833" t="str">
        <f>VLOOKUP(A38,EQUIPOS!A8:D154,3,FALSE)</f>
        <v xml:space="preserve">Vibrocompatador, potencia 153 HP, peso 10 Ton. </v>
      </c>
      <c r="C38" s="834"/>
      <c r="D38" s="834"/>
      <c r="E38" s="834"/>
      <c r="F38" s="834"/>
      <c r="G38" s="834"/>
      <c r="H38" s="835"/>
      <c r="I38" s="276"/>
      <c r="J38" s="277"/>
      <c r="K38" s="278">
        <f>VLOOKUP(A38,EQUIPOS!A8:D165,4,FALSE)</f>
        <v>130864</v>
      </c>
      <c r="L38" s="279"/>
      <c r="M38" s="280">
        <v>45</v>
      </c>
      <c r="N38" s="281">
        <f>K38/M38</f>
        <v>2908.088888888889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5.6741339117888892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7352.255615393271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43407.666666666664</v>
      </c>
      <c r="N48" s="281">
        <f>K48*M48</f>
        <v>56429.966666666667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56429.966666666667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4">
        <f>VLOOKUP(A59,TRANSPORTE!A5:D123,4,FALSE)</f>
        <v>1213.3926280000001</v>
      </c>
      <c r="M59" s="825"/>
      <c r="N59" s="296">
        <f>K59*L59</f>
        <v>1577.4104164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0" t="s">
        <v>1037</v>
      </c>
      <c r="C76" s="821"/>
      <c r="D76" s="821"/>
      <c r="E76" s="821"/>
      <c r="F76" s="821"/>
      <c r="G76" s="821"/>
      <c r="H76" s="821"/>
      <c r="I76" s="827"/>
      <c r="J76" s="827"/>
      <c r="K76" s="827"/>
      <c r="L76" s="827"/>
      <c r="M76" s="828"/>
      <c r="N76" s="469">
        <f>SUM(N70:N75)</f>
        <v>567.4133911788889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65927.046089638839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13185.409217927769</v>
      </c>
      <c r="M83" s="855"/>
      <c r="N83" s="57"/>
    </row>
    <row r="84" spans="1:14">
      <c r="B84" s="95" t="s">
        <v>1057</v>
      </c>
      <c r="C84" s="96"/>
      <c r="D84" s="96"/>
      <c r="E84" s="96"/>
      <c r="F84" s="96"/>
      <c r="G84" s="96"/>
      <c r="H84" s="96"/>
      <c r="I84" s="93"/>
      <c r="J84" s="94"/>
      <c r="K84" s="313">
        <v>0.05</v>
      </c>
      <c r="L84" s="854">
        <f>N78*K84</f>
        <v>3296.3523044819422</v>
      </c>
      <c r="M84" s="855"/>
      <c r="N84" s="57"/>
    </row>
    <row r="85" spans="1:14" ht="15.75" thickBot="1">
      <c r="B85" s="97" t="s">
        <v>1058</v>
      </c>
      <c r="C85" s="98"/>
      <c r="D85" s="98"/>
      <c r="E85" s="98"/>
      <c r="F85" s="98"/>
      <c r="G85" s="98"/>
      <c r="H85" s="98"/>
      <c r="I85" s="99"/>
      <c r="J85" s="100"/>
      <c r="K85" s="314">
        <v>0.05</v>
      </c>
      <c r="L85" s="856">
        <f>N78*K85</f>
        <v>3296.3523044819422</v>
      </c>
      <c r="M85" s="857"/>
      <c r="N85" s="57"/>
    </row>
    <row r="86" spans="1:14" ht="15.75" thickBot="1">
      <c r="B86" s="820" t="s">
        <v>1037</v>
      </c>
      <c r="C86" s="821"/>
      <c r="D86" s="821"/>
      <c r="E86" s="821"/>
      <c r="F86" s="821"/>
      <c r="G86" s="821"/>
      <c r="H86" s="821"/>
      <c r="I86" s="821"/>
      <c r="J86" s="821"/>
      <c r="K86" s="821"/>
      <c r="L86" s="821"/>
      <c r="M86" s="822"/>
      <c r="N86" s="58">
        <f>L83+L84+L85</f>
        <v>19778.113826891651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85705.159916530494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458.75</v>
      </c>
      <c r="N48" s="281">
        <f>K48*M48</f>
        <v>458.75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458.75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458.75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91.75</v>
      </c>
      <c r="M83" s="855"/>
      <c r="N83" s="57"/>
    </row>
    <row r="84" spans="1:14">
      <c r="B84" s="95" t="s">
        <v>1057</v>
      </c>
      <c r="C84" s="96"/>
      <c r="D84" s="96"/>
      <c r="E84" s="96"/>
      <c r="F84" s="96"/>
      <c r="G84" s="96"/>
      <c r="H84" s="96"/>
      <c r="I84" s="93"/>
      <c r="J84" s="94"/>
      <c r="K84" s="313">
        <v>0.05</v>
      </c>
      <c r="L84" s="854">
        <f>N78*K84</f>
        <v>22.9375</v>
      </c>
      <c r="M84" s="855"/>
      <c r="N84" s="57"/>
    </row>
    <row r="85" spans="1:14" ht="15.75" thickBot="1">
      <c r="B85" s="97" t="s">
        <v>1058</v>
      </c>
      <c r="C85" s="98"/>
      <c r="D85" s="98"/>
      <c r="E85" s="98"/>
      <c r="F85" s="98"/>
      <c r="G85" s="98"/>
      <c r="H85" s="98"/>
      <c r="I85" s="99"/>
      <c r="J85" s="100"/>
      <c r="K85" s="314">
        <v>0.05</v>
      </c>
      <c r="L85" s="856">
        <f>N78*K85</f>
        <v>22.9375</v>
      </c>
      <c r="M85" s="857"/>
      <c r="N85" s="57"/>
    </row>
    <row r="86" spans="1:14" ht="15.75" thickBot="1">
      <c r="B86" s="820" t="s">
        <v>1037</v>
      </c>
      <c r="C86" s="821"/>
      <c r="D86" s="821"/>
      <c r="E86" s="821"/>
      <c r="F86" s="821"/>
      <c r="G86" s="821"/>
      <c r="H86" s="821"/>
      <c r="I86" s="821"/>
      <c r="J86" s="821"/>
      <c r="K86" s="821"/>
      <c r="L86" s="821"/>
      <c r="M86" s="822"/>
      <c r="N86" s="58">
        <f>L83+L84+L85</f>
        <v>137.625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596.375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461"/>
      <c r="L30" s="831" t="s">
        <v>1029</v>
      </c>
      <c r="M30" s="832"/>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1848</v>
      </c>
      <c r="N48" s="281">
        <f>K48*M48</f>
        <v>1848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1848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1848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369.6</v>
      </c>
      <c r="M83" s="855"/>
      <c r="N83" s="57"/>
    </row>
    <row r="84" spans="1:14">
      <c r="B84" s="95" t="s">
        <v>1057</v>
      </c>
      <c r="C84" s="96"/>
      <c r="D84" s="96"/>
      <c r="E84" s="96"/>
      <c r="F84" s="96"/>
      <c r="G84" s="96"/>
      <c r="H84" s="96"/>
      <c r="I84" s="93"/>
      <c r="J84" s="94"/>
      <c r="K84" s="313">
        <v>0.05</v>
      </c>
      <c r="L84" s="854">
        <f>N78*K84</f>
        <v>92.4</v>
      </c>
      <c r="M84" s="855"/>
      <c r="N84" s="57"/>
    </row>
    <row r="85" spans="1:14" ht="15.75" thickBot="1">
      <c r="B85" s="97" t="s">
        <v>1058</v>
      </c>
      <c r="C85" s="98"/>
      <c r="D85" s="98"/>
      <c r="E85" s="98"/>
      <c r="F85" s="98"/>
      <c r="G85" s="98"/>
      <c r="H85" s="98"/>
      <c r="I85" s="99"/>
      <c r="J85" s="100"/>
      <c r="K85" s="314">
        <v>0.05</v>
      </c>
      <c r="L85" s="856">
        <f>N78*K85</f>
        <v>92.4</v>
      </c>
      <c r="M85" s="857"/>
      <c r="N85" s="57"/>
    </row>
    <row r="86" spans="1:14" ht="15.75" thickBot="1">
      <c r="B86" s="820" t="s">
        <v>1037</v>
      </c>
      <c r="C86" s="821"/>
      <c r="D86" s="821"/>
      <c r="E86" s="821"/>
      <c r="F86" s="821"/>
      <c r="G86" s="821"/>
      <c r="H86" s="821"/>
      <c r="I86" s="821"/>
      <c r="J86" s="821"/>
      <c r="K86" s="821"/>
      <c r="L86" s="821"/>
      <c r="M86" s="822"/>
      <c r="N86" s="58">
        <f>L83+L84+L85</f>
        <v>554.4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2402.4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1862</v>
      </c>
      <c r="N48" s="281">
        <f>K48*M48</f>
        <v>1862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1862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1862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372.40000000000003</v>
      </c>
      <c r="M83" s="855"/>
      <c r="N83" s="57"/>
    </row>
    <row r="84" spans="1:14">
      <c r="B84" s="95" t="s">
        <v>1057</v>
      </c>
      <c r="C84" s="96"/>
      <c r="D84" s="96"/>
      <c r="E84" s="96"/>
      <c r="F84" s="96"/>
      <c r="G84" s="96"/>
      <c r="H84" s="96"/>
      <c r="I84" s="93"/>
      <c r="J84" s="94"/>
      <c r="K84" s="313">
        <v>0.05</v>
      </c>
      <c r="L84" s="854">
        <f>N78*K84</f>
        <v>93.100000000000009</v>
      </c>
      <c r="M84" s="855"/>
      <c r="N84" s="57"/>
    </row>
    <row r="85" spans="1:14" ht="15.75" thickBot="1">
      <c r="B85" s="97" t="s">
        <v>1058</v>
      </c>
      <c r="C85" s="98"/>
      <c r="D85" s="98"/>
      <c r="E85" s="98"/>
      <c r="F85" s="98"/>
      <c r="G85" s="98"/>
      <c r="H85" s="98"/>
      <c r="I85" s="99"/>
      <c r="J85" s="100"/>
      <c r="K85" s="314">
        <v>0.05</v>
      </c>
      <c r="L85" s="856">
        <f>N78*K85</f>
        <v>93.100000000000009</v>
      </c>
      <c r="M85" s="857"/>
      <c r="N85" s="57"/>
    </row>
    <row r="86" spans="1:14" ht="15.75" thickBot="1">
      <c r="B86" s="820" t="s">
        <v>1037</v>
      </c>
      <c r="C86" s="821"/>
      <c r="D86" s="821"/>
      <c r="E86" s="821"/>
      <c r="F86" s="821"/>
      <c r="G86" s="821"/>
      <c r="H86" s="821"/>
      <c r="I86" s="821"/>
      <c r="J86" s="821"/>
      <c r="K86" s="821"/>
      <c r="L86" s="821"/>
      <c r="M86" s="822"/>
      <c r="N86" s="58">
        <f>L83+L84+L85</f>
        <v>558.6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2420.6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1879</v>
      </c>
      <c r="N48" s="281">
        <f>K48*M48</f>
        <v>1879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1879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1879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375.8</v>
      </c>
      <c r="M83" s="855"/>
      <c r="N83" s="57"/>
    </row>
    <row r="84" spans="1:14">
      <c r="B84" s="95" t="s">
        <v>1057</v>
      </c>
      <c r="C84" s="96"/>
      <c r="D84" s="96"/>
      <c r="E84" s="96"/>
      <c r="F84" s="96"/>
      <c r="G84" s="96"/>
      <c r="H84" s="96"/>
      <c r="I84" s="93"/>
      <c r="J84" s="94"/>
      <c r="K84" s="313">
        <v>0.05</v>
      </c>
      <c r="L84" s="854">
        <f>N78*K84</f>
        <v>93.95</v>
      </c>
      <c r="M84" s="855"/>
      <c r="N84" s="57"/>
    </row>
    <row r="85" spans="1:14" ht="15.75" thickBot="1">
      <c r="B85" s="97" t="s">
        <v>1058</v>
      </c>
      <c r="C85" s="98"/>
      <c r="D85" s="98"/>
      <c r="E85" s="98"/>
      <c r="F85" s="98"/>
      <c r="G85" s="98"/>
      <c r="H85" s="98"/>
      <c r="I85" s="99"/>
      <c r="J85" s="100"/>
      <c r="K85" s="314">
        <v>0.05</v>
      </c>
      <c r="L85" s="856">
        <f>N78*K85</f>
        <v>93.95</v>
      </c>
      <c r="M85" s="857"/>
      <c r="N85" s="57"/>
    </row>
    <row r="86" spans="1:14" ht="15.75" thickBot="1">
      <c r="B86" s="820" t="s">
        <v>1037</v>
      </c>
      <c r="C86" s="821"/>
      <c r="D86" s="821"/>
      <c r="E86" s="821"/>
      <c r="F86" s="821"/>
      <c r="G86" s="821"/>
      <c r="H86" s="821"/>
      <c r="I86" s="821"/>
      <c r="J86" s="821"/>
      <c r="K86" s="821"/>
      <c r="L86" s="821"/>
      <c r="M86" s="822"/>
      <c r="N86" s="58">
        <f>L83+L84+L85</f>
        <v>563.70000000000005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2442.6999999999998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1783.3333333333335</v>
      </c>
      <c r="N48" s="281">
        <f>K48*M48</f>
        <v>1783.3333333333335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1783.3333333333335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1783.3333333333335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356.66666666666674</v>
      </c>
      <c r="M83" s="855"/>
      <c r="N83" s="57"/>
    </row>
    <row r="84" spans="1:14">
      <c r="B84" s="95" t="s">
        <v>1057</v>
      </c>
      <c r="C84" s="96"/>
      <c r="D84" s="96"/>
      <c r="E84" s="96"/>
      <c r="F84" s="96"/>
      <c r="G84" s="96"/>
      <c r="H84" s="96"/>
      <c r="I84" s="93"/>
      <c r="J84" s="94"/>
      <c r="K84" s="313">
        <v>0.05</v>
      </c>
      <c r="L84" s="854">
        <f>N78*K84</f>
        <v>89.166666666666686</v>
      </c>
      <c r="M84" s="855"/>
      <c r="N84" s="57"/>
    </row>
    <row r="85" spans="1:14" ht="15.75" thickBot="1">
      <c r="B85" s="97" t="s">
        <v>1058</v>
      </c>
      <c r="C85" s="98"/>
      <c r="D85" s="98"/>
      <c r="E85" s="98"/>
      <c r="F85" s="98"/>
      <c r="G85" s="98"/>
      <c r="H85" s="98"/>
      <c r="I85" s="99"/>
      <c r="J85" s="100"/>
      <c r="K85" s="314">
        <v>0.05</v>
      </c>
      <c r="L85" s="856">
        <f>N78*K85</f>
        <v>89.166666666666686</v>
      </c>
      <c r="M85" s="857"/>
      <c r="N85" s="57"/>
    </row>
    <row r="86" spans="1:14" ht="15.75" thickBot="1">
      <c r="B86" s="820" t="s">
        <v>1037</v>
      </c>
      <c r="C86" s="821"/>
      <c r="D86" s="821"/>
      <c r="E86" s="821"/>
      <c r="F86" s="821"/>
      <c r="G86" s="821"/>
      <c r="H86" s="821"/>
      <c r="I86" s="821"/>
      <c r="J86" s="821"/>
      <c r="K86" s="821"/>
      <c r="L86" s="821"/>
      <c r="M86" s="822"/>
      <c r="N86" s="58">
        <f>L83+L84+L85</f>
        <v>535.00000000000011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2318.3333333333335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1555.6666666666665</v>
      </c>
      <c r="N48" s="281">
        <f>K48*M48</f>
        <v>1555.6666666666665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1555.6666666666665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1555.6666666666665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311.13333333333333</v>
      </c>
      <c r="M83" s="855"/>
      <c r="N83" s="57"/>
    </row>
    <row r="84" spans="1:14">
      <c r="B84" s="95" t="s">
        <v>1057</v>
      </c>
      <c r="C84" s="96"/>
      <c r="D84" s="96"/>
      <c r="E84" s="96"/>
      <c r="F84" s="96"/>
      <c r="G84" s="96"/>
      <c r="H84" s="96"/>
      <c r="I84" s="93"/>
      <c r="J84" s="94"/>
      <c r="K84" s="313">
        <v>0.05</v>
      </c>
      <c r="L84" s="854">
        <f>N78*K84</f>
        <v>77.783333333333331</v>
      </c>
      <c r="M84" s="855"/>
      <c r="N84" s="57"/>
    </row>
    <row r="85" spans="1:14" ht="15.75" thickBot="1">
      <c r="B85" s="97" t="s">
        <v>1058</v>
      </c>
      <c r="C85" s="98"/>
      <c r="D85" s="98"/>
      <c r="E85" s="98"/>
      <c r="F85" s="98"/>
      <c r="G85" s="98"/>
      <c r="H85" s="98"/>
      <c r="I85" s="99"/>
      <c r="J85" s="100"/>
      <c r="K85" s="314">
        <v>0.05</v>
      </c>
      <c r="L85" s="856">
        <f>N78*K85</f>
        <v>77.783333333333331</v>
      </c>
      <c r="M85" s="857"/>
      <c r="N85" s="57"/>
    </row>
    <row r="86" spans="1:14" ht="15.75" thickBot="1">
      <c r="B86" s="820" t="s">
        <v>1037</v>
      </c>
      <c r="C86" s="821"/>
      <c r="D86" s="821"/>
      <c r="E86" s="821"/>
      <c r="F86" s="821"/>
      <c r="G86" s="821"/>
      <c r="H86" s="821"/>
      <c r="I86" s="821"/>
      <c r="J86" s="821"/>
      <c r="K86" s="821"/>
      <c r="L86" s="821"/>
      <c r="M86" s="822"/>
      <c r="N86" s="58">
        <f>L83+L84+L85</f>
        <v>466.69999999999993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2022.3666666666663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3339.166666666667</v>
      </c>
      <c r="N48" s="281">
        <f>K48*M48</f>
        <v>3339.166666666667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3339.166666666667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3339.166666666667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667.83333333333348</v>
      </c>
      <c r="M83" s="855"/>
      <c r="N83" s="57"/>
    </row>
    <row r="84" spans="1:14">
      <c r="B84" s="95" t="s">
        <v>1057</v>
      </c>
      <c r="C84" s="96"/>
      <c r="D84" s="96"/>
      <c r="E84" s="96"/>
      <c r="F84" s="96"/>
      <c r="G84" s="96"/>
      <c r="H84" s="96"/>
      <c r="I84" s="93"/>
      <c r="J84" s="94"/>
      <c r="K84" s="313">
        <v>0.05</v>
      </c>
      <c r="L84" s="854">
        <f>N78*K84</f>
        <v>166.95833333333337</v>
      </c>
      <c r="M84" s="855"/>
      <c r="N84" s="57"/>
    </row>
    <row r="85" spans="1:14" ht="15.75" thickBot="1">
      <c r="B85" s="97" t="s">
        <v>1058</v>
      </c>
      <c r="C85" s="98"/>
      <c r="D85" s="98"/>
      <c r="E85" s="98"/>
      <c r="F85" s="98"/>
      <c r="G85" s="98"/>
      <c r="H85" s="98"/>
      <c r="I85" s="99"/>
      <c r="J85" s="100"/>
      <c r="K85" s="314">
        <v>0.05</v>
      </c>
      <c r="L85" s="856">
        <f>N78*K85</f>
        <v>166.95833333333337</v>
      </c>
      <c r="M85" s="857"/>
      <c r="N85" s="57"/>
    </row>
    <row r="86" spans="1:14" ht="15.75" thickBot="1">
      <c r="B86" s="820" t="s">
        <v>1037</v>
      </c>
      <c r="C86" s="821"/>
      <c r="D86" s="821"/>
      <c r="E86" s="821"/>
      <c r="F86" s="821"/>
      <c r="G86" s="821"/>
      <c r="H86" s="821"/>
      <c r="I86" s="821"/>
      <c r="J86" s="821"/>
      <c r="K86" s="821"/>
      <c r="L86" s="821"/>
      <c r="M86" s="822"/>
      <c r="N86" s="58">
        <f>L83+L84+L85</f>
        <v>1001.7500000000002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4340.916666666667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1597.5</v>
      </c>
      <c r="N48" s="281">
        <f>K48*M48</f>
        <v>1597.5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1597.5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1597.5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319.5</v>
      </c>
      <c r="M83" s="855"/>
      <c r="N83" s="57"/>
    </row>
    <row r="84" spans="1:14">
      <c r="B84" s="95" t="s">
        <v>1057</v>
      </c>
      <c r="C84" s="96"/>
      <c r="D84" s="96"/>
      <c r="E84" s="96"/>
      <c r="F84" s="96"/>
      <c r="G84" s="96"/>
      <c r="H84" s="96"/>
      <c r="I84" s="93"/>
      <c r="J84" s="94"/>
      <c r="K84" s="313">
        <v>0.05</v>
      </c>
      <c r="L84" s="854">
        <f>N78*K84</f>
        <v>79.875</v>
      </c>
      <c r="M84" s="855"/>
      <c r="N84" s="57"/>
    </row>
    <row r="85" spans="1:14" ht="15.75" thickBot="1">
      <c r="B85" s="97" t="s">
        <v>1058</v>
      </c>
      <c r="C85" s="98"/>
      <c r="D85" s="98"/>
      <c r="E85" s="98"/>
      <c r="F85" s="98"/>
      <c r="G85" s="98"/>
      <c r="H85" s="98"/>
      <c r="I85" s="99"/>
      <c r="J85" s="100"/>
      <c r="K85" s="314">
        <v>0.05</v>
      </c>
      <c r="L85" s="856">
        <f>N78*K85</f>
        <v>79.875</v>
      </c>
      <c r="M85" s="857"/>
      <c r="N85" s="57"/>
    </row>
    <row r="86" spans="1:14" ht="15.75" thickBot="1">
      <c r="B86" s="820" t="s">
        <v>1037</v>
      </c>
      <c r="C86" s="821"/>
      <c r="D86" s="821"/>
      <c r="E86" s="821"/>
      <c r="F86" s="821"/>
      <c r="G86" s="821"/>
      <c r="H86" s="821"/>
      <c r="I86" s="821"/>
      <c r="J86" s="821"/>
      <c r="K86" s="821"/>
      <c r="L86" s="821"/>
      <c r="M86" s="822"/>
      <c r="N86" s="58">
        <f>L83+L84+L85</f>
        <v>479.25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2076.75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2418.8333333333335</v>
      </c>
      <c r="N48" s="281">
        <f>K48*M48</f>
        <v>2418.8333333333335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2418.8333333333335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2418.8333333333335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483.76666666666671</v>
      </c>
      <c r="M83" s="855"/>
      <c r="N83" s="57"/>
    </row>
    <row r="84" spans="1:14">
      <c r="B84" s="95" t="s">
        <v>1057</v>
      </c>
      <c r="C84" s="96"/>
      <c r="D84" s="96"/>
      <c r="E84" s="96"/>
      <c r="F84" s="96"/>
      <c r="G84" s="96"/>
      <c r="H84" s="96"/>
      <c r="I84" s="93"/>
      <c r="J84" s="94"/>
      <c r="K84" s="313">
        <v>0.05</v>
      </c>
      <c r="L84" s="854">
        <f>N78*K84</f>
        <v>120.94166666666668</v>
      </c>
      <c r="M84" s="855"/>
      <c r="N84" s="57"/>
    </row>
    <row r="85" spans="1:14" ht="15.75" thickBot="1">
      <c r="B85" s="97" t="s">
        <v>1058</v>
      </c>
      <c r="C85" s="98"/>
      <c r="D85" s="98"/>
      <c r="E85" s="98"/>
      <c r="F85" s="98"/>
      <c r="G85" s="98"/>
      <c r="H85" s="98"/>
      <c r="I85" s="99"/>
      <c r="J85" s="100"/>
      <c r="K85" s="314">
        <v>0.05</v>
      </c>
      <c r="L85" s="856">
        <f>N78*K85</f>
        <v>120.94166666666668</v>
      </c>
      <c r="M85" s="857"/>
      <c r="N85" s="57"/>
    </row>
    <row r="86" spans="1:14" ht="15.75" thickBot="1">
      <c r="B86" s="820" t="s">
        <v>1037</v>
      </c>
      <c r="C86" s="821"/>
      <c r="D86" s="821"/>
      <c r="E86" s="821"/>
      <c r="F86" s="821"/>
      <c r="G86" s="821"/>
      <c r="H86" s="821"/>
      <c r="I86" s="821"/>
      <c r="J86" s="821"/>
      <c r="K86" s="821"/>
      <c r="L86" s="821"/>
      <c r="M86" s="822"/>
      <c r="N86" s="58">
        <f>L83+L84+L85</f>
        <v>725.65000000000009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3144.4833333333336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2647.25</v>
      </c>
      <c r="N48" s="281">
        <f>K48*M48</f>
        <v>2647.25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2647.25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0" t="s">
        <v>1037</v>
      </c>
      <c r="C76" s="821"/>
      <c r="D76" s="821"/>
      <c r="E76" s="821"/>
      <c r="F76" s="821"/>
      <c r="G76" s="821"/>
      <c r="H76" s="821"/>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2647.25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529.45000000000005</v>
      </c>
      <c r="M83" s="855"/>
      <c r="N83" s="57"/>
    </row>
    <row r="84" spans="1:14">
      <c r="B84" s="95" t="s">
        <v>1057</v>
      </c>
      <c r="C84" s="96"/>
      <c r="D84" s="96"/>
      <c r="E84" s="96"/>
      <c r="F84" s="96"/>
      <c r="G84" s="96"/>
      <c r="H84" s="96"/>
      <c r="I84" s="93"/>
      <c r="J84" s="94"/>
      <c r="K84" s="313">
        <v>0.05</v>
      </c>
      <c r="L84" s="854">
        <f>N78*K84</f>
        <v>132.36250000000001</v>
      </c>
      <c r="M84" s="855"/>
      <c r="N84" s="57"/>
    </row>
    <row r="85" spans="1:14" ht="15.75" thickBot="1">
      <c r="B85" s="97" t="s">
        <v>1058</v>
      </c>
      <c r="C85" s="98"/>
      <c r="D85" s="98"/>
      <c r="E85" s="98"/>
      <c r="F85" s="98"/>
      <c r="G85" s="98"/>
      <c r="H85" s="98"/>
      <c r="I85" s="99"/>
      <c r="J85" s="100"/>
      <c r="K85" s="314">
        <v>0.05</v>
      </c>
      <c r="L85" s="856">
        <f>N78*K85</f>
        <v>132.36250000000001</v>
      </c>
      <c r="M85" s="857"/>
      <c r="N85" s="57"/>
    </row>
    <row r="86" spans="1:14" ht="15.75" thickBot="1">
      <c r="B86" s="820" t="s">
        <v>1037</v>
      </c>
      <c r="C86" s="821"/>
      <c r="D86" s="821"/>
      <c r="E86" s="821"/>
      <c r="F86" s="821"/>
      <c r="G86" s="821"/>
      <c r="H86" s="821"/>
      <c r="I86" s="821"/>
      <c r="J86" s="821"/>
      <c r="K86" s="821"/>
      <c r="L86" s="821"/>
      <c r="M86" s="822"/>
      <c r="N86" s="58">
        <f>L83+L84+L85</f>
        <v>794.17499999999995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3441.4250000000002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2730.833333333333</v>
      </c>
      <c r="N48" s="281">
        <f>K48*M48</f>
        <v>2730.833333333333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2730.833333333333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2730.833333333333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546.16666666666663</v>
      </c>
      <c r="M83" s="855"/>
      <c r="N83" s="57"/>
    </row>
    <row r="84" spans="1:14">
      <c r="B84" s="95" t="s">
        <v>1057</v>
      </c>
      <c r="C84" s="96"/>
      <c r="D84" s="96"/>
      <c r="E84" s="96"/>
      <c r="F84" s="96"/>
      <c r="G84" s="96"/>
      <c r="H84" s="96"/>
      <c r="I84" s="93"/>
      <c r="J84" s="94"/>
      <c r="K84" s="313">
        <v>0.05</v>
      </c>
      <c r="L84" s="854">
        <f>N78*K84</f>
        <v>136.54166666666666</v>
      </c>
      <c r="M84" s="855"/>
      <c r="N84" s="57"/>
    </row>
    <row r="85" spans="1:14" ht="15.75" thickBot="1">
      <c r="B85" s="97" t="s">
        <v>1058</v>
      </c>
      <c r="C85" s="98"/>
      <c r="D85" s="98"/>
      <c r="E85" s="98"/>
      <c r="F85" s="98"/>
      <c r="G85" s="98"/>
      <c r="H85" s="98"/>
      <c r="I85" s="99"/>
      <c r="J85" s="100"/>
      <c r="K85" s="314">
        <v>0.05</v>
      </c>
      <c r="L85" s="856">
        <f>N78*K85</f>
        <v>136.54166666666666</v>
      </c>
      <c r="M85" s="857"/>
      <c r="N85" s="57"/>
    </row>
    <row r="86" spans="1:14" ht="15.75" thickBot="1">
      <c r="B86" s="820" t="s">
        <v>1037</v>
      </c>
      <c r="C86" s="821"/>
      <c r="D86" s="821"/>
      <c r="E86" s="821"/>
      <c r="F86" s="821"/>
      <c r="G86" s="821"/>
      <c r="H86" s="821"/>
      <c r="I86" s="821"/>
      <c r="J86" s="821"/>
      <c r="K86" s="821"/>
      <c r="L86" s="821"/>
      <c r="M86" s="822"/>
      <c r="N86" s="58">
        <f>L83+L84+L85</f>
        <v>819.24999999999989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3550.083333333333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3005.5</v>
      </c>
      <c r="N48" s="281">
        <f>K48*M48</f>
        <v>3005.5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3005.5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3005.5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601.1</v>
      </c>
      <c r="M83" s="855"/>
      <c r="N83" s="57"/>
    </row>
    <row r="84" spans="1:14">
      <c r="B84" s="95" t="s">
        <v>1057</v>
      </c>
      <c r="C84" s="96"/>
      <c r="D84" s="96"/>
      <c r="E84" s="96"/>
      <c r="F84" s="96"/>
      <c r="G84" s="96"/>
      <c r="H84" s="96"/>
      <c r="I84" s="93"/>
      <c r="J84" s="94"/>
      <c r="K84" s="313">
        <v>0.05</v>
      </c>
      <c r="L84" s="854">
        <f>N78*K84</f>
        <v>150.27500000000001</v>
      </c>
      <c r="M84" s="855"/>
      <c r="N84" s="57"/>
    </row>
    <row r="85" spans="1:14" ht="15.75" thickBot="1">
      <c r="B85" s="97" t="s">
        <v>1058</v>
      </c>
      <c r="C85" s="98"/>
      <c r="D85" s="98"/>
      <c r="E85" s="98"/>
      <c r="F85" s="98"/>
      <c r="G85" s="98"/>
      <c r="H85" s="98"/>
      <c r="I85" s="99"/>
      <c r="J85" s="100"/>
      <c r="K85" s="314">
        <v>0.05</v>
      </c>
      <c r="L85" s="856">
        <f>N78*K85</f>
        <v>150.27500000000001</v>
      </c>
      <c r="M85" s="857"/>
      <c r="N85" s="57"/>
    </row>
    <row r="86" spans="1:14" ht="15.75" thickBot="1">
      <c r="B86" s="820" t="s">
        <v>1037</v>
      </c>
      <c r="C86" s="821"/>
      <c r="D86" s="821"/>
      <c r="E86" s="821"/>
      <c r="F86" s="821"/>
      <c r="G86" s="821"/>
      <c r="H86" s="821"/>
      <c r="I86" s="821"/>
      <c r="J86" s="821"/>
      <c r="K86" s="821"/>
      <c r="L86" s="821"/>
      <c r="M86" s="822"/>
      <c r="N86" s="58">
        <f>L83+L84+L85</f>
        <v>901.65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3907.15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3006.5</v>
      </c>
      <c r="N48" s="281">
        <f>K48*M48</f>
        <v>3006.5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3006.5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3006.5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601.30000000000007</v>
      </c>
      <c r="M83" s="855"/>
      <c r="N83" s="57"/>
    </row>
    <row r="84" spans="1:14">
      <c r="B84" s="95" t="s">
        <v>1057</v>
      </c>
      <c r="C84" s="96"/>
      <c r="D84" s="96"/>
      <c r="E84" s="96"/>
      <c r="F84" s="96"/>
      <c r="G84" s="96"/>
      <c r="H84" s="96"/>
      <c r="I84" s="93"/>
      <c r="J84" s="94"/>
      <c r="K84" s="313">
        <v>0.05</v>
      </c>
      <c r="L84" s="854">
        <f>N78*K84</f>
        <v>150.32500000000002</v>
      </c>
      <c r="M84" s="855"/>
      <c r="N84" s="57"/>
    </row>
    <row r="85" spans="1:14" ht="15.75" thickBot="1">
      <c r="B85" s="97" t="s">
        <v>1058</v>
      </c>
      <c r="C85" s="98"/>
      <c r="D85" s="98"/>
      <c r="E85" s="98"/>
      <c r="F85" s="98"/>
      <c r="G85" s="98"/>
      <c r="H85" s="98"/>
      <c r="I85" s="99"/>
      <c r="J85" s="100"/>
      <c r="K85" s="314">
        <v>0.05</v>
      </c>
      <c r="L85" s="856">
        <f>N78*K85</f>
        <v>150.32500000000002</v>
      </c>
      <c r="M85" s="857"/>
      <c r="N85" s="57"/>
    </row>
    <row r="86" spans="1:14" ht="15.75" thickBot="1">
      <c r="B86" s="820" t="s">
        <v>1037</v>
      </c>
      <c r="C86" s="821"/>
      <c r="D86" s="821"/>
      <c r="E86" s="821"/>
      <c r="F86" s="821"/>
      <c r="G86" s="821"/>
      <c r="H86" s="821"/>
      <c r="I86" s="821"/>
      <c r="J86" s="821"/>
      <c r="K86" s="821"/>
      <c r="L86" s="821"/>
      <c r="M86" s="822"/>
      <c r="N86" s="58">
        <f>L83+L84+L85</f>
        <v>901.95000000000016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3908.4500000000003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3006.5</v>
      </c>
      <c r="N48" s="281">
        <f>K48*M48</f>
        <v>3006.5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3006.5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3006.5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601.30000000000007</v>
      </c>
      <c r="M83" s="855"/>
      <c r="N83" s="57"/>
    </row>
    <row r="84" spans="1:14">
      <c r="B84" s="95" t="s">
        <v>1057</v>
      </c>
      <c r="C84" s="96"/>
      <c r="D84" s="96"/>
      <c r="E84" s="96"/>
      <c r="F84" s="96"/>
      <c r="G84" s="96"/>
      <c r="H84" s="96"/>
      <c r="I84" s="93"/>
      <c r="J84" s="94"/>
      <c r="K84" s="313">
        <v>0.05</v>
      </c>
      <c r="L84" s="854">
        <f>N78*K84</f>
        <v>150.32500000000002</v>
      </c>
      <c r="M84" s="855"/>
      <c r="N84" s="57"/>
    </row>
    <row r="85" spans="1:14" ht="15.75" thickBot="1">
      <c r="B85" s="97" t="s">
        <v>1058</v>
      </c>
      <c r="C85" s="98"/>
      <c r="D85" s="98"/>
      <c r="E85" s="98"/>
      <c r="F85" s="98"/>
      <c r="G85" s="98"/>
      <c r="H85" s="98"/>
      <c r="I85" s="99"/>
      <c r="J85" s="100"/>
      <c r="K85" s="314">
        <v>0.05</v>
      </c>
      <c r="L85" s="856">
        <f>N78*K85</f>
        <v>150.32500000000002</v>
      </c>
      <c r="M85" s="857"/>
      <c r="N85" s="57"/>
    </row>
    <row r="86" spans="1:14" ht="15.75" thickBot="1">
      <c r="B86" s="820" t="s">
        <v>1037</v>
      </c>
      <c r="C86" s="821"/>
      <c r="D86" s="821"/>
      <c r="E86" s="821"/>
      <c r="F86" s="821"/>
      <c r="G86" s="821"/>
      <c r="H86" s="821"/>
      <c r="I86" s="821"/>
      <c r="J86" s="821"/>
      <c r="K86" s="821"/>
      <c r="L86" s="821"/>
      <c r="M86" s="822"/>
      <c r="N86" s="58">
        <f>L83+L84+L85</f>
        <v>901.95000000000016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3908.4500000000003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2581.333333333333</v>
      </c>
      <c r="N48" s="281">
        <f>K48*M48</f>
        <v>2581.333333333333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2581.333333333333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2581.333333333333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516.26666666666665</v>
      </c>
      <c r="M83" s="855"/>
      <c r="N83" s="57"/>
    </row>
    <row r="84" spans="1:14">
      <c r="B84" s="95" t="s">
        <v>1057</v>
      </c>
      <c r="C84" s="96"/>
      <c r="D84" s="96"/>
      <c r="E84" s="96"/>
      <c r="F84" s="96"/>
      <c r="G84" s="96"/>
      <c r="H84" s="96"/>
      <c r="I84" s="93"/>
      <c r="J84" s="94"/>
      <c r="K84" s="313">
        <v>0.05</v>
      </c>
      <c r="L84" s="854">
        <f>N78*K84</f>
        <v>129.06666666666666</v>
      </c>
      <c r="M84" s="855"/>
      <c r="N84" s="57"/>
    </row>
    <row r="85" spans="1:14" ht="15.75" thickBot="1">
      <c r="B85" s="97" t="s">
        <v>1058</v>
      </c>
      <c r="C85" s="98"/>
      <c r="D85" s="98"/>
      <c r="E85" s="98"/>
      <c r="F85" s="98"/>
      <c r="G85" s="98"/>
      <c r="H85" s="98"/>
      <c r="I85" s="99"/>
      <c r="J85" s="100"/>
      <c r="K85" s="314">
        <v>0.05</v>
      </c>
      <c r="L85" s="856">
        <f>N78*K85</f>
        <v>129.06666666666666</v>
      </c>
      <c r="M85" s="857"/>
      <c r="N85" s="57"/>
    </row>
    <row r="86" spans="1:14" ht="15.75" thickBot="1">
      <c r="B86" s="820" t="s">
        <v>1037</v>
      </c>
      <c r="C86" s="821"/>
      <c r="D86" s="821"/>
      <c r="E86" s="821"/>
      <c r="F86" s="821"/>
      <c r="G86" s="821"/>
      <c r="H86" s="821"/>
      <c r="I86" s="821"/>
      <c r="J86" s="821"/>
      <c r="K86" s="821"/>
      <c r="L86" s="821"/>
      <c r="M86" s="822"/>
      <c r="N86" s="58">
        <f>L83+L84+L85</f>
        <v>774.39999999999986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3355.7333333333327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2552.1666666666665</v>
      </c>
      <c r="N48" s="281">
        <f>K48*M48</f>
        <v>2552.1666666666665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2552.1666666666665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2552.1666666666665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510.43333333333334</v>
      </c>
      <c r="M83" s="855"/>
      <c r="N83" s="57"/>
    </row>
    <row r="84" spans="1:14">
      <c r="B84" s="95" t="s">
        <v>1057</v>
      </c>
      <c r="C84" s="96"/>
      <c r="D84" s="96"/>
      <c r="E84" s="96"/>
      <c r="F84" s="96"/>
      <c r="G84" s="96"/>
      <c r="H84" s="96"/>
      <c r="I84" s="93"/>
      <c r="J84" s="94"/>
      <c r="K84" s="313">
        <v>0.05</v>
      </c>
      <c r="L84" s="854">
        <f>N78*K84</f>
        <v>127.60833333333333</v>
      </c>
      <c r="M84" s="855"/>
      <c r="N84" s="57"/>
    </row>
    <row r="85" spans="1:14" ht="15.75" thickBot="1">
      <c r="B85" s="97" t="s">
        <v>1058</v>
      </c>
      <c r="C85" s="98"/>
      <c r="D85" s="98"/>
      <c r="E85" s="98"/>
      <c r="F85" s="98"/>
      <c r="G85" s="98"/>
      <c r="H85" s="98"/>
      <c r="I85" s="99"/>
      <c r="J85" s="100"/>
      <c r="K85" s="314">
        <v>0.05</v>
      </c>
      <c r="L85" s="856">
        <f>N78*K85</f>
        <v>127.60833333333333</v>
      </c>
      <c r="M85" s="857"/>
      <c r="N85" s="57"/>
    </row>
    <row r="86" spans="1:14" ht="15.75" thickBot="1">
      <c r="B86" s="820" t="s">
        <v>1037</v>
      </c>
      <c r="C86" s="821"/>
      <c r="D86" s="821"/>
      <c r="E86" s="821"/>
      <c r="F86" s="821"/>
      <c r="G86" s="821"/>
      <c r="H86" s="821"/>
      <c r="I86" s="821"/>
      <c r="J86" s="821"/>
      <c r="K86" s="821"/>
      <c r="L86" s="821"/>
      <c r="M86" s="822"/>
      <c r="N86" s="58">
        <f>L83+L84+L85</f>
        <v>765.65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3317.8166666666666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2407.833333333333</v>
      </c>
      <c r="N48" s="281">
        <f>K48*M48</f>
        <v>2407.833333333333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2407.833333333333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2407.833333333333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481.56666666666661</v>
      </c>
      <c r="M83" s="855"/>
      <c r="N83" s="57"/>
    </row>
    <row r="84" spans="1:14">
      <c r="B84" s="95" t="s">
        <v>1057</v>
      </c>
      <c r="C84" s="96"/>
      <c r="D84" s="96"/>
      <c r="E84" s="96"/>
      <c r="F84" s="96"/>
      <c r="G84" s="96"/>
      <c r="H84" s="96"/>
      <c r="I84" s="93"/>
      <c r="J84" s="94"/>
      <c r="K84" s="313">
        <v>0.05</v>
      </c>
      <c r="L84" s="854">
        <f>N78*K84</f>
        <v>120.39166666666665</v>
      </c>
      <c r="M84" s="855"/>
      <c r="N84" s="57"/>
    </row>
    <row r="85" spans="1:14" ht="15.75" thickBot="1">
      <c r="B85" s="97" t="s">
        <v>1058</v>
      </c>
      <c r="C85" s="98"/>
      <c r="D85" s="98"/>
      <c r="E85" s="98"/>
      <c r="F85" s="98"/>
      <c r="G85" s="98"/>
      <c r="H85" s="98"/>
      <c r="I85" s="99"/>
      <c r="J85" s="100"/>
      <c r="K85" s="314">
        <v>0.05</v>
      </c>
      <c r="L85" s="856">
        <f>N78*K85</f>
        <v>120.39166666666665</v>
      </c>
      <c r="M85" s="857"/>
      <c r="N85" s="57"/>
    </row>
    <row r="86" spans="1:14" ht="15.75" thickBot="1">
      <c r="B86" s="820" t="s">
        <v>1037</v>
      </c>
      <c r="C86" s="821"/>
      <c r="D86" s="821"/>
      <c r="E86" s="821"/>
      <c r="F86" s="821"/>
      <c r="G86" s="821"/>
      <c r="H86" s="821"/>
      <c r="I86" s="821"/>
      <c r="J86" s="821"/>
      <c r="K86" s="821"/>
      <c r="L86" s="821"/>
      <c r="M86" s="822"/>
      <c r="N86" s="58">
        <f>L83+L84+L85</f>
        <v>722.34999999999991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3130.1833333333329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2983.75</v>
      </c>
      <c r="N48" s="281">
        <f>K48*M48</f>
        <v>2983.75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2983.75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2983.75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596.75</v>
      </c>
      <c r="M83" s="855"/>
      <c r="N83" s="57"/>
    </row>
    <row r="84" spans="1:14">
      <c r="B84" s="95" t="s">
        <v>1057</v>
      </c>
      <c r="C84" s="96"/>
      <c r="D84" s="96"/>
      <c r="E84" s="96"/>
      <c r="F84" s="96"/>
      <c r="G84" s="96"/>
      <c r="H84" s="96"/>
      <c r="I84" s="93"/>
      <c r="J84" s="94"/>
      <c r="K84" s="313">
        <v>0.05</v>
      </c>
      <c r="L84" s="854">
        <f>N78*K84</f>
        <v>149.1875</v>
      </c>
      <c r="M84" s="855"/>
      <c r="N84" s="57"/>
    </row>
    <row r="85" spans="1:14" ht="15.75" thickBot="1">
      <c r="B85" s="97" t="s">
        <v>1058</v>
      </c>
      <c r="C85" s="98"/>
      <c r="D85" s="98"/>
      <c r="E85" s="98"/>
      <c r="F85" s="98"/>
      <c r="G85" s="98"/>
      <c r="H85" s="98"/>
      <c r="I85" s="99"/>
      <c r="J85" s="100"/>
      <c r="K85" s="314">
        <v>0.05</v>
      </c>
      <c r="L85" s="856">
        <f>N78*K85</f>
        <v>149.1875</v>
      </c>
      <c r="M85" s="857"/>
      <c r="N85" s="57"/>
    </row>
    <row r="86" spans="1:14" ht="15.75" thickBot="1">
      <c r="B86" s="820" t="s">
        <v>1037</v>
      </c>
      <c r="C86" s="821"/>
      <c r="D86" s="821"/>
      <c r="E86" s="821"/>
      <c r="F86" s="821"/>
      <c r="G86" s="821"/>
      <c r="H86" s="821"/>
      <c r="I86" s="821"/>
      <c r="J86" s="821"/>
      <c r="K86" s="821"/>
      <c r="L86" s="821"/>
      <c r="M86" s="822"/>
      <c r="N86" s="58">
        <f>L83+L84+L85</f>
        <v>895.125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3878.875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500</v>
      </c>
      <c r="N36" s="281">
        <f>K36/M36</f>
        <v>195.54666666666668</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500</v>
      </c>
      <c r="N37" s="281">
        <f>K37/M37</f>
        <v>123.43992070100822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N75*M41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319.49725941973594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1560.5</v>
      </c>
      <c r="N48" s="281">
        <f>K48*M48</f>
        <v>1560.5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1560.5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9"/>
      <c r="M64" s="810"/>
      <c r="N64" s="133"/>
    </row>
    <row r="65" spans="1:14" ht="15.75" thickBot="1">
      <c r="B65" s="826" t="s">
        <v>1037</v>
      </c>
      <c r="C65" s="827"/>
      <c r="D65" s="827"/>
      <c r="E65" s="827"/>
      <c r="F65" s="827"/>
      <c r="G65" s="827"/>
      <c r="H65" s="827"/>
      <c r="I65" s="827"/>
      <c r="J65" s="827"/>
      <c r="K65" s="827"/>
      <c r="L65" s="827"/>
      <c r="M65" s="828"/>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6" t="s">
        <v>1047</v>
      </c>
      <c r="C69" s="847"/>
      <c r="D69" s="847"/>
      <c r="E69" s="847"/>
      <c r="F69" s="847"/>
      <c r="G69" s="847"/>
      <c r="H69" s="847"/>
      <c r="I69" s="79" t="s">
        <v>1048</v>
      </c>
      <c r="J69" s="81" t="s">
        <v>1494</v>
      </c>
      <c r="K69" s="80" t="s">
        <v>1050</v>
      </c>
      <c r="L69" s="848" t="s">
        <v>1034</v>
      </c>
      <c r="M69" s="849"/>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07"/>
      <c r="C74" s="808"/>
      <c r="D74" s="808"/>
      <c r="E74" s="808"/>
      <c r="F74" s="808"/>
      <c r="G74" s="808"/>
      <c r="H74" s="808"/>
      <c r="I74" s="132"/>
      <c r="J74" s="132"/>
      <c r="K74" s="132"/>
      <c r="L74" s="908"/>
      <c r="M74" s="908"/>
      <c r="N74" s="51"/>
    </row>
    <row r="75" spans="1:14" ht="15.75" thickBot="1">
      <c r="B75" s="826" t="s">
        <v>1037</v>
      </c>
      <c r="C75" s="827"/>
      <c r="D75" s="827"/>
      <c r="E75" s="827"/>
      <c r="F75" s="827"/>
      <c r="G75" s="827"/>
      <c r="H75" s="827"/>
      <c r="I75" s="827"/>
      <c r="J75" s="827"/>
      <c r="K75" s="827"/>
      <c r="L75" s="827"/>
      <c r="M75" s="828"/>
      <c r="N75" s="310">
        <f>SUM(N70:N74)</f>
        <v>51.067205206099999</v>
      </c>
    </row>
    <row r="76" spans="1:14" ht="15.75" thickBot="1">
      <c r="B76" s="39"/>
      <c r="C76" s="40"/>
      <c r="D76" s="40"/>
      <c r="E76" s="40"/>
      <c r="F76" s="40"/>
      <c r="G76" s="40"/>
      <c r="H76" s="40"/>
      <c r="I76" s="40"/>
      <c r="J76" s="40"/>
      <c r="K76" s="40"/>
      <c r="L76" s="40"/>
      <c r="M76" s="40"/>
      <c r="N76" s="41"/>
    </row>
    <row r="77" spans="1:14" ht="15.75" thickBot="1">
      <c r="B77" s="820" t="s">
        <v>1051</v>
      </c>
      <c r="C77" s="821"/>
      <c r="D77" s="821"/>
      <c r="E77" s="821"/>
      <c r="F77" s="821"/>
      <c r="G77" s="821"/>
      <c r="H77" s="821"/>
      <c r="I77" s="821"/>
      <c r="J77" s="821"/>
      <c r="K77" s="821"/>
      <c r="L77" s="821"/>
      <c r="M77" s="822"/>
      <c r="N77" s="105">
        <f>N43+N54+N65+N75</f>
        <v>1931.0644646258359</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386.21289292516718</v>
      </c>
      <c r="M82" s="855"/>
      <c r="N82" s="57"/>
    </row>
    <row r="83" spans="1:14">
      <c r="B83" s="95" t="s">
        <v>1057</v>
      </c>
      <c r="C83" s="96"/>
      <c r="D83" s="96"/>
      <c r="E83" s="96"/>
      <c r="F83" s="96"/>
      <c r="G83" s="96"/>
      <c r="H83" s="96"/>
      <c r="I83" s="93"/>
      <c r="J83" s="94"/>
      <c r="K83" s="313">
        <v>0.05</v>
      </c>
      <c r="L83" s="854">
        <f>N77*K83</f>
        <v>96.553223231291796</v>
      </c>
      <c r="M83" s="855"/>
      <c r="N83" s="57"/>
    </row>
    <row r="84" spans="1:14" ht="15.75" thickBot="1">
      <c r="B84" s="97" t="s">
        <v>1058</v>
      </c>
      <c r="C84" s="98"/>
      <c r="D84" s="98"/>
      <c r="E84" s="98"/>
      <c r="F84" s="98"/>
      <c r="G84" s="98"/>
      <c r="H84" s="98"/>
      <c r="I84" s="99"/>
      <c r="J84" s="100"/>
      <c r="K84" s="314">
        <v>0.05</v>
      </c>
      <c r="L84" s="856">
        <f>N77*K84</f>
        <v>96.553223231291796</v>
      </c>
      <c r="M84" s="857"/>
      <c r="N84" s="57"/>
    </row>
    <row r="85" spans="1:14" ht="15.75" thickBot="1">
      <c r="B85" s="820" t="s">
        <v>1037</v>
      </c>
      <c r="C85" s="821"/>
      <c r="D85" s="821"/>
      <c r="E85" s="821"/>
      <c r="F85" s="821"/>
      <c r="G85" s="821"/>
      <c r="H85" s="821"/>
      <c r="I85" s="821"/>
      <c r="J85" s="821"/>
      <c r="K85" s="821"/>
      <c r="L85" s="821"/>
      <c r="M85" s="822"/>
      <c r="N85" s="58">
        <f>L82+L83+L84</f>
        <v>579.3193393877508</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2510.3838040135865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70" t="s">
        <v>2327</v>
      </c>
      <c r="C118" s="402"/>
      <c r="D118" s="402"/>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500</v>
      </c>
      <c r="N36" s="281">
        <f>K36/M36</f>
        <v>195.54666666666668</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500</v>
      </c>
      <c r="N37" s="281">
        <f>K37/M37</f>
        <v>123.43992070100822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319.49725941973594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1586</v>
      </c>
      <c r="N48" s="281">
        <f>K48*M48</f>
        <v>1586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1586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1956.5644646258359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391.3128929251672</v>
      </c>
      <c r="M83" s="855"/>
      <c r="N83" s="57"/>
    </row>
    <row r="84" spans="1:14">
      <c r="B84" s="95" t="s">
        <v>1057</v>
      </c>
      <c r="C84" s="96"/>
      <c r="D84" s="96"/>
      <c r="E84" s="96"/>
      <c r="F84" s="96"/>
      <c r="G84" s="96"/>
      <c r="H84" s="96"/>
      <c r="I84" s="93"/>
      <c r="J84" s="94"/>
      <c r="K84" s="313">
        <v>0.05</v>
      </c>
      <c r="L84" s="854">
        <f>N78*K84</f>
        <v>97.828223231291801</v>
      </c>
      <c r="M84" s="855"/>
      <c r="N84" s="57"/>
    </row>
    <row r="85" spans="1:14" ht="15.75" thickBot="1">
      <c r="B85" s="97" t="s">
        <v>1058</v>
      </c>
      <c r="C85" s="98"/>
      <c r="D85" s="98"/>
      <c r="E85" s="98"/>
      <c r="F85" s="98"/>
      <c r="G85" s="98"/>
      <c r="H85" s="98"/>
      <c r="I85" s="99"/>
      <c r="J85" s="100"/>
      <c r="K85" s="314">
        <v>0.05</v>
      </c>
      <c r="L85" s="856">
        <f>N78*K85</f>
        <v>97.828223231291801</v>
      </c>
      <c r="M85" s="857"/>
      <c r="N85" s="57"/>
    </row>
    <row r="86" spans="1:14" ht="15.75" thickBot="1">
      <c r="B86" s="820" t="s">
        <v>1037</v>
      </c>
      <c r="C86" s="821"/>
      <c r="D86" s="821"/>
      <c r="E86" s="821"/>
      <c r="F86" s="821"/>
      <c r="G86" s="821"/>
      <c r="H86" s="821"/>
      <c r="I86" s="821"/>
      <c r="J86" s="821"/>
      <c r="K86" s="821"/>
      <c r="L86" s="821"/>
      <c r="M86" s="822"/>
      <c r="N86" s="58">
        <f>L83+L84+L85</f>
        <v>586.96933938775078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2543.5338040135866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500</v>
      </c>
      <c r="N36" s="281">
        <f>K36/M36</f>
        <v>195.54666666666668</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500</v>
      </c>
      <c r="N37" s="281">
        <f>K37/M37</f>
        <v>123.43992070100822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319.49725941973594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10914.833333333334</v>
      </c>
      <c r="N48" s="281">
        <f>K48*M48</f>
        <v>3274.4500000000003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3274.4500000000003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3645.0144646258364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729.00289292516732</v>
      </c>
      <c r="M83" s="855"/>
      <c r="N83" s="57"/>
    </row>
    <row r="84" spans="1:14">
      <c r="B84" s="95" t="s">
        <v>1057</v>
      </c>
      <c r="C84" s="96"/>
      <c r="D84" s="96"/>
      <c r="E84" s="96"/>
      <c r="F84" s="96"/>
      <c r="G84" s="96"/>
      <c r="H84" s="96"/>
      <c r="I84" s="93"/>
      <c r="J84" s="94"/>
      <c r="K84" s="313">
        <v>0.05</v>
      </c>
      <c r="L84" s="854">
        <f>N78*K84</f>
        <v>182.25072323129183</v>
      </c>
      <c r="M84" s="855"/>
      <c r="N84" s="57"/>
    </row>
    <row r="85" spans="1:14" ht="15.75" thickBot="1">
      <c r="B85" s="97" t="s">
        <v>1058</v>
      </c>
      <c r="C85" s="98"/>
      <c r="D85" s="98"/>
      <c r="E85" s="98"/>
      <c r="F85" s="98"/>
      <c r="G85" s="98"/>
      <c r="H85" s="98"/>
      <c r="I85" s="99"/>
      <c r="J85" s="100"/>
      <c r="K85" s="314">
        <v>0.05</v>
      </c>
      <c r="L85" s="856">
        <f>N78*K85</f>
        <v>182.25072323129183</v>
      </c>
      <c r="M85" s="857"/>
      <c r="N85" s="57"/>
    </row>
    <row r="86" spans="1:14" ht="15.75" thickBot="1">
      <c r="B86" s="820" t="s">
        <v>1037</v>
      </c>
      <c r="C86" s="821"/>
      <c r="D86" s="821"/>
      <c r="E86" s="821"/>
      <c r="F86" s="821"/>
      <c r="G86" s="821"/>
      <c r="H86" s="821"/>
      <c r="I86" s="821"/>
      <c r="J86" s="821"/>
      <c r="K86" s="821"/>
      <c r="L86" s="821"/>
      <c r="M86" s="822"/>
      <c r="N86" s="58">
        <f>L83+L84+L85</f>
        <v>1093.5043393877511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4738.5188040135872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950" t="str">
        <f>VLOOKUP(A36,EQUIPOS!A6:D154,3,FALSE)</f>
        <v>Carrotanque Irrigador de asfalto, 1000 GALONES DE CAPACIDAD</v>
      </c>
      <c r="C36" s="951"/>
      <c r="D36" s="951"/>
      <c r="E36" s="951"/>
      <c r="F36" s="951"/>
      <c r="G36" s="951"/>
      <c r="H36" s="952"/>
      <c r="I36" s="276"/>
      <c r="J36" s="277"/>
      <c r="K36" s="278">
        <f>VLOOKUP(A36,EQUIPOS!A6:D163,4,FALSE)</f>
        <v>97773.333333333343</v>
      </c>
      <c r="L36" s="279"/>
      <c r="M36" s="280">
        <v>500</v>
      </c>
      <c r="N36" s="281">
        <f>K36/M36</f>
        <v>195.54666666666668</v>
      </c>
    </row>
    <row r="37" spans="1:14">
      <c r="A37" s="119" t="s">
        <v>176</v>
      </c>
      <c r="B37" s="950" t="str">
        <f>VLOOKUP(A37,EQUIPOS!A7:D154,3,FALSE)</f>
        <v xml:space="preserve">Compresor (barrido y soplado)
</v>
      </c>
      <c r="C37" s="951"/>
      <c r="D37" s="951"/>
      <c r="E37" s="951"/>
      <c r="F37" s="951"/>
      <c r="G37" s="951"/>
      <c r="H37" s="952"/>
      <c r="I37" s="276"/>
      <c r="J37" s="277"/>
      <c r="K37" s="278">
        <f>VLOOKUP(A37,EQUIPOS!A7:D164,4,FALSE)</f>
        <v>61719.960350504109</v>
      </c>
      <c r="L37" s="279"/>
      <c r="M37" s="280">
        <v>500</v>
      </c>
      <c r="N37" s="281">
        <f>K37/M37</f>
        <v>123.43992070100822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319.49725941973594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1691</v>
      </c>
      <c r="N48" s="281">
        <f>K48*M48</f>
        <v>760.95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760.95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1131.5144646258359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226.30289292516719</v>
      </c>
      <c r="M83" s="855"/>
      <c r="N83" s="57"/>
    </row>
    <row r="84" spans="1:14">
      <c r="B84" s="95" t="s">
        <v>1057</v>
      </c>
      <c r="C84" s="96"/>
      <c r="D84" s="96"/>
      <c r="E84" s="96"/>
      <c r="F84" s="96"/>
      <c r="G84" s="96"/>
      <c r="H84" s="96"/>
      <c r="I84" s="93"/>
      <c r="J84" s="94"/>
      <c r="K84" s="313">
        <v>0.05</v>
      </c>
      <c r="L84" s="854">
        <f>N78*K84</f>
        <v>56.575723231291796</v>
      </c>
      <c r="M84" s="855"/>
      <c r="N84" s="57"/>
    </row>
    <row r="85" spans="1:14" ht="15.75" thickBot="1">
      <c r="B85" s="97" t="s">
        <v>1058</v>
      </c>
      <c r="C85" s="98"/>
      <c r="D85" s="98"/>
      <c r="E85" s="98"/>
      <c r="F85" s="98"/>
      <c r="G85" s="98"/>
      <c r="H85" s="98"/>
      <c r="I85" s="99"/>
      <c r="J85" s="100"/>
      <c r="K85" s="314">
        <v>0.05</v>
      </c>
      <c r="L85" s="856">
        <f>N78*K85</f>
        <v>56.575723231291796</v>
      </c>
      <c r="M85" s="857"/>
      <c r="N85" s="57"/>
    </row>
    <row r="86" spans="1:14" ht="15.75" thickBot="1">
      <c r="B86" s="820" t="s">
        <v>1037</v>
      </c>
      <c r="C86" s="821"/>
      <c r="D86" s="821"/>
      <c r="E86" s="821"/>
      <c r="F86" s="821"/>
      <c r="G86" s="821"/>
      <c r="H86" s="821"/>
      <c r="I86" s="821"/>
      <c r="J86" s="821"/>
      <c r="K86" s="821"/>
      <c r="L86" s="821"/>
      <c r="M86" s="822"/>
      <c r="N86" s="58">
        <f>L83+L84+L85</f>
        <v>339.45433938775079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1470.9688040135866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215"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500</v>
      </c>
      <c r="N36" s="281">
        <f>K36/M36</f>
        <v>195.54666666666668</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500</v>
      </c>
      <c r="N37" s="281">
        <f>K37/M37</f>
        <v>123.43992070100822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319.49725941973594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1654.3333333333335</v>
      </c>
      <c r="N48" s="281">
        <f>K48*M48</f>
        <v>744.45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744.45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1115.0144646258359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223.0028929251672</v>
      </c>
      <c r="M83" s="855"/>
      <c r="N83" s="57"/>
    </row>
    <row r="84" spans="1:14">
      <c r="B84" s="95" t="s">
        <v>1057</v>
      </c>
      <c r="C84" s="96"/>
      <c r="D84" s="96"/>
      <c r="E84" s="96"/>
      <c r="F84" s="96"/>
      <c r="G84" s="96"/>
      <c r="H84" s="96"/>
      <c r="I84" s="93"/>
      <c r="J84" s="94"/>
      <c r="K84" s="313">
        <v>0.05</v>
      </c>
      <c r="L84" s="854">
        <f>N78*K84</f>
        <v>55.750723231291801</v>
      </c>
      <c r="M84" s="855"/>
      <c r="N84" s="57"/>
    </row>
    <row r="85" spans="1:14" ht="15.75" thickBot="1">
      <c r="B85" s="97" t="s">
        <v>1058</v>
      </c>
      <c r="C85" s="98"/>
      <c r="D85" s="98"/>
      <c r="E85" s="98"/>
      <c r="F85" s="98"/>
      <c r="G85" s="98"/>
      <c r="H85" s="98"/>
      <c r="I85" s="99"/>
      <c r="J85" s="100"/>
      <c r="K85" s="314">
        <v>0.05</v>
      </c>
      <c r="L85" s="856">
        <f>N78*K85</f>
        <v>55.750723231291801</v>
      </c>
      <c r="M85" s="857"/>
      <c r="N85" s="57"/>
    </row>
    <row r="86" spans="1:14" ht="15.75" thickBot="1">
      <c r="B86" s="820" t="s">
        <v>1037</v>
      </c>
      <c r="C86" s="821"/>
      <c r="D86" s="821"/>
      <c r="E86" s="821"/>
      <c r="F86" s="821"/>
      <c r="G86" s="821"/>
      <c r="H86" s="821"/>
      <c r="I86" s="821"/>
      <c r="J86" s="821"/>
      <c r="K86" s="821"/>
      <c r="L86" s="821"/>
      <c r="M86" s="822"/>
      <c r="N86" s="58">
        <f>L83+L84+L85</f>
        <v>334.50433938775075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1449.5188040135868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500</v>
      </c>
      <c r="N36" s="281">
        <f>K36/M36</f>
        <v>195.54666666666668</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500</v>
      </c>
      <c r="N37" s="281">
        <f>K37/M37</f>
        <v>123.43992070100822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319.49725941973594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2219.6666666666665</v>
      </c>
      <c r="N48" s="281">
        <f>K48*M48</f>
        <v>998.84999999999991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998.84999999999991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1369.4144646258358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273.88289292516714</v>
      </c>
      <c r="M83" s="855"/>
      <c r="N83" s="57"/>
    </row>
    <row r="84" spans="1:14">
      <c r="B84" s="95" t="s">
        <v>1057</v>
      </c>
      <c r="C84" s="96"/>
      <c r="D84" s="96"/>
      <c r="E84" s="96"/>
      <c r="F84" s="96"/>
      <c r="G84" s="96"/>
      <c r="H84" s="96"/>
      <c r="I84" s="93"/>
      <c r="J84" s="94"/>
      <c r="K84" s="313">
        <v>0.05</v>
      </c>
      <c r="L84" s="854">
        <f>N78*K84</f>
        <v>68.470723231291785</v>
      </c>
      <c r="M84" s="855"/>
      <c r="N84" s="57"/>
    </row>
    <row r="85" spans="1:14" ht="15.75" thickBot="1">
      <c r="B85" s="97" t="s">
        <v>1058</v>
      </c>
      <c r="C85" s="98"/>
      <c r="D85" s="98"/>
      <c r="E85" s="98"/>
      <c r="F85" s="98"/>
      <c r="G85" s="98"/>
      <c r="H85" s="98"/>
      <c r="I85" s="99"/>
      <c r="J85" s="100"/>
      <c r="K85" s="314">
        <v>0.05</v>
      </c>
      <c r="L85" s="856">
        <f>N78*K85</f>
        <v>68.470723231291785</v>
      </c>
      <c r="M85" s="857"/>
      <c r="N85" s="57"/>
    </row>
    <row r="86" spans="1:14" ht="15.75" thickBot="1">
      <c r="B86" s="820" t="s">
        <v>1037</v>
      </c>
      <c r="C86" s="821"/>
      <c r="D86" s="821"/>
      <c r="E86" s="821"/>
      <c r="F86" s="821"/>
      <c r="G86" s="821"/>
      <c r="H86" s="821"/>
      <c r="I86" s="821"/>
      <c r="J86" s="821"/>
      <c r="K86" s="821"/>
      <c r="L86" s="821"/>
      <c r="M86" s="822"/>
      <c r="N86" s="58">
        <f>L83+L84+L85</f>
        <v>410.82433938775074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1780.2388040135866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500</v>
      </c>
      <c r="N36" s="281">
        <f>K36/M36</f>
        <v>195.54666666666668</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500</v>
      </c>
      <c r="N37" s="281">
        <f>K37/M37</f>
        <v>123.43992070100822</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0.51067205206099997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319.49725941973594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2457.1666666666665</v>
      </c>
      <c r="N48" s="281">
        <f>K48*M48</f>
        <v>1105.7249999999999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1105.7249999999999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51.067205206099999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1476.2894646258358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295.25789292516714</v>
      </c>
      <c r="M83" s="855"/>
      <c r="N83" s="57"/>
    </row>
    <row r="84" spans="1:14">
      <c r="B84" s="95" t="s">
        <v>1057</v>
      </c>
      <c r="C84" s="96"/>
      <c r="D84" s="96"/>
      <c r="E84" s="96"/>
      <c r="F84" s="96"/>
      <c r="G84" s="96"/>
      <c r="H84" s="96"/>
      <c r="I84" s="93"/>
      <c r="J84" s="94"/>
      <c r="K84" s="313">
        <v>0.05</v>
      </c>
      <c r="L84" s="854">
        <f>N78*K84</f>
        <v>73.814473231291785</v>
      </c>
      <c r="M84" s="855"/>
      <c r="N84" s="57"/>
    </row>
    <row r="85" spans="1:14" ht="15.75" thickBot="1">
      <c r="B85" s="97" t="s">
        <v>1058</v>
      </c>
      <c r="C85" s="98"/>
      <c r="D85" s="98"/>
      <c r="E85" s="98"/>
      <c r="F85" s="98"/>
      <c r="G85" s="98"/>
      <c r="H85" s="98"/>
      <c r="I85" s="99"/>
      <c r="J85" s="100"/>
      <c r="K85" s="314">
        <v>0.05</v>
      </c>
      <c r="L85" s="856">
        <f>N78*K85</f>
        <v>73.814473231291785</v>
      </c>
      <c r="M85" s="857"/>
      <c r="N85" s="57"/>
    </row>
    <row r="86" spans="1:14" ht="15.75" thickBot="1">
      <c r="B86" s="820" t="s">
        <v>1037</v>
      </c>
      <c r="C86" s="821"/>
      <c r="D86" s="821"/>
      <c r="E86" s="821"/>
      <c r="F86" s="821"/>
      <c r="G86" s="821"/>
      <c r="H86" s="821"/>
      <c r="I86" s="821"/>
      <c r="J86" s="821"/>
      <c r="K86" s="821"/>
      <c r="L86" s="821"/>
      <c r="M86" s="822"/>
      <c r="N86" s="58">
        <f>L83+L84+L85</f>
        <v>442.88683938775074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1919.1763040135866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400</v>
      </c>
      <c r="N36" s="281">
        <f>K36/M36</f>
        <v>244.43333333333337</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400</v>
      </c>
      <c r="N37" s="281">
        <f>K37/M37</f>
        <v>368.32</v>
      </c>
    </row>
    <row r="38" spans="1:14">
      <c r="A38" t="s">
        <v>176</v>
      </c>
      <c r="B38" s="833" t="str">
        <f>VLOOKUP(A38,EQUIPOS!A8:D154,3,FALSE)</f>
        <v xml:space="preserve">Compresor (barrido y soplado)
</v>
      </c>
      <c r="C38" s="834"/>
      <c r="D38" s="834"/>
      <c r="E38" s="834"/>
      <c r="F38" s="834"/>
      <c r="G38" s="834"/>
      <c r="H38" s="835"/>
      <c r="I38" s="276"/>
      <c r="J38" s="277"/>
      <c r="K38" s="278">
        <f>VLOOKUP(A38,EQUIPOS!A8:D165,4,FALSE)</f>
        <v>61719.960350504109</v>
      </c>
      <c r="L38" s="279"/>
      <c r="M38" s="280">
        <v>400</v>
      </c>
      <c r="N38" s="281">
        <f>K38/M38</f>
        <v>154.29990087626027</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8">
        <f>VLOOKUP(A39,EQUIPOS!A9:D166,4,FALSE)</f>
        <v>102744.16666666666</v>
      </c>
      <c r="L39" s="837">
        <v>400</v>
      </c>
      <c r="M39" s="838"/>
      <c r="N39" s="281">
        <f>K39/L39</f>
        <v>256.86041666666665</v>
      </c>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N75*M41</f>
        <v>0.957510097614375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1024.8711609738746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1654.3333333333335</v>
      </c>
      <c r="N48" s="281">
        <f>K48*M48</f>
        <v>3027.4300000000003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65605.5</v>
      </c>
      <c r="N49" s="281">
        <f>K49*M49</f>
        <v>1246.5045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4273.9345000000003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4">
        <f>VLOOKUP(A58,TRANSPORTE!A5:D117,4,FALSE)</f>
        <v>1213.3926280000001</v>
      </c>
      <c r="M58" s="825"/>
      <c r="N58" s="296">
        <f>K58*L58</f>
        <v>23.054459932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23.054459932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95.751009761437501</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5417.6111306673129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1083.5222261334627</v>
      </c>
      <c r="M82" s="855"/>
      <c r="N82" s="57"/>
    </row>
    <row r="83" spans="1:14">
      <c r="B83" s="95" t="s">
        <v>1057</v>
      </c>
      <c r="C83" s="96"/>
      <c r="D83" s="96"/>
      <c r="E83" s="96"/>
      <c r="F83" s="96"/>
      <c r="G83" s="96"/>
      <c r="H83" s="96"/>
      <c r="I83" s="93"/>
      <c r="J83" s="94"/>
      <c r="K83" s="313">
        <v>0.05</v>
      </c>
      <c r="L83" s="854">
        <f>N77*K83</f>
        <v>270.88055653336568</v>
      </c>
      <c r="M83" s="855"/>
      <c r="N83" s="57"/>
    </row>
    <row r="84" spans="1:14" ht="15.75" thickBot="1">
      <c r="B84" s="97" t="s">
        <v>1058</v>
      </c>
      <c r="C84" s="98"/>
      <c r="D84" s="98"/>
      <c r="E84" s="98"/>
      <c r="F84" s="98"/>
      <c r="G84" s="98"/>
      <c r="H84" s="98"/>
      <c r="I84" s="99"/>
      <c r="J84" s="100"/>
      <c r="K84" s="314">
        <v>0.05</v>
      </c>
      <c r="L84" s="856">
        <f>N77*K84</f>
        <v>270.88055653336568</v>
      </c>
      <c r="M84" s="857"/>
      <c r="N84" s="57"/>
    </row>
    <row r="85" spans="1:14" ht="15.75" thickBot="1">
      <c r="B85" s="820" t="s">
        <v>1037</v>
      </c>
      <c r="C85" s="821"/>
      <c r="D85" s="821"/>
      <c r="E85" s="821"/>
      <c r="F85" s="821"/>
      <c r="G85" s="821"/>
      <c r="H85" s="821"/>
      <c r="I85" s="821"/>
      <c r="J85" s="821"/>
      <c r="K85" s="821"/>
      <c r="L85" s="821"/>
      <c r="M85" s="822"/>
      <c r="N85" s="58">
        <f>L82+L83+L84</f>
        <v>1625.2833392001942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7042.8944698675068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70" t="s">
        <v>2327</v>
      </c>
      <c r="C118" s="402"/>
      <c r="D118" s="402"/>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400</v>
      </c>
      <c r="N36" s="281">
        <f>K36/M36</f>
        <v>244.43333333333337</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400</v>
      </c>
      <c r="N37" s="281">
        <f>K37/M37</f>
        <v>368.32</v>
      </c>
    </row>
    <row r="38" spans="1:14">
      <c r="A38" t="s">
        <v>176</v>
      </c>
      <c r="B38" s="833" t="str">
        <f>VLOOKUP(A38,EQUIPOS!A8:D154,3,FALSE)</f>
        <v xml:space="preserve">Compresor (barrido y soplado)
</v>
      </c>
      <c r="C38" s="834"/>
      <c r="D38" s="834"/>
      <c r="E38" s="834"/>
      <c r="F38" s="834"/>
      <c r="G38" s="834"/>
      <c r="H38" s="835"/>
      <c r="I38" s="276"/>
      <c r="J38" s="277"/>
      <c r="K38" s="278">
        <f>VLOOKUP(A38,EQUIPOS!A8:D165,4,FALSE)</f>
        <v>61719.960350504109</v>
      </c>
      <c r="L38" s="279"/>
      <c r="M38" s="280">
        <v>400</v>
      </c>
      <c r="N38" s="281">
        <f>K38/M38</f>
        <v>154.29990087626027</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8">
        <f>VLOOKUP(A39,EQUIPOS!A9:D166,4,FALSE)</f>
        <v>102744.16666666666</v>
      </c>
      <c r="L39" s="837">
        <v>400</v>
      </c>
      <c r="M39" s="838"/>
      <c r="N39" s="281">
        <f>K39/L39</f>
        <v>256.86041666666665</v>
      </c>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0.957510097614375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1024.8711609738746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1654.3333333333335</v>
      </c>
      <c r="N48" s="281">
        <f>K48*M48</f>
        <v>2481.5</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65605.5</v>
      </c>
      <c r="N49" s="281">
        <f>K49*M49</f>
        <v>852.87149999999997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3334.3715000000002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4">
        <f>VLOOKUP(A58,TRANSPORTE!A5:D117,4,FALSE)</f>
        <v>1213.3926280000001</v>
      </c>
      <c r="M58" s="825"/>
      <c r="N58" s="296">
        <f>K58*L58</f>
        <v>15.774104164000001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15.774104164000001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95.751009761437501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4470.7677748993128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894.15355497986263</v>
      </c>
      <c r="M83" s="855"/>
      <c r="N83" s="57"/>
    </row>
    <row r="84" spans="1:14">
      <c r="B84" s="95" t="s">
        <v>1057</v>
      </c>
      <c r="C84" s="96"/>
      <c r="D84" s="96"/>
      <c r="E84" s="96"/>
      <c r="F84" s="96"/>
      <c r="G84" s="96"/>
      <c r="H84" s="96"/>
      <c r="I84" s="93"/>
      <c r="J84" s="94"/>
      <c r="K84" s="313">
        <v>0.05</v>
      </c>
      <c r="L84" s="854">
        <f>N78*K84</f>
        <v>223.53838874496566</v>
      </c>
      <c r="M84" s="855"/>
      <c r="N84" s="57"/>
    </row>
    <row r="85" spans="1:14" ht="15.75" thickBot="1">
      <c r="B85" s="97" t="s">
        <v>1058</v>
      </c>
      <c r="C85" s="98"/>
      <c r="D85" s="98"/>
      <c r="E85" s="98"/>
      <c r="F85" s="98"/>
      <c r="G85" s="98"/>
      <c r="H85" s="98"/>
      <c r="I85" s="99"/>
      <c r="J85" s="100"/>
      <c r="K85" s="314">
        <v>0.05</v>
      </c>
      <c r="L85" s="856">
        <f>N78*K85</f>
        <v>223.53838874496566</v>
      </c>
      <c r="M85" s="857"/>
      <c r="N85" s="57"/>
    </row>
    <row r="86" spans="1:14" ht="15.75" thickBot="1">
      <c r="B86" s="820" t="s">
        <v>1037</v>
      </c>
      <c r="C86" s="821"/>
      <c r="D86" s="821"/>
      <c r="E86" s="821"/>
      <c r="F86" s="821"/>
      <c r="G86" s="821"/>
      <c r="H86" s="821"/>
      <c r="I86" s="821"/>
      <c r="J86" s="821"/>
      <c r="K86" s="821"/>
      <c r="L86" s="821"/>
      <c r="M86" s="822"/>
      <c r="N86" s="58">
        <f>L83+L84+L85</f>
        <v>1341.2303324697939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5811.9981073691069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400</v>
      </c>
      <c r="N36" s="281">
        <f>K36/M36</f>
        <v>244.43333333333337</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400</v>
      </c>
      <c r="N37" s="281">
        <f>K37/M37</f>
        <v>368.32</v>
      </c>
    </row>
    <row r="38" spans="1:14">
      <c r="A38" t="s">
        <v>176</v>
      </c>
      <c r="B38" s="833" t="str">
        <f>VLOOKUP(A38,EQUIPOS!A8:D154,3,FALSE)</f>
        <v xml:space="preserve">Compresor (barrido y soplado)
</v>
      </c>
      <c r="C38" s="834"/>
      <c r="D38" s="834"/>
      <c r="E38" s="834"/>
      <c r="F38" s="834"/>
      <c r="G38" s="834"/>
      <c r="H38" s="835"/>
      <c r="I38" s="276"/>
      <c r="J38" s="277"/>
      <c r="K38" s="278">
        <f>VLOOKUP(A38,EQUIPOS!A8:D165,4,FALSE)</f>
        <v>61719.960350504109</v>
      </c>
      <c r="L38" s="279"/>
      <c r="M38" s="280">
        <v>400</v>
      </c>
      <c r="N38" s="281">
        <f>K38/M38</f>
        <v>154.29990087626027</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8">
        <f>VLOOKUP(A39,EQUIPOS!A9:D166,4,FALSE)</f>
        <v>102744.16666666666</v>
      </c>
      <c r="L39" s="837">
        <v>400</v>
      </c>
      <c r="M39" s="838"/>
      <c r="N39" s="281">
        <f>K39/L39</f>
        <v>256.86041666666665</v>
      </c>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0.957510097614375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1024.8711609738746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1654.3333333333335</v>
      </c>
      <c r="N48" s="281">
        <f>K48*M48</f>
        <v>3027.4300000000003</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65605.5</v>
      </c>
      <c r="N49" s="281">
        <f>K49*M49</f>
        <v>1246.5045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4273.9345000000003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4">
        <f>VLOOKUP(A58,TRANSPORTE!A5:D117,4,FALSE)</f>
        <v>1213.3926280000001</v>
      </c>
      <c r="M58" s="825"/>
      <c r="N58" s="296">
        <f>K58*L58</f>
        <v>23.054459932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23.054459932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SUM(N69:N75)</f>
        <v>95.751009761437501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5417.6111306673129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1083.5222261334627</v>
      </c>
      <c r="M83" s="855"/>
      <c r="N83" s="57"/>
    </row>
    <row r="84" spans="1:14">
      <c r="B84" s="95" t="s">
        <v>1057</v>
      </c>
      <c r="C84" s="96"/>
      <c r="D84" s="96"/>
      <c r="E84" s="96"/>
      <c r="F84" s="96"/>
      <c r="G84" s="96"/>
      <c r="H84" s="96"/>
      <c r="I84" s="93"/>
      <c r="J84" s="94"/>
      <c r="K84" s="313">
        <v>0.05</v>
      </c>
      <c r="L84" s="854">
        <f>N78*K84</f>
        <v>270.88055653336568</v>
      </c>
      <c r="M84" s="855"/>
      <c r="N84" s="57"/>
    </row>
    <row r="85" spans="1:14" ht="15.75" thickBot="1">
      <c r="B85" s="97" t="s">
        <v>1058</v>
      </c>
      <c r="C85" s="98"/>
      <c r="D85" s="98"/>
      <c r="E85" s="98"/>
      <c r="F85" s="98"/>
      <c r="G85" s="98"/>
      <c r="H85" s="98"/>
      <c r="I85" s="99"/>
      <c r="J85" s="100"/>
      <c r="K85" s="314">
        <v>0.05</v>
      </c>
      <c r="L85" s="856">
        <f>N78*K85</f>
        <v>270.88055653336568</v>
      </c>
      <c r="M85" s="857"/>
      <c r="N85" s="57"/>
    </row>
    <row r="86" spans="1:14" ht="15.75" thickBot="1">
      <c r="B86" s="820" t="s">
        <v>1037</v>
      </c>
      <c r="C86" s="821"/>
      <c r="D86" s="821"/>
      <c r="E86" s="821"/>
      <c r="F86" s="821"/>
      <c r="G86" s="821"/>
      <c r="H86" s="821"/>
      <c r="I86" s="821"/>
      <c r="J86" s="821"/>
      <c r="K86" s="821"/>
      <c r="L86" s="821"/>
      <c r="M86" s="822"/>
      <c r="N86" s="58">
        <f>L83+L84+L85</f>
        <v>1625.2833392001942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7042.8944698675068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400</v>
      </c>
      <c r="N36" s="281">
        <f>K36/M36</f>
        <v>244.43333333333337</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400</v>
      </c>
      <c r="N37" s="281">
        <f>K37/M37</f>
        <v>368.32</v>
      </c>
    </row>
    <row r="38" spans="1:14">
      <c r="A38" t="s">
        <v>176</v>
      </c>
      <c r="B38" s="833" t="str">
        <f>VLOOKUP(A38,EQUIPOS!A8:D154,3,FALSE)</f>
        <v xml:space="preserve">Compresor (barrido y soplado)
</v>
      </c>
      <c r="C38" s="834"/>
      <c r="D38" s="834"/>
      <c r="E38" s="834"/>
      <c r="F38" s="834"/>
      <c r="G38" s="834"/>
      <c r="H38" s="835"/>
      <c r="I38" s="276"/>
      <c r="J38" s="277"/>
      <c r="K38" s="278">
        <f>VLOOKUP(A38,EQUIPOS!A8:D165,4,FALSE)</f>
        <v>61719.960350504109</v>
      </c>
      <c r="L38" s="279"/>
      <c r="M38" s="280">
        <v>400</v>
      </c>
      <c r="N38" s="281">
        <f>K38/M38</f>
        <v>154.29990087626027</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8">
        <f>VLOOKUP(A39,EQUIPOS!A9:D166,4,FALSE)</f>
        <v>102744.16666666666</v>
      </c>
      <c r="L39" s="837">
        <v>400</v>
      </c>
      <c r="M39" s="838"/>
      <c r="N39" s="281">
        <f>K39/L39</f>
        <v>256.86041666666665</v>
      </c>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0.957510097614375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1024.8711609738746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65605.5</v>
      </c>
      <c r="N48" s="281">
        <f>K48*M48</f>
        <v>852.87149999999997</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1654.3333333333335</v>
      </c>
      <c r="N49" s="281">
        <f>K49*M49</f>
        <v>2481.5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3334.3715000000002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4">
        <f>VLOOKUP(A58,TRANSPORTE!A5:D117,4,FALSE)</f>
        <v>1213.3926280000001</v>
      </c>
      <c r="M58" s="825"/>
      <c r="N58" s="296">
        <f>K58*L58</f>
        <v>15.774104164000001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15.774104164000001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95.751009761437501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4470.7677748993128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894.15355497986263</v>
      </c>
      <c r="M83" s="855"/>
      <c r="N83" s="57"/>
    </row>
    <row r="84" spans="1:14">
      <c r="B84" s="95" t="s">
        <v>1057</v>
      </c>
      <c r="C84" s="96"/>
      <c r="D84" s="96"/>
      <c r="E84" s="96"/>
      <c r="F84" s="96"/>
      <c r="G84" s="96"/>
      <c r="H84" s="96"/>
      <c r="I84" s="93"/>
      <c r="J84" s="94"/>
      <c r="K84" s="313">
        <v>0.05</v>
      </c>
      <c r="L84" s="854">
        <f>N78*K84</f>
        <v>223.53838874496566</v>
      </c>
      <c r="M84" s="855"/>
      <c r="N84" s="57"/>
    </row>
    <row r="85" spans="1:14" ht="15.75" thickBot="1">
      <c r="B85" s="97" t="s">
        <v>1058</v>
      </c>
      <c r="C85" s="98"/>
      <c r="D85" s="98"/>
      <c r="E85" s="98"/>
      <c r="F85" s="98"/>
      <c r="G85" s="98"/>
      <c r="H85" s="98"/>
      <c r="I85" s="99"/>
      <c r="J85" s="100"/>
      <c r="K85" s="314">
        <v>0.05</v>
      </c>
      <c r="L85" s="856">
        <f>N78*K85</f>
        <v>223.53838874496566</v>
      </c>
      <c r="M85" s="857"/>
      <c r="N85" s="57"/>
    </row>
    <row r="86" spans="1:14" ht="15.75" thickBot="1">
      <c r="B86" s="820" t="s">
        <v>1037</v>
      </c>
      <c r="C86" s="821"/>
      <c r="D86" s="821"/>
      <c r="E86" s="821"/>
      <c r="F86" s="821"/>
      <c r="G86" s="821"/>
      <c r="H86" s="821"/>
      <c r="I86" s="821"/>
      <c r="J86" s="821"/>
      <c r="K86" s="821"/>
      <c r="L86" s="821"/>
      <c r="M86" s="822"/>
      <c r="N86" s="58">
        <f>L83+L84+L85</f>
        <v>1341.2303324697939</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5811.9981073691069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92">
        <v>275</v>
      </c>
      <c r="N36" s="281">
        <f>K36/M36</f>
        <v>355.53939393939396</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92">
        <f>M36</f>
        <v>275</v>
      </c>
      <c r="N37" s="281">
        <f>K37/M37</f>
        <v>535.73818181818183</v>
      </c>
    </row>
    <row r="38" spans="1:14">
      <c r="A38" t="s">
        <v>176</v>
      </c>
      <c r="B38" s="833" t="str">
        <f>VLOOKUP(A38,EQUIPOS!A8:D154,3,FALSE)</f>
        <v xml:space="preserve">Compresor (barrido y soplado)
</v>
      </c>
      <c r="C38" s="834"/>
      <c r="D38" s="834"/>
      <c r="E38" s="834"/>
      <c r="F38" s="834"/>
      <c r="G38" s="834"/>
      <c r="H38" s="835"/>
      <c r="I38" s="276"/>
      <c r="J38" s="277"/>
      <c r="K38" s="278">
        <f>VLOOKUP(A38,EQUIPOS!A8:D165,4,FALSE)</f>
        <v>61719.960350504109</v>
      </c>
      <c r="L38" s="279"/>
      <c r="M38" s="292">
        <v>275</v>
      </c>
      <c r="N38" s="281">
        <f>K38/M38</f>
        <v>224.43621945637858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8">
        <f>VLOOKUP(A39,EQUIPOS!A9:D166,4,FALSE)</f>
        <v>102744.16666666666</v>
      </c>
      <c r="L39" s="948">
        <v>275</v>
      </c>
      <c r="M39" s="949"/>
      <c r="N39" s="281">
        <f>K39/L39</f>
        <v>373.61515151515147</v>
      </c>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1.3927419601663635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1490.721688689272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47434.5</v>
      </c>
      <c r="N48" s="281">
        <f>K48*M48</f>
        <v>1185.8625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48693.5</v>
      </c>
      <c r="N49" s="281">
        <f>K49*M49</f>
        <v>633.01549999999997</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1654.3333333333335</v>
      </c>
      <c r="N50" s="281">
        <f>K50*M50</f>
        <v>7014.3733333333339</v>
      </c>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8833.2513333333336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4">
        <f>VLOOKUP(A58,TRANSPORTE!A5:D117,4,FALSE)</f>
        <v>1213.3926280000001</v>
      </c>
      <c r="M58" s="825"/>
      <c r="N58" s="296">
        <f>K58*L58</f>
        <v>46.108919864000001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46.108919864000001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9">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10509.356137903242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2101.8712275806483</v>
      </c>
      <c r="M83" s="855"/>
      <c r="N83" s="57"/>
    </row>
    <row r="84" spans="1:14">
      <c r="B84" s="95" t="s">
        <v>1057</v>
      </c>
      <c r="C84" s="96"/>
      <c r="D84" s="96"/>
      <c r="E84" s="96"/>
      <c r="F84" s="96"/>
      <c r="G84" s="96"/>
      <c r="H84" s="96"/>
      <c r="I84" s="93"/>
      <c r="J84" s="94"/>
      <c r="K84" s="313">
        <v>0.05</v>
      </c>
      <c r="L84" s="854">
        <f>N78*K84</f>
        <v>525.46780689516208</v>
      </c>
      <c r="M84" s="855"/>
      <c r="N84" s="57"/>
    </row>
    <row r="85" spans="1:14" ht="15.75" thickBot="1">
      <c r="B85" s="97" t="s">
        <v>1058</v>
      </c>
      <c r="C85" s="98"/>
      <c r="D85" s="98"/>
      <c r="E85" s="98"/>
      <c r="F85" s="98"/>
      <c r="G85" s="98"/>
      <c r="H85" s="98"/>
      <c r="I85" s="99"/>
      <c r="J85" s="100"/>
      <c r="K85" s="314">
        <v>0.05</v>
      </c>
      <c r="L85" s="856">
        <f>N78*K85</f>
        <v>525.46780689516208</v>
      </c>
      <c r="M85" s="857"/>
      <c r="N85" s="57"/>
    </row>
    <row r="86" spans="1:14" ht="15.75" thickBot="1">
      <c r="B86" s="820" t="s">
        <v>1037</v>
      </c>
      <c r="C86" s="821"/>
      <c r="D86" s="821"/>
      <c r="E86" s="821"/>
      <c r="F86" s="821"/>
      <c r="G86" s="821"/>
      <c r="H86" s="821"/>
      <c r="I86" s="821"/>
      <c r="J86" s="821"/>
      <c r="K86" s="821"/>
      <c r="L86" s="821"/>
      <c r="M86" s="822"/>
      <c r="N86" s="58">
        <f>L83+L84+L85</f>
        <v>3152.8068413709725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13662.162979274213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92">
        <v>275</v>
      </c>
      <c r="N36" s="281">
        <f>K36/M36</f>
        <v>355.53939393939396</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92">
        <v>275</v>
      </c>
      <c r="N37" s="281">
        <f>K37/M37</f>
        <v>535.73818181818183</v>
      </c>
    </row>
    <row r="38" spans="1:14">
      <c r="A38" t="s">
        <v>176</v>
      </c>
      <c r="B38" s="833" t="str">
        <f>VLOOKUP(A38,EQUIPOS!A8:D154,3,FALSE)</f>
        <v xml:space="preserve">Compresor (barrido y soplado)
</v>
      </c>
      <c r="C38" s="834"/>
      <c r="D38" s="834"/>
      <c r="E38" s="834"/>
      <c r="F38" s="834"/>
      <c r="G38" s="834"/>
      <c r="H38" s="835"/>
      <c r="I38" s="276"/>
      <c r="J38" s="277"/>
      <c r="K38" s="278">
        <f>VLOOKUP(A38,EQUIPOS!A8:D165,4,FALSE)</f>
        <v>61719.960350504109</v>
      </c>
      <c r="L38" s="279"/>
      <c r="M38" s="292">
        <v>275</v>
      </c>
      <c r="N38" s="281">
        <f>K38/M38</f>
        <v>224.43621945637858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8">
        <f>VLOOKUP(A39,EQUIPOS!A9:D166,4,FALSE)</f>
        <v>102744.16666666666</v>
      </c>
      <c r="L39" s="948">
        <v>275</v>
      </c>
      <c r="M39" s="949"/>
      <c r="N39" s="281">
        <f>K39/L39</f>
        <v>373.61515151515147</v>
      </c>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1.3927419601663635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1490.721688689272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47434.5</v>
      </c>
      <c r="N48" s="281">
        <f>K48*M48</f>
        <v>901.25549999999998</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48693.5</v>
      </c>
      <c r="N49" s="281">
        <f>K49*M49</f>
        <v>486.935</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1654.3333333333335</v>
      </c>
      <c r="N50" s="281">
        <f>K50*M50</f>
        <v>5360.0400000000009</v>
      </c>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6748.2305000000006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4">
        <f>VLOOKUP(A58,TRANSPORTE!A5:D117,4,FALSE)</f>
        <v>1213.3926280000001</v>
      </c>
      <c r="M58" s="825"/>
      <c r="N58" s="296">
        <f>K58*L58</f>
        <v>35.188386212000005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35.188386212000005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8413.4147709179088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1682.6829541835818</v>
      </c>
      <c r="M83" s="855"/>
      <c r="N83" s="57"/>
    </row>
    <row r="84" spans="1:14">
      <c r="B84" s="95" t="s">
        <v>1057</v>
      </c>
      <c r="C84" s="96"/>
      <c r="D84" s="96"/>
      <c r="E84" s="96"/>
      <c r="F84" s="96"/>
      <c r="G84" s="96"/>
      <c r="H84" s="96"/>
      <c r="I84" s="93"/>
      <c r="J84" s="94"/>
      <c r="K84" s="313">
        <v>0.05</v>
      </c>
      <c r="L84" s="854">
        <f>N78*K84</f>
        <v>420.67073854589546</v>
      </c>
      <c r="M84" s="855"/>
      <c r="N84" s="57"/>
    </row>
    <row r="85" spans="1:14" ht="15.75" thickBot="1">
      <c r="B85" s="97" t="s">
        <v>1058</v>
      </c>
      <c r="C85" s="98"/>
      <c r="D85" s="98"/>
      <c r="E85" s="98"/>
      <c r="F85" s="98"/>
      <c r="G85" s="98"/>
      <c r="H85" s="98"/>
      <c r="I85" s="99"/>
      <c r="J85" s="100"/>
      <c r="K85" s="314">
        <v>0.05</v>
      </c>
      <c r="L85" s="856">
        <f>N78*K85</f>
        <v>420.67073854589546</v>
      </c>
      <c r="M85" s="857"/>
      <c r="N85" s="57"/>
    </row>
    <row r="86" spans="1:14" ht="15.75" thickBot="1">
      <c r="B86" s="820" t="s">
        <v>1037</v>
      </c>
      <c r="C86" s="821"/>
      <c r="D86" s="821"/>
      <c r="E86" s="821"/>
      <c r="F86" s="821"/>
      <c r="G86" s="821"/>
      <c r="H86" s="821"/>
      <c r="I86" s="821"/>
      <c r="J86" s="821"/>
      <c r="K86" s="821"/>
      <c r="L86" s="821"/>
      <c r="M86" s="822"/>
      <c r="N86" s="58">
        <f>L83+L84+L85</f>
        <v>2524.0244312753725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10937.439202193282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275</v>
      </c>
      <c r="N36" s="281">
        <f>K36/M36</f>
        <v>355.53939393939396</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275</v>
      </c>
      <c r="N37" s="281">
        <f>K37/M37</f>
        <v>535.73818181818183</v>
      </c>
    </row>
    <row r="38" spans="1:14">
      <c r="A38" t="s">
        <v>176</v>
      </c>
      <c r="B38" s="833" t="str">
        <f>VLOOKUP(A38,EQUIPOS!A8:D154,3,FALSE)</f>
        <v xml:space="preserve">Compresor (barrido y soplado)
</v>
      </c>
      <c r="C38" s="834"/>
      <c r="D38" s="834"/>
      <c r="E38" s="834"/>
      <c r="F38" s="834"/>
      <c r="G38" s="834"/>
      <c r="H38" s="835"/>
      <c r="I38" s="276"/>
      <c r="J38" s="277"/>
      <c r="K38" s="278">
        <f>VLOOKUP(A38,EQUIPOS!A8:D165,4,FALSE)</f>
        <v>61719.960350504109</v>
      </c>
      <c r="L38" s="279"/>
      <c r="M38" s="280">
        <v>275</v>
      </c>
      <c r="N38" s="281">
        <f>K38/M38</f>
        <v>224.43621945637858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8">
        <f>VLOOKUP(A39,EQUIPOS!A9:D166,4,FALSE)</f>
        <v>102744.16666666666</v>
      </c>
      <c r="L39" s="837">
        <v>275</v>
      </c>
      <c r="M39" s="838"/>
      <c r="N39" s="281">
        <f>K39/L39</f>
        <v>373.61515151515147</v>
      </c>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1.3927419601663635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1490.721688689272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47434.5</v>
      </c>
      <c r="N48" s="281">
        <f>K48*M48</f>
        <v>1185.8625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48693.5</v>
      </c>
      <c r="N49" s="281">
        <f>K49*M49</f>
        <v>633.01549999999997</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2457.1666666666665</v>
      </c>
      <c r="N50" s="281">
        <f>K50*M50</f>
        <v>10418.386666666667</v>
      </c>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12237.264666666668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4">
        <f>VLOOKUP(A58,TRANSPORTE!A5:D117,4,FALSE)</f>
        <v>1213.3926280000001</v>
      </c>
      <c r="M58" s="825"/>
      <c r="N58" s="296">
        <f>K58*L58</f>
        <v>46.108919864000001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46.108919864000001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13913.369471236578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2782.6738942473157</v>
      </c>
      <c r="M83" s="855"/>
      <c r="N83" s="57"/>
    </row>
    <row r="84" spans="1:14">
      <c r="B84" s="95" t="s">
        <v>1057</v>
      </c>
      <c r="C84" s="96"/>
      <c r="D84" s="96"/>
      <c r="E84" s="96"/>
      <c r="F84" s="96"/>
      <c r="G84" s="96"/>
      <c r="H84" s="96"/>
      <c r="I84" s="93"/>
      <c r="J84" s="94"/>
      <c r="K84" s="313">
        <v>0.05</v>
      </c>
      <c r="L84" s="854">
        <f>N78*K84</f>
        <v>695.66847356182893</v>
      </c>
      <c r="M84" s="855"/>
      <c r="N84" s="57"/>
    </row>
    <row r="85" spans="1:14" ht="15.75" thickBot="1">
      <c r="B85" s="97" t="s">
        <v>1058</v>
      </c>
      <c r="C85" s="98"/>
      <c r="D85" s="98"/>
      <c r="E85" s="98"/>
      <c r="F85" s="98"/>
      <c r="G85" s="98"/>
      <c r="H85" s="98"/>
      <c r="I85" s="99"/>
      <c r="J85" s="100"/>
      <c r="K85" s="314">
        <v>0.05</v>
      </c>
      <c r="L85" s="856">
        <f>N78*K85</f>
        <v>695.66847356182893</v>
      </c>
      <c r="M85" s="857"/>
      <c r="N85" s="57"/>
    </row>
    <row r="86" spans="1:14" ht="15.75" thickBot="1">
      <c r="B86" s="820" t="s">
        <v>1037</v>
      </c>
      <c r="C86" s="821"/>
      <c r="D86" s="821"/>
      <c r="E86" s="821"/>
      <c r="F86" s="821"/>
      <c r="G86" s="821"/>
      <c r="H86" s="821"/>
      <c r="I86" s="821"/>
      <c r="J86" s="821"/>
      <c r="K86" s="821"/>
      <c r="L86" s="821"/>
      <c r="M86" s="822"/>
      <c r="N86" s="58">
        <f>L83+L84+L85</f>
        <v>4174.010841370974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18087.380312607551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275</v>
      </c>
      <c r="N36" s="281">
        <f>K36/M36</f>
        <v>355.53939393939396</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275</v>
      </c>
      <c r="N37" s="281">
        <f>K37/M37</f>
        <v>535.73818181818183</v>
      </c>
    </row>
    <row r="38" spans="1:14">
      <c r="A38" t="s">
        <v>176</v>
      </c>
      <c r="B38" s="833" t="str">
        <f>VLOOKUP(A38,EQUIPOS!A8:D154,3,FALSE)</f>
        <v xml:space="preserve">Compresor (barrido y soplado)
</v>
      </c>
      <c r="C38" s="834"/>
      <c r="D38" s="834"/>
      <c r="E38" s="834"/>
      <c r="F38" s="834"/>
      <c r="G38" s="834"/>
      <c r="H38" s="835"/>
      <c r="I38" s="276"/>
      <c r="J38" s="277"/>
      <c r="K38" s="278">
        <f>VLOOKUP(A38,EQUIPOS!A8:D165,4,FALSE)</f>
        <v>61719.960350504109</v>
      </c>
      <c r="L38" s="279"/>
      <c r="M38" s="280">
        <v>275</v>
      </c>
      <c r="N38" s="281">
        <f>K38/M38</f>
        <v>224.43621945637858</v>
      </c>
    </row>
    <row r="39" spans="1:14">
      <c r="A39" t="s">
        <v>225</v>
      </c>
      <c r="B39" s="833" t="str">
        <f>VLOOKUP(A39,EQUIPOS!A9:D154,3,FALSE)</f>
        <v>Esparcidor de gravilla, Ancho de esparcimiento 3100mm, Velocidad de trabajo 10—20km2/h</v>
      </c>
      <c r="C39" s="834"/>
      <c r="D39" s="834"/>
      <c r="E39" s="834"/>
      <c r="F39" s="834"/>
      <c r="G39" s="834"/>
      <c r="H39" s="835"/>
      <c r="I39" s="836"/>
      <c r="J39" s="817"/>
      <c r="K39" s="278">
        <f>VLOOKUP(A39,EQUIPOS!A9:D166,4,FALSE)</f>
        <v>102744.16666666666</v>
      </c>
      <c r="L39" s="837">
        <v>275</v>
      </c>
      <c r="M39" s="838"/>
      <c r="N39" s="281">
        <f>K39/L39</f>
        <v>373.61515151515147</v>
      </c>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1.3927419601663635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1490.721688689272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47434.5</v>
      </c>
      <c r="N48" s="281">
        <f>K48*M48</f>
        <v>901.25549999999998</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48693.5</v>
      </c>
      <c r="N49" s="281">
        <f>K49*M49</f>
        <v>486.935</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2457.1666666666665</v>
      </c>
      <c r="N50" s="281">
        <f>K50*M50</f>
        <v>7961.22</v>
      </c>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9349.4105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4">
        <f>VLOOKUP(A58,TRANSPORTE!A5:D117,4,FALSE)</f>
        <v>1213.3926280000001</v>
      </c>
      <c r="M58" s="825"/>
      <c r="N58" s="296">
        <f>K58*L58</f>
        <v>35.188386212000005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35.188386212000005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139.27419601663635</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11014.594770917909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2202.9189541835817</v>
      </c>
      <c r="M83" s="855"/>
      <c r="N83" s="57"/>
    </row>
    <row r="84" spans="1:14">
      <c r="B84" s="95" t="s">
        <v>1057</v>
      </c>
      <c r="C84" s="96"/>
      <c r="D84" s="96"/>
      <c r="E84" s="96"/>
      <c r="F84" s="96"/>
      <c r="G84" s="96"/>
      <c r="H84" s="96"/>
      <c r="I84" s="93"/>
      <c r="J84" s="94"/>
      <c r="K84" s="313">
        <v>0.05</v>
      </c>
      <c r="L84" s="854">
        <f>N78*K84</f>
        <v>550.72973854589543</v>
      </c>
      <c r="M84" s="855"/>
      <c r="N84" s="57"/>
    </row>
    <row r="85" spans="1:14" ht="15.75" thickBot="1">
      <c r="B85" s="97" t="s">
        <v>1058</v>
      </c>
      <c r="C85" s="98"/>
      <c r="D85" s="98"/>
      <c r="E85" s="98"/>
      <c r="F85" s="98"/>
      <c r="G85" s="98"/>
      <c r="H85" s="98"/>
      <c r="I85" s="99"/>
      <c r="J85" s="100"/>
      <c r="K85" s="314">
        <v>0.05</v>
      </c>
      <c r="L85" s="856">
        <f>N78*K85</f>
        <v>550.72973854589543</v>
      </c>
      <c r="M85" s="857"/>
      <c r="N85" s="57"/>
    </row>
    <row r="86" spans="1:14" ht="15.75" thickBot="1">
      <c r="B86" s="820" t="s">
        <v>1037</v>
      </c>
      <c r="C86" s="821"/>
      <c r="D86" s="821"/>
      <c r="E86" s="821"/>
      <c r="F86" s="821"/>
      <c r="G86" s="821"/>
      <c r="H86" s="821"/>
      <c r="I86" s="821"/>
      <c r="J86" s="821"/>
      <c r="K86" s="821"/>
      <c r="L86" s="821"/>
      <c r="M86" s="822"/>
      <c r="N86" s="58">
        <f>L83+L84+L85</f>
        <v>3304.3784312753728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14318.973202193281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418</v>
      </c>
      <c r="N36" s="281">
        <f>K36/M36</f>
        <v>233.9074960127592</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418</v>
      </c>
      <c r="N37" s="281">
        <f>K37/M37</f>
        <v>352.45933014354068</v>
      </c>
    </row>
    <row r="38" spans="1:14">
      <c r="A38" t="s">
        <v>225</v>
      </c>
      <c r="B38" s="833" t="str">
        <f>VLOOKUP(A38,EQUIPOS!A8:D154,3,FALSE)</f>
        <v>Esparcidor de gravilla, Ancho de esparcimiento 3100mm, Velocidad de trabajo 10—20km2/h</v>
      </c>
      <c r="C38" s="834"/>
      <c r="D38" s="834"/>
      <c r="E38" s="834"/>
      <c r="F38" s="834"/>
      <c r="G38" s="834"/>
      <c r="H38" s="835"/>
      <c r="I38" s="276"/>
      <c r="J38" s="277"/>
      <c r="K38" s="278">
        <f>VLOOKUP(A38,EQUIPOS!A8:D165,4,FALSE)</f>
        <v>102744.16666666666</v>
      </c>
      <c r="L38" s="279"/>
      <c r="M38" s="280">
        <v>418</v>
      </c>
      <c r="N38" s="281">
        <f>K38/M38</f>
        <v>245.79944178628386</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0.91627760537260772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833.08254554795633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57614.333333333328</v>
      </c>
      <c r="N48" s="281">
        <f>K48*M48</f>
        <v>576.14333333333332</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1654.3333333333335</v>
      </c>
      <c r="N49" s="281">
        <f>K49*M49</f>
        <v>2067.916666666667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2644.0600000000004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24">
        <f>VLOOKUP(A58,TRANSPORTE!A5:D117,4,FALSE)</f>
        <v>1213.3926280000001</v>
      </c>
      <c r="M58" s="825"/>
      <c r="N58" s="296">
        <f>K58*L58</f>
        <v>12.133926280000001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12.133926280000001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91.62776053726077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3580.9042323652175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716.18084647304352</v>
      </c>
      <c r="M83" s="855"/>
      <c r="N83" s="57"/>
    </row>
    <row r="84" spans="1:14">
      <c r="B84" s="95" t="s">
        <v>1057</v>
      </c>
      <c r="C84" s="96"/>
      <c r="D84" s="96"/>
      <c r="E84" s="96"/>
      <c r="F84" s="96"/>
      <c r="G84" s="96"/>
      <c r="H84" s="96"/>
      <c r="I84" s="93"/>
      <c r="J84" s="94"/>
      <c r="K84" s="313">
        <v>0.05</v>
      </c>
      <c r="L84" s="854">
        <f>N78*K84</f>
        <v>179.04521161826088</v>
      </c>
      <c r="M84" s="855"/>
      <c r="N84" s="57"/>
    </row>
    <row r="85" spans="1:14" ht="15.75" thickBot="1">
      <c r="B85" s="97" t="s">
        <v>1058</v>
      </c>
      <c r="C85" s="98"/>
      <c r="D85" s="98"/>
      <c r="E85" s="98"/>
      <c r="F85" s="98"/>
      <c r="G85" s="98"/>
      <c r="H85" s="98"/>
      <c r="I85" s="99"/>
      <c r="J85" s="100"/>
      <c r="K85" s="314">
        <v>0.05</v>
      </c>
      <c r="L85" s="856">
        <f>N78*K85</f>
        <v>179.04521161826088</v>
      </c>
      <c r="M85" s="857"/>
      <c r="N85" s="57"/>
    </row>
    <row r="86" spans="1:14" ht="15.75" thickBot="1">
      <c r="B86" s="820" t="s">
        <v>1037</v>
      </c>
      <c r="C86" s="821"/>
      <c r="D86" s="821"/>
      <c r="E86" s="821"/>
      <c r="F86" s="821"/>
      <c r="G86" s="821"/>
      <c r="H86" s="821"/>
      <c r="I86" s="821"/>
      <c r="J86" s="821"/>
      <c r="K86" s="821"/>
      <c r="L86" s="821"/>
      <c r="M86" s="822"/>
      <c r="N86" s="58">
        <f>L83+L84+L85</f>
        <v>1074.2712697095653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4655.1755020747823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154</v>
      </c>
      <c r="B36" s="833" t="str">
        <f>VLOOKUP(A36,EQUIPOS!A6:D154,3,FALSE)</f>
        <v>Carrotanque Irrigador de asfalto, 1000 GALONES DE CAPACIDAD</v>
      </c>
      <c r="C36" s="834"/>
      <c r="D36" s="834"/>
      <c r="E36" s="834"/>
      <c r="F36" s="834"/>
      <c r="G36" s="834"/>
      <c r="H36" s="835"/>
      <c r="I36" s="276"/>
      <c r="J36" s="277"/>
      <c r="K36" s="278">
        <f>VLOOKUP(A36,EQUIPOS!A6:D163,4,FALSE)</f>
        <v>97773.333333333343</v>
      </c>
      <c r="L36" s="279"/>
      <c r="M36" s="280">
        <v>418</v>
      </c>
      <c r="N36" s="281">
        <f>K36/M36</f>
        <v>233.9074960127592</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418</v>
      </c>
      <c r="N37" s="281">
        <f>K37/M37</f>
        <v>352.45933014354068</v>
      </c>
    </row>
    <row r="38" spans="1:14">
      <c r="A38" t="s">
        <v>225</v>
      </c>
      <c r="B38" s="833" t="str">
        <f>VLOOKUP(A38,EQUIPOS!A8:D154,3,FALSE)</f>
        <v>Esparcidor de gravilla, Ancho de esparcimiento 3100mm, Velocidad de trabajo 10—20km2/h</v>
      </c>
      <c r="C38" s="834"/>
      <c r="D38" s="834"/>
      <c r="E38" s="834"/>
      <c r="F38" s="834"/>
      <c r="G38" s="834"/>
      <c r="H38" s="835"/>
      <c r="I38" s="276"/>
      <c r="J38" s="277"/>
      <c r="K38" s="278">
        <f>VLOOKUP(A38,EQUIPOS!A8:D165,4,FALSE)</f>
        <v>102744.16666666666</v>
      </c>
      <c r="L38" s="279"/>
      <c r="M38" s="280">
        <v>418</v>
      </c>
      <c r="N38" s="281">
        <f>K38/M38</f>
        <v>245.79944178628386</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0.91627760537260772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833.08254554795633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57614.333333333328</v>
      </c>
      <c r="N48" s="281">
        <f>K48*M48</f>
        <v>576.14333333333332</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1691</v>
      </c>
      <c r="N49" s="281">
        <f>K49*M49</f>
        <v>2113.75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15"/>
      <c r="C52" s="816"/>
      <c r="D52" s="816"/>
      <c r="E52" s="816"/>
      <c r="F52" s="816"/>
      <c r="G52" s="816"/>
      <c r="H52" s="816"/>
      <c r="I52" s="817"/>
      <c r="J52" s="48"/>
      <c r="K52" s="50"/>
      <c r="L52" s="818"/>
      <c r="M52" s="819"/>
      <c r="N52" s="51"/>
    </row>
    <row r="53" spans="1:72" ht="15.75" thickBot="1">
      <c r="B53" s="820" t="s">
        <v>1037</v>
      </c>
      <c r="C53" s="821"/>
      <c r="D53" s="821"/>
      <c r="E53" s="821"/>
      <c r="F53" s="821"/>
      <c r="G53" s="821"/>
      <c r="H53" s="821"/>
      <c r="I53" s="821"/>
      <c r="J53" s="821"/>
      <c r="K53" s="821"/>
      <c r="L53" s="821"/>
      <c r="M53" s="822"/>
      <c r="N53" s="403">
        <f>SUM(N48:N52)</f>
        <v>2689.8933333333334</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823" t="s">
        <v>1045</v>
      </c>
      <c r="M57" s="796"/>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24">
        <f>VLOOKUP(A58,TRANSPORTE!A5:D117,4,FALSE)</f>
        <v>1213.3926280000001</v>
      </c>
      <c r="M58" s="825"/>
      <c r="N58" s="296">
        <f>K58*L58</f>
        <v>12.133926280000001</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09"/>
      <c r="M63" s="810"/>
      <c r="N63" s="133"/>
    </row>
    <row r="64" spans="1:72" ht="15.75" thickBot="1">
      <c r="B64" s="826" t="s">
        <v>1037</v>
      </c>
      <c r="C64" s="827"/>
      <c r="D64" s="827"/>
      <c r="E64" s="827"/>
      <c r="F64" s="827"/>
      <c r="G64" s="827"/>
      <c r="H64" s="827"/>
      <c r="I64" s="827"/>
      <c r="J64" s="827"/>
      <c r="K64" s="827"/>
      <c r="L64" s="827"/>
      <c r="M64" s="828"/>
      <c r="N64" s="110">
        <f>N58+N59+N60+N61+N62</f>
        <v>12.133926280000001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91.62776053726077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3626.7375656985505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725.34751313971014</v>
      </c>
      <c r="M83" s="855"/>
      <c r="N83" s="57"/>
    </row>
    <row r="84" spans="1:14">
      <c r="B84" s="95" t="s">
        <v>1057</v>
      </c>
      <c r="C84" s="96"/>
      <c r="D84" s="96"/>
      <c r="E84" s="96"/>
      <c r="F84" s="96"/>
      <c r="G84" s="96"/>
      <c r="H84" s="96"/>
      <c r="I84" s="93"/>
      <c r="J84" s="94"/>
      <c r="K84" s="313">
        <v>0.05</v>
      </c>
      <c r="L84" s="854">
        <f>N78*K84</f>
        <v>181.33687828492754</v>
      </c>
      <c r="M84" s="855"/>
      <c r="N84" s="57"/>
    </row>
    <row r="85" spans="1:14" ht="15.75" thickBot="1">
      <c r="B85" s="97" t="s">
        <v>1058</v>
      </c>
      <c r="C85" s="98"/>
      <c r="D85" s="98"/>
      <c r="E85" s="98"/>
      <c r="F85" s="98"/>
      <c r="G85" s="98"/>
      <c r="H85" s="98"/>
      <c r="I85" s="99"/>
      <c r="J85" s="100"/>
      <c r="K85" s="314">
        <v>0.05</v>
      </c>
      <c r="L85" s="856">
        <f>N78*K85</f>
        <v>181.33687828492754</v>
      </c>
      <c r="M85" s="857"/>
      <c r="N85" s="57"/>
    </row>
    <row r="86" spans="1:14" ht="15.75" thickBot="1">
      <c r="B86" s="820" t="s">
        <v>1037</v>
      </c>
      <c r="C86" s="821"/>
      <c r="D86" s="821"/>
      <c r="E86" s="821"/>
      <c r="F86" s="821"/>
      <c r="G86" s="821"/>
      <c r="H86" s="821"/>
      <c r="I86" s="821"/>
      <c r="J86" s="821"/>
      <c r="K86" s="821"/>
      <c r="L86" s="821"/>
      <c r="M86" s="822"/>
      <c r="N86" s="58">
        <f>L83+L84+L85</f>
        <v>1088.0212697095651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4714.7588354081154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6"/>
      <c r="J36" s="277"/>
      <c r="K36" s="278">
        <f>VLOOKUP(A36,EQUIPOS!A6:D163,4,FALSE)</f>
        <v>186010.16666666666</v>
      </c>
      <c r="L36" s="279"/>
      <c r="M36" s="280">
        <v>600</v>
      </c>
      <c r="N36" s="281">
        <f>K36/M36</f>
        <v>310.01694444444445</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600</v>
      </c>
      <c r="N37" s="281">
        <f>K37/M37</f>
        <v>102.86660058417351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413.52188509369421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60532.333333333328</v>
      </c>
      <c r="N48" s="281">
        <f>K48*M48</f>
        <v>756.6541666666667</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1597.5</v>
      </c>
      <c r="N49" s="281">
        <f>K49*M49</f>
        <v>2336.34375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3092.9979166666667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4">
        <f>VLOOKUP(A58,TRANSPORTE!A5:D117,4,FALSE)</f>
        <v>1213.3926280000001</v>
      </c>
      <c r="M58" s="825"/>
      <c r="N58" s="296">
        <f>K58*L58</f>
        <v>15.167407850000002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15.167407850000002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3585.5212161179857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717.10424322359722</v>
      </c>
      <c r="M83" s="855"/>
      <c r="N83" s="57"/>
    </row>
    <row r="84" spans="1:14">
      <c r="B84" s="95" t="s">
        <v>1057</v>
      </c>
      <c r="C84" s="96"/>
      <c r="D84" s="96"/>
      <c r="E84" s="96"/>
      <c r="F84" s="96"/>
      <c r="G84" s="96"/>
      <c r="H84" s="96"/>
      <c r="I84" s="93"/>
      <c r="J84" s="94"/>
      <c r="K84" s="313">
        <v>0.05</v>
      </c>
      <c r="L84" s="854">
        <f>N78*K84</f>
        <v>179.27606080589931</v>
      </c>
      <c r="M84" s="855"/>
      <c r="N84" s="57"/>
    </row>
    <row r="85" spans="1:14" ht="15.75" thickBot="1">
      <c r="B85" s="97" t="s">
        <v>1058</v>
      </c>
      <c r="C85" s="98"/>
      <c r="D85" s="98"/>
      <c r="E85" s="98"/>
      <c r="F85" s="98"/>
      <c r="G85" s="98"/>
      <c r="H85" s="98"/>
      <c r="I85" s="99"/>
      <c r="J85" s="100"/>
      <c r="K85" s="314">
        <v>0.05</v>
      </c>
      <c r="L85" s="856">
        <f>N78*K85</f>
        <v>179.27606080589931</v>
      </c>
      <c r="M85" s="857"/>
      <c r="N85" s="57"/>
    </row>
    <row r="86" spans="1:14" ht="15.75" thickBot="1">
      <c r="B86" s="820" t="s">
        <v>1037</v>
      </c>
      <c r="C86" s="821"/>
      <c r="D86" s="821"/>
      <c r="E86" s="821"/>
      <c r="F86" s="821"/>
      <c r="G86" s="821"/>
      <c r="H86" s="821"/>
      <c r="I86" s="821"/>
      <c r="J86" s="821"/>
      <c r="K86" s="821"/>
      <c r="L86" s="821"/>
      <c r="M86" s="822"/>
      <c r="N86" s="58">
        <f>L83+L84+L85</f>
        <v>1075.6563648353958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4661.177580953381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6"/>
      <c r="J36" s="277"/>
      <c r="K36" s="278">
        <f>VLOOKUP(A36,EQUIPOS!A6:D163,4,FALSE)</f>
        <v>186010.16666666666</v>
      </c>
      <c r="L36" s="279"/>
      <c r="M36" s="280">
        <v>600</v>
      </c>
      <c r="N36" s="281">
        <f>K36/M36</f>
        <v>310.01694444444445</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600</v>
      </c>
      <c r="N37" s="281">
        <f>K37/M37</f>
        <v>102.86660058417351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413.52188509369421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53886.333333333328</v>
      </c>
      <c r="N48" s="281">
        <f>K48*M48</f>
        <v>511.9201666666666</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1597.5</v>
      </c>
      <c r="N49" s="281">
        <f>K49*M49</f>
        <v>2253.6731249999998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2765.5932916666666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4">
        <f>VLOOKUP(A58,TRANSPORTE!A5:D117,4,FALSE)</f>
        <v>1213.3926280000001</v>
      </c>
      <c r="M58" s="825"/>
      <c r="N58" s="296">
        <f>K58*L58</f>
        <v>11.527229966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11.527229966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3254.4764132339856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650.89528264679711</v>
      </c>
      <c r="M83" s="855"/>
      <c r="N83" s="57"/>
    </row>
    <row r="84" spans="1:14">
      <c r="B84" s="95" t="s">
        <v>1057</v>
      </c>
      <c r="C84" s="96"/>
      <c r="D84" s="96"/>
      <c r="E84" s="96"/>
      <c r="F84" s="96"/>
      <c r="G84" s="96"/>
      <c r="H84" s="96"/>
      <c r="I84" s="93"/>
      <c r="J84" s="94"/>
      <c r="K84" s="313">
        <v>0.05</v>
      </c>
      <c r="L84" s="854">
        <f>N78*K84</f>
        <v>162.72382066169928</v>
      </c>
      <c r="M84" s="855"/>
      <c r="N84" s="57"/>
    </row>
    <row r="85" spans="1:14" ht="15.75" thickBot="1">
      <c r="B85" s="97" t="s">
        <v>1058</v>
      </c>
      <c r="C85" s="98"/>
      <c r="D85" s="98"/>
      <c r="E85" s="98"/>
      <c r="F85" s="98"/>
      <c r="G85" s="98"/>
      <c r="H85" s="98"/>
      <c r="I85" s="99"/>
      <c r="J85" s="100"/>
      <c r="K85" s="314">
        <v>0.05</v>
      </c>
      <c r="L85" s="856">
        <f>N78*K85</f>
        <v>162.72382066169928</v>
      </c>
      <c r="M85" s="857"/>
      <c r="N85" s="57"/>
    </row>
    <row r="86" spans="1:14" ht="15.75" thickBot="1">
      <c r="B86" s="820" t="s">
        <v>1037</v>
      </c>
      <c r="C86" s="821"/>
      <c r="D86" s="821"/>
      <c r="E86" s="821"/>
      <c r="F86" s="821"/>
      <c r="G86" s="821"/>
      <c r="H86" s="821"/>
      <c r="I86" s="821"/>
      <c r="J86" s="821"/>
      <c r="K86" s="821"/>
      <c r="L86" s="821"/>
      <c r="M86" s="822"/>
      <c r="N86" s="58">
        <f>L83+L84+L85</f>
        <v>976.34292397019567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4230.8193372041815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6"/>
      <c r="J36" s="277"/>
      <c r="K36" s="278">
        <f>VLOOKUP(A36,EQUIPOS!A6:D163,4,FALSE)</f>
        <v>186010.16666666666</v>
      </c>
      <c r="L36" s="279"/>
      <c r="M36" s="280">
        <v>600</v>
      </c>
      <c r="N36" s="281">
        <f>K36/M36</f>
        <v>310.01694444444445</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600</v>
      </c>
      <c r="N37" s="281">
        <f>K37/M37</f>
        <v>102.86660058417351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413.52188509369421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59905.333333333336</v>
      </c>
      <c r="N48" s="281">
        <f>K48*M48</f>
        <v>569.10066666666671</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1597.5</v>
      </c>
      <c r="N49" s="281">
        <f>K49*M49</f>
        <v>2731.7249999999999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SUM(N48:N53)</f>
        <v>3300.8256666666666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24">
        <f>VLOOKUP(A59,TRANSPORTE!A5:D117,4,FALSE)</f>
        <v>1213.3926280000001</v>
      </c>
      <c r="M59" s="825"/>
      <c r="N59" s="296">
        <f>K59*L59</f>
        <v>11.527229966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11.527229966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3789.7087882339861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757.94175764679721</v>
      </c>
      <c r="M83" s="855"/>
      <c r="N83" s="57"/>
    </row>
    <row r="84" spans="1:14">
      <c r="B84" s="95" t="s">
        <v>1057</v>
      </c>
      <c r="C84" s="96"/>
      <c r="D84" s="96"/>
      <c r="E84" s="96"/>
      <c r="F84" s="96"/>
      <c r="G84" s="96"/>
      <c r="H84" s="96"/>
      <c r="I84" s="93"/>
      <c r="J84" s="94"/>
      <c r="K84" s="313">
        <v>0.05</v>
      </c>
      <c r="L84" s="854">
        <f>N78*K84</f>
        <v>189.4854394116993</v>
      </c>
      <c r="M84" s="855"/>
      <c r="N84" s="57"/>
    </row>
    <row r="85" spans="1:14" ht="15.75" thickBot="1">
      <c r="B85" s="97" t="s">
        <v>1058</v>
      </c>
      <c r="C85" s="98"/>
      <c r="D85" s="98"/>
      <c r="E85" s="98"/>
      <c r="F85" s="98"/>
      <c r="G85" s="98"/>
      <c r="H85" s="98"/>
      <c r="I85" s="99"/>
      <c r="J85" s="100"/>
      <c r="K85" s="314">
        <v>0.05</v>
      </c>
      <c r="L85" s="856">
        <f>N78*K85</f>
        <v>189.4854394116993</v>
      </c>
      <c r="M85" s="857"/>
      <c r="N85" s="57"/>
    </row>
    <row r="86" spans="1:14" ht="15.75" thickBot="1">
      <c r="B86" s="820" t="s">
        <v>1037</v>
      </c>
      <c r="C86" s="821"/>
      <c r="D86" s="821"/>
      <c r="E86" s="821"/>
      <c r="F86" s="821"/>
      <c r="G86" s="821"/>
      <c r="H86" s="821"/>
      <c r="I86" s="821"/>
      <c r="J86" s="821"/>
      <c r="K86" s="821"/>
      <c r="L86" s="821"/>
      <c r="M86" s="822"/>
      <c r="N86" s="58">
        <f>L83+L84+L85</f>
        <v>1136.9126364701958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4926.6214247041817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6"/>
      <c r="J36" s="277"/>
      <c r="K36" s="278">
        <f>VLOOKUP(A36,EQUIPOS!A6:D163,4,FALSE)</f>
        <v>186010.16666666666</v>
      </c>
      <c r="L36" s="279"/>
      <c r="M36" s="280">
        <v>600</v>
      </c>
      <c r="N36" s="281">
        <f>K36/M36</f>
        <v>310.01694444444445</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600</v>
      </c>
      <c r="N37" s="281">
        <f>K37/M37</f>
        <v>102.86660058417351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413.52188509369421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61563.333333333328</v>
      </c>
      <c r="N48" s="281">
        <f>K48*M48</f>
        <v>292.42583333333329</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1597.5</v>
      </c>
      <c r="N49" s="281">
        <f>K49*M49</f>
        <v>1707.3281249999998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1999.753958333333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4">
        <f>VLOOKUP(A58,TRANSPORTE!A5:D117,4,FALSE)</f>
        <v>1213.3926280000001</v>
      </c>
      <c r="M58" s="825"/>
      <c r="N58" s="296">
        <f>K58*L58</f>
        <v>5.7636149830000001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5.7636149830000001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2482.8734649176522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496.57469298353044</v>
      </c>
      <c r="M83" s="855"/>
      <c r="N83" s="57"/>
    </row>
    <row r="84" spans="1:14">
      <c r="B84" s="95" t="s">
        <v>1057</v>
      </c>
      <c r="C84" s="96"/>
      <c r="D84" s="96"/>
      <c r="E84" s="96"/>
      <c r="F84" s="96"/>
      <c r="G84" s="96"/>
      <c r="H84" s="96"/>
      <c r="I84" s="93"/>
      <c r="J84" s="94"/>
      <c r="K84" s="313">
        <v>0.05</v>
      </c>
      <c r="L84" s="854">
        <f>N78*K84</f>
        <v>124.14367324588261</v>
      </c>
      <c r="M84" s="855"/>
      <c r="N84" s="57"/>
    </row>
    <row r="85" spans="1:14" ht="15.75" thickBot="1">
      <c r="B85" s="97" t="s">
        <v>1058</v>
      </c>
      <c r="C85" s="98"/>
      <c r="D85" s="98"/>
      <c r="E85" s="98"/>
      <c r="F85" s="98"/>
      <c r="G85" s="98"/>
      <c r="H85" s="98"/>
      <c r="I85" s="99"/>
      <c r="J85" s="100"/>
      <c r="K85" s="314">
        <v>0.05</v>
      </c>
      <c r="L85" s="856">
        <f>N78*K85</f>
        <v>124.14367324588261</v>
      </c>
      <c r="M85" s="857"/>
      <c r="N85" s="57"/>
    </row>
    <row r="86" spans="1:14" ht="15.75" thickBot="1">
      <c r="B86" s="820" t="s">
        <v>1037</v>
      </c>
      <c r="C86" s="821"/>
      <c r="D86" s="821"/>
      <c r="E86" s="821"/>
      <c r="F86" s="821"/>
      <c r="G86" s="821"/>
      <c r="H86" s="821"/>
      <c r="I86" s="821"/>
      <c r="J86" s="821"/>
      <c r="K86" s="821"/>
      <c r="L86" s="821"/>
      <c r="M86" s="822"/>
      <c r="N86" s="58">
        <f>L83+L84+L85</f>
        <v>744.86203947529566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3227.7355043929479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6"/>
      <c r="J36" s="277"/>
      <c r="K36" s="278">
        <f>VLOOKUP(A36,EQUIPOS!A6:D163,4,FALSE)</f>
        <v>186010.16666666666</v>
      </c>
      <c r="L36" s="279"/>
      <c r="M36" s="280">
        <v>600</v>
      </c>
      <c r="N36" s="281">
        <f>K36/M36</f>
        <v>310.01694444444445</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600</v>
      </c>
      <c r="N37" s="281">
        <f>K37/M37</f>
        <v>102.86660058417351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413.52188509369421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60532.333333333328</v>
      </c>
      <c r="N48" s="281">
        <f>K48*M48</f>
        <v>756.6541666666667</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3339.166666666667</v>
      </c>
      <c r="N49" s="281">
        <f>K49*M49</f>
        <v>4883.5312500000009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5640.1854166666672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4">
        <f>VLOOKUP(A58,TRANSPORTE!A5:D117,4,FALSE)</f>
        <v>1213.3926280000001</v>
      </c>
      <c r="M58" s="825"/>
      <c r="N58" s="296">
        <f>K58*L58</f>
        <v>15.167407850000002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15.167407850000002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9">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6132.708716117987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1226.5417432235975</v>
      </c>
      <c r="M83" s="855"/>
      <c r="N83" s="57"/>
    </row>
    <row r="84" spans="1:14">
      <c r="B84" s="95" t="s">
        <v>1057</v>
      </c>
      <c r="C84" s="96"/>
      <c r="D84" s="96"/>
      <c r="E84" s="96"/>
      <c r="F84" s="96"/>
      <c r="G84" s="96"/>
      <c r="H84" s="96"/>
      <c r="I84" s="93"/>
      <c r="J84" s="94"/>
      <c r="K84" s="313">
        <v>0.05</v>
      </c>
      <c r="L84" s="854">
        <f>N78*K84</f>
        <v>306.63543580589936</v>
      </c>
      <c r="M84" s="855"/>
      <c r="N84" s="57"/>
    </row>
    <row r="85" spans="1:14" ht="15.75" thickBot="1">
      <c r="B85" s="97" t="s">
        <v>1058</v>
      </c>
      <c r="C85" s="98"/>
      <c r="D85" s="98"/>
      <c r="E85" s="98"/>
      <c r="F85" s="98"/>
      <c r="G85" s="98"/>
      <c r="H85" s="98"/>
      <c r="I85" s="99"/>
      <c r="J85" s="100"/>
      <c r="K85" s="314">
        <v>0.05</v>
      </c>
      <c r="L85" s="856">
        <f>N78*K85</f>
        <v>306.63543580589936</v>
      </c>
      <c r="M85" s="857"/>
      <c r="N85" s="57"/>
    </row>
    <row r="86" spans="1:14" ht="15.75" thickBot="1">
      <c r="B86" s="820" t="s">
        <v>1037</v>
      </c>
      <c r="C86" s="821"/>
      <c r="D86" s="821"/>
      <c r="E86" s="821"/>
      <c r="F86" s="821"/>
      <c r="G86" s="821"/>
      <c r="H86" s="821"/>
      <c r="I86" s="821"/>
      <c r="J86" s="821"/>
      <c r="K86" s="821"/>
      <c r="L86" s="821"/>
      <c r="M86" s="822"/>
      <c r="N86" s="58">
        <f>L83+L84+L85</f>
        <v>1839.8126148353961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7972.5213309533829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6"/>
      <c r="J36" s="277"/>
      <c r="K36" s="278">
        <f>VLOOKUP(A36,EQUIPOS!A6:D163,4,FALSE)</f>
        <v>186010.16666666666</v>
      </c>
      <c r="L36" s="279"/>
      <c r="M36" s="280">
        <v>600</v>
      </c>
      <c r="N36" s="281">
        <f>K36/M36</f>
        <v>310.01694444444445</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600</v>
      </c>
      <c r="N37" s="281">
        <f>K37/M37</f>
        <v>102.86660058417351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413.52188509369421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53886.333333333328</v>
      </c>
      <c r="N48" s="281">
        <f>K48*M48</f>
        <v>511.9201666666666</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3339.166666666667</v>
      </c>
      <c r="N49" s="281">
        <f>K49*M49</f>
        <v>4710.7293749999999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5222.6495416666667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4">
        <f>VLOOKUP(A58,TRANSPORTE!A5:D117,4,FALSE)</f>
        <v>1213.3926280000001</v>
      </c>
      <c r="M58" s="825"/>
      <c r="N58" s="296">
        <f>K58*L58</f>
        <v>11.527229966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11.527229966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5711.5326632339866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1142.3065326467975</v>
      </c>
      <c r="M83" s="855"/>
      <c r="N83" s="57"/>
    </row>
    <row r="84" spans="1:14">
      <c r="B84" s="95" t="s">
        <v>1057</v>
      </c>
      <c r="C84" s="96"/>
      <c r="D84" s="96"/>
      <c r="E84" s="96"/>
      <c r="F84" s="96"/>
      <c r="G84" s="96"/>
      <c r="H84" s="96"/>
      <c r="I84" s="93"/>
      <c r="J84" s="94"/>
      <c r="K84" s="313">
        <v>0.05</v>
      </c>
      <c r="L84" s="854">
        <f>N78*K84</f>
        <v>285.57663316169936</v>
      </c>
      <c r="M84" s="855"/>
      <c r="N84" s="57"/>
    </row>
    <row r="85" spans="1:14" ht="15.75" thickBot="1">
      <c r="B85" s="97" t="s">
        <v>1058</v>
      </c>
      <c r="C85" s="98"/>
      <c r="D85" s="98"/>
      <c r="E85" s="98"/>
      <c r="F85" s="98"/>
      <c r="G85" s="98"/>
      <c r="H85" s="98"/>
      <c r="I85" s="99"/>
      <c r="J85" s="100"/>
      <c r="K85" s="314">
        <v>0.05</v>
      </c>
      <c r="L85" s="856">
        <f>N78*K85</f>
        <v>285.57663316169936</v>
      </c>
      <c r="M85" s="857"/>
      <c r="N85" s="57"/>
    </row>
    <row r="86" spans="1:14" ht="15.75" thickBot="1">
      <c r="B86" s="820" t="s">
        <v>1037</v>
      </c>
      <c r="C86" s="821"/>
      <c r="D86" s="821"/>
      <c r="E86" s="821"/>
      <c r="F86" s="821"/>
      <c r="G86" s="821"/>
      <c r="H86" s="821"/>
      <c r="I86" s="821"/>
      <c r="J86" s="821"/>
      <c r="K86" s="821"/>
      <c r="L86" s="821"/>
      <c r="M86" s="822"/>
      <c r="N86" s="58">
        <f>L83+L84+L85</f>
        <v>1713.4597989701963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7424.9924622041826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6"/>
      <c r="J36" s="277"/>
      <c r="K36" s="278">
        <f>VLOOKUP(A36,EQUIPOS!A6:D163,4,FALSE)</f>
        <v>186010.16666666666</v>
      </c>
      <c r="L36" s="279"/>
      <c r="M36" s="280">
        <v>600</v>
      </c>
      <c r="N36" s="281">
        <f>K36/M36</f>
        <v>310.01694444444445</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600</v>
      </c>
      <c r="N37" s="281">
        <f>K37/M37</f>
        <v>102.86660058417351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413.52188509369421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59905.333333333336</v>
      </c>
      <c r="N48" s="281">
        <f>K48*M48</f>
        <v>569.10066666666671</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3339.166666666667</v>
      </c>
      <c r="N49" s="281">
        <f>K49*M49</f>
        <v>5709.9750000000004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6279.0756666666675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24">
        <f>VLOOKUP(A58,TRANSPORTE!A5:D117,4,FALSE)</f>
        <v>1213.3926280000001</v>
      </c>
      <c r="M58" s="825"/>
      <c r="N58" s="296">
        <f>K58*L58</f>
        <v>11.527229966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11.527229966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6767.9587882339874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1353.5917576467975</v>
      </c>
      <c r="M83" s="855"/>
      <c r="N83" s="57"/>
    </row>
    <row r="84" spans="1:14">
      <c r="B84" s="95" t="s">
        <v>1057</v>
      </c>
      <c r="C84" s="96"/>
      <c r="D84" s="96"/>
      <c r="E84" s="96"/>
      <c r="F84" s="96"/>
      <c r="G84" s="96"/>
      <c r="H84" s="96"/>
      <c r="I84" s="93"/>
      <c r="J84" s="94"/>
      <c r="K84" s="313">
        <v>0.05</v>
      </c>
      <c r="L84" s="854">
        <f>N78*K84</f>
        <v>338.39793941169938</v>
      </c>
      <c r="M84" s="855"/>
      <c r="N84" s="57"/>
    </row>
    <row r="85" spans="1:14" ht="15.75" thickBot="1">
      <c r="B85" s="97" t="s">
        <v>1058</v>
      </c>
      <c r="C85" s="98"/>
      <c r="D85" s="98"/>
      <c r="E85" s="98"/>
      <c r="F85" s="98"/>
      <c r="G85" s="98"/>
      <c r="H85" s="98"/>
      <c r="I85" s="99"/>
      <c r="J85" s="100"/>
      <c r="K85" s="314">
        <v>0.05</v>
      </c>
      <c r="L85" s="856">
        <f>N78*K85</f>
        <v>338.39793941169938</v>
      </c>
      <c r="M85" s="857"/>
      <c r="N85" s="57"/>
    </row>
    <row r="86" spans="1:14" ht="15.75" thickBot="1">
      <c r="B86" s="820" t="s">
        <v>1037</v>
      </c>
      <c r="C86" s="821"/>
      <c r="D86" s="821"/>
      <c r="E86" s="821"/>
      <c r="F86" s="821"/>
      <c r="G86" s="821"/>
      <c r="H86" s="821"/>
      <c r="I86" s="821"/>
      <c r="J86" s="821"/>
      <c r="K86" s="821"/>
      <c r="L86" s="821"/>
      <c r="M86" s="822"/>
      <c r="N86" s="58">
        <f>L83+L84+L85</f>
        <v>2030.3876364701962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8798.3464247041829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136</v>
      </c>
      <c r="B36" s="833" t="str">
        <f>VLOOKUP(A36,EQUIPOS!A6:D154,3,FALSE)</f>
        <v>Camión de Slurry</v>
      </c>
      <c r="C36" s="834"/>
      <c r="D36" s="834"/>
      <c r="E36" s="834"/>
      <c r="F36" s="834"/>
      <c r="G36" s="834"/>
      <c r="H36" s="835"/>
      <c r="I36" s="276"/>
      <c r="J36" s="277"/>
      <c r="K36" s="278">
        <f>VLOOKUP(A36,EQUIPOS!A6:D163,4,FALSE)</f>
        <v>186010.16666666666</v>
      </c>
      <c r="L36" s="279"/>
      <c r="M36" s="280">
        <v>600</v>
      </c>
      <c r="N36" s="281">
        <f>K36/M36</f>
        <v>310.01694444444445</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600</v>
      </c>
      <c r="N37" s="281">
        <f>K37/M37</f>
        <v>102.86660058417351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N76*M41</f>
        <v>0.63834006507624996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413.52188509369421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61563.333333333328</v>
      </c>
      <c r="N48" s="281">
        <f>K48*M48</f>
        <v>292.42583333333329</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3339.166666666667</v>
      </c>
      <c r="N49" s="281">
        <f>K49*M49</f>
        <v>3568.734375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3861.1602083333332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4">
        <f>VLOOKUP(A58,TRANSPORTE!A5:D117,4,FALSE)</f>
        <v>1213.3926280000001</v>
      </c>
      <c r="M58" s="825"/>
      <c r="N58" s="296">
        <f>K58*L58</f>
        <v>5.7636149830000001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5.7636149830000001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SUM(N69:N75)</f>
        <v>63.834006507624991</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N43+N53+N64+N76</f>
        <v>4344.2797149176522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868.85594298353044</v>
      </c>
      <c r="M83" s="855"/>
      <c r="N83" s="57"/>
    </row>
    <row r="84" spans="1:14">
      <c r="B84" s="95" t="s">
        <v>1057</v>
      </c>
      <c r="C84" s="96"/>
      <c r="D84" s="96"/>
      <c r="E84" s="96"/>
      <c r="F84" s="96"/>
      <c r="G84" s="96"/>
      <c r="H84" s="96"/>
      <c r="I84" s="93"/>
      <c r="J84" s="94"/>
      <c r="K84" s="313">
        <v>0.05</v>
      </c>
      <c r="L84" s="854">
        <f>N78*K84</f>
        <v>217.21398574588261</v>
      </c>
      <c r="M84" s="855"/>
      <c r="N84" s="57"/>
    </row>
    <row r="85" spans="1:14" ht="15.75" thickBot="1">
      <c r="B85" s="97" t="s">
        <v>1058</v>
      </c>
      <c r="C85" s="98"/>
      <c r="D85" s="98"/>
      <c r="E85" s="98"/>
      <c r="F85" s="98"/>
      <c r="G85" s="98"/>
      <c r="H85" s="98"/>
      <c r="I85" s="99"/>
      <c r="J85" s="100"/>
      <c r="K85" s="314">
        <v>0.05</v>
      </c>
      <c r="L85" s="856">
        <f>N78*K85</f>
        <v>217.21398574588261</v>
      </c>
      <c r="M85" s="857"/>
      <c r="N85" s="57"/>
    </row>
    <row r="86" spans="1:14" ht="15.75" thickBot="1">
      <c r="B86" s="820" t="s">
        <v>1037</v>
      </c>
      <c r="C86" s="821"/>
      <c r="D86" s="821"/>
      <c r="E86" s="821"/>
      <c r="F86" s="821"/>
      <c r="G86" s="821"/>
      <c r="H86" s="821"/>
      <c r="I86" s="821"/>
      <c r="J86" s="821"/>
      <c r="K86" s="821"/>
      <c r="L86" s="821"/>
      <c r="M86" s="822"/>
      <c r="N86" s="58">
        <f>L83+L84+L85</f>
        <v>1303.2839144752957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5647.5636293929474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290</v>
      </c>
      <c r="B37" s="833" t="str">
        <f>VLOOKUP(A37,EQUIPOS!A7:D154,3,FALSE)</f>
        <v>Planta trituradora</v>
      </c>
      <c r="C37" s="834"/>
      <c r="D37" s="834"/>
      <c r="E37" s="834"/>
      <c r="F37" s="834"/>
      <c r="G37" s="834"/>
      <c r="H37" s="835"/>
      <c r="I37" s="276"/>
      <c r="J37" s="277"/>
      <c r="K37" s="278">
        <f>VLOOKUP(A37,EQUIPOS!A7:D164,4,FALSE)</f>
        <v>507988.5</v>
      </c>
      <c r="L37" s="279"/>
      <c r="M37" s="280">
        <v>30</v>
      </c>
      <c r="N37" s="281">
        <f t="shared" ref="N37:N43" si="0">K37/M37</f>
        <v>16932.95</v>
      </c>
    </row>
    <row r="38" spans="1:14">
      <c r="A38" t="s">
        <v>168</v>
      </c>
      <c r="B38" s="833" t="str">
        <f>VLOOKUP(A38,EQUIPOS!A8:D154,3,FALSE)</f>
        <v>Compactador tipo  POTENCIA: 105 HP, PESO: 6 ton</v>
      </c>
      <c r="C38" s="834"/>
      <c r="D38" s="834"/>
      <c r="E38" s="834"/>
      <c r="F38" s="834"/>
      <c r="G38" s="834"/>
      <c r="H38" s="835"/>
      <c r="I38" s="276"/>
      <c r="J38" s="277"/>
      <c r="K38" s="278">
        <f>VLOOKUP(A38,EQUIPOS!A8:D165,4,FALSE)</f>
        <v>112252.25</v>
      </c>
      <c r="L38" s="279"/>
      <c r="M38" s="280">
        <v>9</v>
      </c>
      <c r="N38" s="281">
        <f t="shared" si="0"/>
        <v>12472.472222222223</v>
      </c>
    </row>
    <row r="39" spans="1:14">
      <c r="A39" t="s">
        <v>173</v>
      </c>
      <c r="B39" s="833" t="str">
        <f>VLOOKUP(A39,EQUIPOS!A9:D154,3,FALSE)</f>
        <v>Compactador neumático de Potencia 70 HP, peso de 13 ton</v>
      </c>
      <c r="C39" s="834"/>
      <c r="D39" s="834"/>
      <c r="E39" s="834"/>
      <c r="F39" s="834"/>
      <c r="G39" s="834"/>
      <c r="H39" s="835"/>
      <c r="I39" s="276"/>
      <c r="J39" s="277"/>
      <c r="K39" s="278">
        <f>VLOOKUP(A39,EQUIPOS!A9:D166,4,FALSE)</f>
        <v>147328</v>
      </c>
      <c r="L39" s="279"/>
      <c r="M39" s="280">
        <v>9</v>
      </c>
      <c r="N39" s="281">
        <f t="shared" si="0"/>
        <v>16369.777777777777</v>
      </c>
    </row>
    <row r="40" spans="1:14">
      <c r="A40" t="s">
        <v>286</v>
      </c>
      <c r="B40" s="833" t="str">
        <f>VLOOKUP(A40,EQUIPOS!A10:D154,3,FALSE)</f>
        <v>Planta de asfalto en frio</v>
      </c>
      <c r="C40" s="834"/>
      <c r="D40" s="834"/>
      <c r="E40" s="834"/>
      <c r="F40" s="834"/>
      <c r="G40" s="834"/>
      <c r="H40" s="835"/>
      <c r="I40" s="276"/>
      <c r="J40" s="277"/>
      <c r="K40" s="278">
        <f>VLOOKUP(A40,EQUIPOS!A10:D167,4,FALSE)</f>
        <v>391380.5</v>
      </c>
      <c r="L40" s="279"/>
      <c r="M40" s="280">
        <v>9</v>
      </c>
      <c r="N40" s="281">
        <f t="shared" si="0"/>
        <v>43486.722222222219</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9</v>
      </c>
      <c r="N42" s="281">
        <f t="shared" si="0"/>
        <v>23565.268518518522</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9</v>
      </c>
      <c r="N43" s="281">
        <f t="shared" si="0"/>
        <v>9161.6018518518504</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N77*M46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135845.0226865916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51.5</v>
      </c>
      <c r="N54" s="281">
        <f>K54*M54</f>
        <v>1287.5</v>
      </c>
    </row>
    <row r="55" spans="1:14" ht="15.75" thickBot="1">
      <c r="B55" s="49"/>
      <c r="C55" s="290"/>
      <c r="D55" s="290"/>
      <c r="E55" s="290"/>
      <c r="F55" s="290"/>
      <c r="G55" s="290"/>
      <c r="H55" s="290"/>
      <c r="I55" s="277"/>
      <c r="J55" s="233"/>
      <c r="K55" s="291"/>
      <c r="L55" s="276"/>
      <c r="M55" s="292"/>
      <c r="N55" s="293"/>
    </row>
    <row r="56" spans="1:14" ht="15.75" thickBot="1">
      <c r="B56" s="820" t="s">
        <v>1037</v>
      </c>
      <c r="C56" s="821"/>
      <c r="D56" s="821"/>
      <c r="E56" s="821"/>
      <c r="F56" s="821"/>
      <c r="G56" s="821"/>
      <c r="H56" s="821"/>
      <c r="I56" s="821"/>
      <c r="J56" s="821"/>
      <c r="K56" s="821"/>
      <c r="L56" s="821"/>
      <c r="M56" s="822"/>
      <c r="N56" s="403">
        <f>SUM(N53:N55)</f>
        <v>30788.3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24">
        <f>VLOOKUP(A61,TRANSPORTE!A5:D117,4,FALSE)</f>
        <v>1213.3926280000001</v>
      </c>
      <c r="M61" s="825"/>
      <c r="N61" s="296">
        <f>K61*L61</f>
        <v>1516.740785</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24">
        <f>VLOOKUP(A62,TRANSPORTE!A6:D117,4,FALSE)</f>
        <v>1213.3926280000001</v>
      </c>
      <c r="M62" s="825"/>
      <c r="N62" s="296">
        <f>K62*L62</f>
        <v>1698.7496791999999</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3215.4904642000001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SUM(N72:N76)</f>
        <v>9220.4676066569446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N48+N56+N67+N77</f>
        <v>179069.28075744855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35813.856151489708</v>
      </c>
      <c r="M84" s="855"/>
      <c r="N84" s="57"/>
    </row>
    <row r="85" spans="1:14">
      <c r="B85" s="95" t="s">
        <v>1057</v>
      </c>
      <c r="C85" s="96"/>
      <c r="D85" s="96"/>
      <c r="E85" s="96"/>
      <c r="F85" s="96"/>
      <c r="G85" s="96"/>
      <c r="H85" s="96"/>
      <c r="I85" s="93"/>
      <c r="J85" s="94"/>
      <c r="K85" s="313">
        <v>0.05</v>
      </c>
      <c r="L85" s="854">
        <f>N79*K85</f>
        <v>8953.4640378724271</v>
      </c>
      <c r="M85" s="855"/>
      <c r="N85" s="57"/>
    </row>
    <row r="86" spans="1:14" ht="15.75" thickBot="1">
      <c r="B86" s="97" t="s">
        <v>1058</v>
      </c>
      <c r="C86" s="98"/>
      <c r="D86" s="98"/>
      <c r="E86" s="98"/>
      <c r="F86" s="98"/>
      <c r="G86" s="98"/>
      <c r="H86" s="98"/>
      <c r="I86" s="99"/>
      <c r="J86" s="100"/>
      <c r="K86" s="314">
        <v>0.05</v>
      </c>
      <c r="L86" s="856">
        <f>N79*K86</f>
        <v>8953.4640378724271</v>
      </c>
      <c r="M86" s="857"/>
      <c r="N86" s="57"/>
    </row>
    <row r="87" spans="1:14" ht="15.75" thickBot="1">
      <c r="B87" s="820" t="s">
        <v>1037</v>
      </c>
      <c r="C87" s="821"/>
      <c r="D87" s="821"/>
      <c r="E87" s="821"/>
      <c r="F87" s="821"/>
      <c r="G87" s="821"/>
      <c r="H87" s="821"/>
      <c r="I87" s="821"/>
      <c r="J87" s="821"/>
      <c r="K87" s="821"/>
      <c r="L87" s="821"/>
      <c r="M87" s="822"/>
      <c r="N87" s="58">
        <f>L84+L85+L86</f>
        <v>53720.784227234566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232790.06498468312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8" t="s">
        <v>2324</v>
      </c>
      <c r="C106" s="859"/>
      <c r="D106" s="859"/>
      <c r="E106" s="859"/>
      <c r="F106" s="859"/>
      <c r="G106" s="859"/>
      <c r="H106" s="859"/>
      <c r="I106" s="859"/>
      <c r="J106" s="859"/>
      <c r="K106" s="859"/>
      <c r="L106" s="859"/>
      <c r="M106" s="859"/>
      <c r="N106" s="860"/>
    </row>
    <row r="107" spans="2:14" ht="15" customHeight="1">
      <c r="B107" s="858"/>
      <c r="C107" s="859"/>
      <c r="D107" s="859"/>
      <c r="E107" s="859"/>
      <c r="F107" s="859"/>
      <c r="G107" s="859"/>
      <c r="H107" s="859"/>
      <c r="I107" s="859"/>
      <c r="J107" s="859"/>
      <c r="K107" s="859"/>
      <c r="L107" s="859"/>
      <c r="M107" s="859"/>
      <c r="N107" s="860"/>
    </row>
    <row r="108" spans="2:14" ht="30" customHeight="1">
      <c r="B108" s="861" t="s">
        <v>2325</v>
      </c>
      <c r="C108" s="862"/>
      <c r="D108" s="862"/>
      <c r="E108" s="862"/>
      <c r="F108" s="862"/>
      <c r="G108" s="862"/>
      <c r="H108" s="862"/>
      <c r="I108" s="862"/>
      <c r="J108" s="862"/>
      <c r="K108" s="862"/>
      <c r="L108" s="862"/>
      <c r="M108" s="862"/>
      <c r="N108" s="863"/>
    </row>
    <row r="109" spans="2:14">
      <c r="B109" s="861"/>
      <c r="C109" s="862"/>
      <c r="D109" s="862"/>
      <c r="E109" s="862"/>
      <c r="F109" s="862"/>
      <c r="G109" s="862"/>
      <c r="H109" s="862"/>
      <c r="I109" s="862"/>
      <c r="J109" s="862"/>
      <c r="K109" s="862"/>
      <c r="L109" s="862"/>
      <c r="M109" s="862"/>
      <c r="N109" s="863"/>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7"/>
      <c r="K119" s="797"/>
      <c r="L119" s="797"/>
      <c r="M119" s="797"/>
      <c r="N119" s="798"/>
    </row>
    <row r="120" spans="2:14" ht="15.75" thickBot="1">
      <c r="B120" s="270" t="s">
        <v>2327</v>
      </c>
      <c r="C120" s="402"/>
      <c r="D120" s="402"/>
      <c r="E120" s="63"/>
      <c r="F120" s="63"/>
      <c r="G120" s="63"/>
      <c r="H120" s="63"/>
      <c r="I120" s="63"/>
      <c r="J120" s="799"/>
      <c r="K120" s="799"/>
      <c r="L120" s="799"/>
      <c r="M120" s="799"/>
      <c r="N120" s="800"/>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168</v>
      </c>
      <c r="B37" s="833" t="str">
        <f>VLOOKUP(A37,EQUIPOS!A7:D154,3,FALSE)</f>
        <v>Compactador tipo  POTENCIA: 105 HP, PESO: 6 ton</v>
      </c>
      <c r="C37" s="834"/>
      <c r="D37" s="834"/>
      <c r="E37" s="834"/>
      <c r="F37" s="834"/>
      <c r="G37" s="834"/>
      <c r="H37" s="835"/>
      <c r="I37" s="276"/>
      <c r="J37" s="277"/>
      <c r="K37" s="278">
        <f>VLOOKUP(A37,EQUIPOS!A7:D164,4,FALSE)</f>
        <v>112252.25</v>
      </c>
      <c r="L37" s="279"/>
      <c r="M37" s="280">
        <v>9</v>
      </c>
      <c r="N37" s="281">
        <f t="shared" ref="N37:N43" si="0">K37/M37</f>
        <v>12472.472222222223</v>
      </c>
    </row>
    <row r="38" spans="1:14">
      <c r="A38" t="s">
        <v>173</v>
      </c>
      <c r="B38" s="833" t="str">
        <f>VLOOKUP(A38,EQUIPOS!A8:D154,3,FALSE)</f>
        <v>Compactador neumático de Potencia 70 HP, peso de 13 ton</v>
      </c>
      <c r="C38" s="834"/>
      <c r="D38" s="834"/>
      <c r="E38" s="834"/>
      <c r="F38" s="834"/>
      <c r="G38" s="834"/>
      <c r="H38" s="835"/>
      <c r="I38" s="276"/>
      <c r="J38" s="277"/>
      <c r="K38" s="278">
        <f>VLOOKUP(A38,EQUIPOS!A8:D165,4,FALSE)</f>
        <v>147328</v>
      </c>
      <c r="L38" s="279"/>
      <c r="M38" s="280">
        <v>9</v>
      </c>
      <c r="N38" s="281">
        <f t="shared" si="0"/>
        <v>16369.777777777777</v>
      </c>
    </row>
    <row r="39" spans="1:14">
      <c r="A39" t="s">
        <v>286</v>
      </c>
      <c r="B39" s="833" t="str">
        <f>VLOOKUP(A39,EQUIPOS!A9:D154,3,FALSE)</f>
        <v>Planta de asfalto en frio</v>
      </c>
      <c r="C39" s="834"/>
      <c r="D39" s="834"/>
      <c r="E39" s="834"/>
      <c r="F39" s="834"/>
      <c r="G39" s="834"/>
      <c r="H39" s="835"/>
      <c r="I39" s="276"/>
      <c r="J39" s="277"/>
      <c r="K39" s="278">
        <f>VLOOKUP(A39,EQUIPOS!A9:D166,4,FALSE)</f>
        <v>391380.5</v>
      </c>
      <c r="L39" s="279"/>
      <c r="M39" s="280">
        <v>9</v>
      </c>
      <c r="N39" s="281">
        <f t="shared" si="0"/>
        <v>43486.722222222219</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9</v>
      </c>
      <c r="N42" s="281">
        <f t="shared" si="0"/>
        <v>23565.268518518522</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9</v>
      </c>
      <c r="N43" s="281">
        <f t="shared" si="0"/>
        <v>9161.6018518518504</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922.04676066569448</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135845.0226865916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179069.28075744855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35813.856151489708</v>
      </c>
      <c r="M88" s="855"/>
      <c r="N88" s="57"/>
    </row>
    <row r="89" spans="1:14">
      <c r="B89" s="95" t="s">
        <v>1057</v>
      </c>
      <c r="C89" s="96"/>
      <c r="D89" s="96"/>
      <c r="E89" s="96"/>
      <c r="F89" s="96"/>
      <c r="G89" s="96"/>
      <c r="H89" s="96"/>
      <c r="I89" s="93"/>
      <c r="J89" s="94"/>
      <c r="K89" s="313">
        <v>0.05</v>
      </c>
      <c r="L89" s="854">
        <f>N83*K89</f>
        <v>8953.4640378724271</v>
      </c>
      <c r="M89" s="855"/>
      <c r="N89" s="57"/>
    </row>
    <row r="90" spans="1:14" ht="15.75" thickBot="1">
      <c r="B90" s="97" t="s">
        <v>1058</v>
      </c>
      <c r="C90" s="98"/>
      <c r="D90" s="98"/>
      <c r="E90" s="98"/>
      <c r="F90" s="98"/>
      <c r="G90" s="98"/>
      <c r="H90" s="98"/>
      <c r="I90" s="99"/>
      <c r="J90" s="100"/>
      <c r="K90" s="314">
        <v>0.05</v>
      </c>
      <c r="L90" s="856">
        <f>N83*K90</f>
        <v>8953.4640378724271</v>
      </c>
      <c r="M90" s="857"/>
      <c r="N90" s="57"/>
    </row>
    <row r="91" spans="1:14" ht="15.75" thickBot="1">
      <c r="B91" s="820" t="s">
        <v>1037</v>
      </c>
      <c r="C91" s="821"/>
      <c r="D91" s="821"/>
      <c r="E91" s="821"/>
      <c r="F91" s="821"/>
      <c r="G91" s="821"/>
      <c r="H91" s="821"/>
      <c r="I91" s="821"/>
      <c r="J91" s="821"/>
      <c r="K91" s="821"/>
      <c r="L91" s="821"/>
      <c r="M91" s="822"/>
      <c r="N91" s="58">
        <f>L88+L89+L90</f>
        <v>53720.784227234566</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232790.06498468312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168</v>
      </c>
      <c r="B37" s="833" t="str">
        <f>VLOOKUP(A37,EQUIPOS!A7:D154,3,FALSE)</f>
        <v>Compactador tipo  POTENCIA: 105 HP, PESO: 6 ton</v>
      </c>
      <c r="C37" s="834"/>
      <c r="D37" s="834"/>
      <c r="E37" s="834"/>
      <c r="F37" s="834"/>
      <c r="G37" s="834"/>
      <c r="H37" s="835"/>
      <c r="I37" s="276"/>
      <c r="J37" s="277"/>
      <c r="K37" s="278">
        <f>VLOOKUP(A37,EQUIPOS!A7:D164,4,FALSE)</f>
        <v>112252.25</v>
      </c>
      <c r="L37" s="279"/>
      <c r="M37" s="280">
        <v>9</v>
      </c>
      <c r="N37" s="281">
        <f t="shared" ref="N37:N43" si="0">K37/M37</f>
        <v>12472.472222222223</v>
      </c>
    </row>
    <row r="38" spans="1:14">
      <c r="A38" t="s">
        <v>173</v>
      </c>
      <c r="B38" s="833" t="str">
        <f>VLOOKUP(A38,EQUIPOS!A8:D154,3,FALSE)</f>
        <v>Compactador neumático de Potencia 70 HP, peso de 13 ton</v>
      </c>
      <c r="C38" s="834"/>
      <c r="D38" s="834"/>
      <c r="E38" s="834"/>
      <c r="F38" s="834"/>
      <c r="G38" s="834"/>
      <c r="H38" s="835"/>
      <c r="I38" s="276"/>
      <c r="J38" s="277"/>
      <c r="K38" s="278">
        <f>VLOOKUP(A38,EQUIPOS!A8:D165,4,FALSE)</f>
        <v>147328</v>
      </c>
      <c r="L38" s="279"/>
      <c r="M38" s="280">
        <v>9</v>
      </c>
      <c r="N38" s="281">
        <f t="shared" si="0"/>
        <v>16369.777777777777</v>
      </c>
    </row>
    <row r="39" spans="1:14">
      <c r="A39" t="s">
        <v>286</v>
      </c>
      <c r="B39" s="833" t="str">
        <f>VLOOKUP(A39,EQUIPOS!A9:D154,3,FALSE)</f>
        <v>Planta de asfalto en frio</v>
      </c>
      <c r="C39" s="834"/>
      <c r="D39" s="834"/>
      <c r="E39" s="834"/>
      <c r="F39" s="834"/>
      <c r="G39" s="834"/>
      <c r="H39" s="835"/>
      <c r="I39" s="276"/>
      <c r="J39" s="277"/>
      <c r="K39" s="278">
        <f>VLOOKUP(A39,EQUIPOS!A9:D166,4,FALSE)</f>
        <v>391380.5</v>
      </c>
      <c r="L39" s="279"/>
      <c r="M39" s="280">
        <v>9</v>
      </c>
      <c r="N39" s="281">
        <f t="shared" si="0"/>
        <v>43486.722222222219</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9</v>
      </c>
      <c r="N42" s="281">
        <f t="shared" si="0"/>
        <v>23565.268518518522</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9</v>
      </c>
      <c r="N43" s="281">
        <f t="shared" si="0"/>
        <v>9161.6018518518504</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922.04676066569448</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135845.0226865916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20">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24">
        <f>VLOOKUP(A64,TRANSPORTE!A5:D117,4,FALSE)</f>
        <v>1213.3926280000001</v>
      </c>
      <c r="M64" s="825"/>
      <c r="N64" s="296">
        <f>K64*L64</f>
        <v>1698.7496791999999</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179069.28075744855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35813.856151489708</v>
      </c>
      <c r="M88" s="855"/>
      <c r="N88" s="57"/>
    </row>
    <row r="89" spans="1:14">
      <c r="B89" s="95" t="s">
        <v>1057</v>
      </c>
      <c r="C89" s="96"/>
      <c r="D89" s="96"/>
      <c r="E89" s="96"/>
      <c r="F89" s="96"/>
      <c r="G89" s="96"/>
      <c r="H89" s="96"/>
      <c r="I89" s="93"/>
      <c r="J89" s="94"/>
      <c r="K89" s="313">
        <v>0.05</v>
      </c>
      <c r="L89" s="854">
        <f>N83*K89</f>
        <v>8953.4640378724271</v>
      </c>
      <c r="M89" s="855"/>
      <c r="N89" s="57"/>
    </row>
    <row r="90" spans="1:14" ht="15.75" thickBot="1">
      <c r="B90" s="97" t="s">
        <v>1058</v>
      </c>
      <c r="C90" s="98"/>
      <c r="D90" s="98"/>
      <c r="E90" s="98"/>
      <c r="F90" s="98"/>
      <c r="G90" s="98"/>
      <c r="H90" s="98"/>
      <c r="I90" s="99"/>
      <c r="J90" s="100"/>
      <c r="K90" s="314">
        <v>0.05</v>
      </c>
      <c r="L90" s="856">
        <f>N83*K90</f>
        <v>8953.4640378724271</v>
      </c>
      <c r="M90" s="857"/>
      <c r="N90" s="57"/>
    </row>
    <row r="91" spans="1:14" ht="15.75" thickBot="1">
      <c r="B91" s="820" t="s">
        <v>1037</v>
      </c>
      <c r="C91" s="821"/>
      <c r="D91" s="821"/>
      <c r="E91" s="821"/>
      <c r="F91" s="821"/>
      <c r="G91" s="821"/>
      <c r="H91" s="821"/>
      <c r="I91" s="821"/>
      <c r="J91" s="821"/>
      <c r="K91" s="821"/>
      <c r="L91" s="821"/>
      <c r="M91" s="822"/>
      <c r="N91" s="58">
        <f>L88+L89+L90</f>
        <v>53720.784227234566</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58">
        <f>N83+N91</f>
        <v>232790.06498468312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168</v>
      </c>
      <c r="B37" s="833" t="str">
        <f>VLOOKUP(A37,EQUIPOS!A7:D154,3,FALSE)</f>
        <v>Compactador tipo  POTENCIA: 105 HP, PESO: 6 ton</v>
      </c>
      <c r="C37" s="834"/>
      <c r="D37" s="834"/>
      <c r="E37" s="834"/>
      <c r="F37" s="834"/>
      <c r="G37" s="834"/>
      <c r="H37" s="835"/>
      <c r="I37" s="276"/>
      <c r="J37" s="277"/>
      <c r="K37" s="278">
        <f>VLOOKUP(A37,EQUIPOS!A7:D164,4,FALSE)</f>
        <v>112252.25</v>
      </c>
      <c r="L37" s="279"/>
      <c r="M37" s="280">
        <v>7</v>
      </c>
      <c r="N37" s="281">
        <f t="shared" ref="N37:N43" si="0">K37/M37</f>
        <v>16036.035714285714</v>
      </c>
    </row>
    <row r="38" spans="1:14">
      <c r="A38" t="s">
        <v>173</v>
      </c>
      <c r="B38" s="833" t="str">
        <f>VLOOKUP(A38,EQUIPOS!A8:D154,3,FALSE)</f>
        <v>Compactador neumático de Potencia 70 HP, peso de 13 ton</v>
      </c>
      <c r="C38" s="834"/>
      <c r="D38" s="834"/>
      <c r="E38" s="834"/>
      <c r="F38" s="834"/>
      <c r="G38" s="834"/>
      <c r="H38" s="835"/>
      <c r="I38" s="276"/>
      <c r="J38" s="277"/>
      <c r="K38" s="278">
        <f>VLOOKUP(A38,EQUIPOS!A8:D165,4,FALSE)</f>
        <v>147328</v>
      </c>
      <c r="L38" s="279"/>
      <c r="M38" s="280">
        <v>7</v>
      </c>
      <c r="N38" s="281">
        <f t="shared" si="0"/>
        <v>21046.857142857141</v>
      </c>
    </row>
    <row r="39" spans="1:14">
      <c r="A39" t="s">
        <v>286</v>
      </c>
      <c r="B39" s="833" t="str">
        <f>VLOOKUP(A39,EQUIPOS!A9:D154,3,FALSE)</f>
        <v>Planta de asfalto en frio</v>
      </c>
      <c r="C39" s="834"/>
      <c r="D39" s="834"/>
      <c r="E39" s="834"/>
      <c r="F39" s="834"/>
      <c r="G39" s="834"/>
      <c r="H39" s="835"/>
      <c r="I39" s="276"/>
      <c r="J39" s="277"/>
      <c r="K39" s="278">
        <f>VLOOKUP(A39,EQUIPOS!A9:D166,4,FALSE)</f>
        <v>391380.5</v>
      </c>
      <c r="L39" s="279"/>
      <c r="M39" s="280">
        <v>9</v>
      </c>
      <c r="N39" s="281">
        <f t="shared" si="0"/>
        <v>43486.722222222219</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7</v>
      </c>
      <c r="N42" s="281">
        <f t="shared" si="0"/>
        <v>30298.202380952385</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9</v>
      </c>
      <c r="N43" s="281">
        <f t="shared" si="0"/>
        <v>9161.6018518518504</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1053.7677264750794</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150950.32037197772</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1213.3926280000001</v>
      </c>
      <c r="N65" s="421">
        <f>K65*M65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10537.677264750793</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195491.7881009285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39098.357620185699</v>
      </c>
      <c r="M88" s="855"/>
      <c r="N88" s="57"/>
    </row>
    <row r="89" spans="1:14">
      <c r="B89" s="95" t="s">
        <v>1057</v>
      </c>
      <c r="C89" s="96"/>
      <c r="D89" s="96"/>
      <c r="E89" s="96"/>
      <c r="F89" s="96"/>
      <c r="G89" s="96"/>
      <c r="H89" s="96"/>
      <c r="I89" s="93"/>
      <c r="J89" s="94"/>
      <c r="K89" s="313">
        <v>0.05</v>
      </c>
      <c r="L89" s="854">
        <f>N83*K89</f>
        <v>9774.5894050464249</v>
      </c>
      <c r="M89" s="855"/>
      <c r="N89" s="57"/>
    </row>
    <row r="90" spans="1:14" ht="15.75" thickBot="1">
      <c r="B90" s="97" t="s">
        <v>1058</v>
      </c>
      <c r="C90" s="98"/>
      <c r="D90" s="98"/>
      <c r="E90" s="98"/>
      <c r="F90" s="98"/>
      <c r="G90" s="98"/>
      <c r="H90" s="98"/>
      <c r="I90" s="99"/>
      <c r="J90" s="100"/>
      <c r="K90" s="314">
        <v>0.05</v>
      </c>
      <c r="L90" s="856">
        <f>N83*K90</f>
        <v>9774.5894050464249</v>
      </c>
      <c r="M90" s="857"/>
      <c r="N90" s="57"/>
    </row>
    <row r="91" spans="1:14" ht="15.75" thickBot="1">
      <c r="B91" s="820" t="s">
        <v>1037</v>
      </c>
      <c r="C91" s="821"/>
      <c r="D91" s="821"/>
      <c r="E91" s="821"/>
      <c r="F91" s="821"/>
      <c r="G91" s="821"/>
      <c r="H91" s="821"/>
      <c r="I91" s="821"/>
      <c r="J91" s="821"/>
      <c r="K91" s="821"/>
      <c r="L91" s="821"/>
      <c r="M91" s="822"/>
      <c r="N91" s="58">
        <f>L88+L89+L90</f>
        <v>58647.536430278553</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254139.32453120706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9</v>
      </c>
      <c r="N37" s="281">
        <f t="shared" ref="N37:N43" si="0">K37/M37</f>
        <v>16369.777777777777</v>
      </c>
    </row>
    <row r="38" spans="1:14">
      <c r="A38" t="s">
        <v>168</v>
      </c>
      <c r="B38" s="833" t="str">
        <f>VLOOKUP(A38,EQUIPOS!A8:D154,3,FALSE)</f>
        <v>Compactador tipo  POTENCIA: 105 HP, PESO: 6 ton</v>
      </c>
      <c r="C38" s="834"/>
      <c r="D38" s="834"/>
      <c r="E38" s="834"/>
      <c r="F38" s="834"/>
      <c r="G38" s="834"/>
      <c r="H38" s="835"/>
      <c r="I38" s="276"/>
      <c r="J38" s="277"/>
      <c r="K38" s="278">
        <f>VLOOKUP(A38,EQUIPOS!A8:D165,4,FALSE)</f>
        <v>112252.25</v>
      </c>
      <c r="L38" s="279"/>
      <c r="M38" s="280">
        <v>9</v>
      </c>
      <c r="N38" s="281">
        <f t="shared" si="0"/>
        <v>12472.472222222223</v>
      </c>
    </row>
    <row r="39" spans="1:14">
      <c r="A39" t="s">
        <v>286</v>
      </c>
      <c r="B39" s="833" t="str">
        <f>VLOOKUP(A39,EQUIPOS!A9:D154,3,FALSE)</f>
        <v>Planta de asfalto en frio</v>
      </c>
      <c r="C39" s="834"/>
      <c r="D39" s="834"/>
      <c r="E39" s="834"/>
      <c r="F39" s="834"/>
      <c r="G39" s="834"/>
      <c r="H39" s="835"/>
      <c r="I39" s="276"/>
      <c r="J39" s="277"/>
      <c r="K39" s="278">
        <f>VLOOKUP(A39,EQUIPOS!A9:D166,4,FALSE)</f>
        <v>391380.5</v>
      </c>
      <c r="L39" s="279"/>
      <c r="M39" s="280">
        <v>9</v>
      </c>
      <c r="N39" s="281">
        <f t="shared" si="0"/>
        <v>43486.722222222219</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9</v>
      </c>
      <c r="N42" s="281">
        <f t="shared" si="0"/>
        <v>23565.268518518522</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9</v>
      </c>
      <c r="N43" s="281">
        <f t="shared" si="0"/>
        <v>9161.6018518518504</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4"/>
      <c r="F46" s="834"/>
      <c r="G46" s="834"/>
      <c r="H46" s="835"/>
      <c r="I46" s="42"/>
      <c r="J46" s="43"/>
      <c r="K46" s="283"/>
      <c r="L46" s="285"/>
      <c r="M46" s="286"/>
      <c r="N46" s="287"/>
    </row>
    <row r="47" spans="1:14">
      <c r="B47" s="840" t="s">
        <v>1036</v>
      </c>
      <c r="C47" s="953"/>
      <c r="D47" s="953"/>
      <c r="E47" s="44"/>
      <c r="F47" s="45"/>
      <c r="G47" s="45"/>
      <c r="H47" s="46"/>
      <c r="I47" s="42"/>
      <c r="J47" s="43"/>
      <c r="K47" s="288"/>
      <c r="L47" s="285"/>
      <c r="M47" s="410">
        <v>0.1</v>
      </c>
      <c r="N47" s="353">
        <f>N81*M47</f>
        <v>922.04676066569448</v>
      </c>
    </row>
    <row r="48" spans="1:14" ht="15.75" thickBot="1">
      <c r="B48" s="954"/>
      <c r="C48" s="955"/>
      <c r="D48" s="955"/>
      <c r="E48" s="955"/>
      <c r="F48" s="955"/>
      <c r="G48" s="955"/>
      <c r="H48" s="956"/>
      <c r="I48" s="842"/>
      <c r="J48" s="843"/>
      <c r="K48" s="47"/>
      <c r="L48" s="844"/>
      <c r="M48" s="957"/>
      <c r="N48" s="111"/>
    </row>
    <row r="49" spans="1:14" ht="15.75" thickBot="1">
      <c r="B49" s="820" t="s">
        <v>1037</v>
      </c>
      <c r="C49" s="821"/>
      <c r="D49" s="821"/>
      <c r="E49" s="821"/>
      <c r="F49" s="821"/>
      <c r="G49" s="821"/>
      <c r="H49" s="821"/>
      <c r="I49" s="821"/>
      <c r="J49" s="821"/>
      <c r="K49" s="821"/>
      <c r="L49" s="821"/>
      <c r="M49" s="822"/>
      <c r="N49" s="403">
        <f>SUM(N36:N48)</f>
        <v>135845.0226865916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179069.28075744855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35813.856151489708</v>
      </c>
      <c r="M88" s="855"/>
      <c r="N88" s="57"/>
    </row>
    <row r="89" spans="1:14">
      <c r="B89" s="95" t="s">
        <v>1057</v>
      </c>
      <c r="C89" s="96"/>
      <c r="D89" s="96"/>
      <c r="E89" s="96"/>
      <c r="F89" s="96"/>
      <c r="G89" s="96"/>
      <c r="H89" s="96"/>
      <c r="I89" s="93"/>
      <c r="J89" s="94"/>
      <c r="K89" s="313">
        <v>0.05</v>
      </c>
      <c r="L89" s="854">
        <f>N83*K89</f>
        <v>8953.4640378724271</v>
      </c>
      <c r="M89" s="855"/>
      <c r="N89" s="57"/>
    </row>
    <row r="90" spans="1:14" ht="15.75" thickBot="1">
      <c r="B90" s="97" t="s">
        <v>1058</v>
      </c>
      <c r="C90" s="98"/>
      <c r="D90" s="98"/>
      <c r="E90" s="98"/>
      <c r="F90" s="98"/>
      <c r="G90" s="98"/>
      <c r="H90" s="98"/>
      <c r="I90" s="99"/>
      <c r="J90" s="100"/>
      <c r="K90" s="314">
        <v>0.05</v>
      </c>
      <c r="L90" s="856">
        <f>N83*K90</f>
        <v>8953.4640378724271</v>
      </c>
      <c r="M90" s="857"/>
      <c r="N90" s="57"/>
    </row>
    <row r="91" spans="1:14" ht="15.75" thickBot="1">
      <c r="B91" s="820" t="s">
        <v>1037</v>
      </c>
      <c r="C91" s="821"/>
      <c r="D91" s="821"/>
      <c r="E91" s="821"/>
      <c r="F91" s="821"/>
      <c r="G91" s="821"/>
      <c r="H91" s="821"/>
      <c r="I91" s="821"/>
      <c r="J91" s="821"/>
      <c r="K91" s="821"/>
      <c r="L91" s="821"/>
      <c r="M91" s="822"/>
      <c r="N91" s="58">
        <f>L88+L89+L90</f>
        <v>53720.784227234566</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232790.06498468312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9</v>
      </c>
      <c r="N37" s="281">
        <f t="shared" ref="N37:N43" si="0">K37/M37</f>
        <v>16369.777777777777</v>
      </c>
    </row>
    <row r="38" spans="1:14">
      <c r="A38" t="s">
        <v>168</v>
      </c>
      <c r="B38" s="833" t="str">
        <f>VLOOKUP(A38,EQUIPOS!A8:D154,3,FALSE)</f>
        <v>Compactador tipo  POTENCIA: 105 HP, PESO: 6 ton</v>
      </c>
      <c r="C38" s="834"/>
      <c r="D38" s="834"/>
      <c r="E38" s="834"/>
      <c r="F38" s="834"/>
      <c r="G38" s="834"/>
      <c r="H38" s="835"/>
      <c r="I38" s="276"/>
      <c r="J38" s="277"/>
      <c r="K38" s="278">
        <f>VLOOKUP(A38,EQUIPOS!A8:D165,4,FALSE)</f>
        <v>112252.25</v>
      </c>
      <c r="L38" s="279"/>
      <c r="M38" s="280">
        <v>9</v>
      </c>
      <c r="N38" s="281">
        <f t="shared" si="0"/>
        <v>12472.472222222223</v>
      </c>
    </row>
    <row r="39" spans="1:14">
      <c r="A39" t="s">
        <v>286</v>
      </c>
      <c r="B39" s="833" t="str">
        <f>VLOOKUP(A39,EQUIPOS!A9:D154,3,FALSE)</f>
        <v>Planta de asfalto en frio</v>
      </c>
      <c r="C39" s="834"/>
      <c r="D39" s="834"/>
      <c r="E39" s="834"/>
      <c r="F39" s="834"/>
      <c r="G39" s="834"/>
      <c r="H39" s="835"/>
      <c r="I39" s="276"/>
      <c r="J39" s="277"/>
      <c r="K39" s="278">
        <f>VLOOKUP(A39,EQUIPOS!A9:D166,4,FALSE)</f>
        <v>391380.5</v>
      </c>
      <c r="L39" s="279"/>
      <c r="M39" s="280">
        <v>9</v>
      </c>
      <c r="N39" s="281">
        <f t="shared" si="0"/>
        <v>43486.722222222219</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9</v>
      </c>
      <c r="N42" s="281">
        <f t="shared" si="0"/>
        <v>23565.268518518522</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9</v>
      </c>
      <c r="N43" s="281">
        <f t="shared" si="0"/>
        <v>9161.6018518518504</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135845.0226865916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179069.28075744855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35813.856151489708</v>
      </c>
      <c r="M87" s="855"/>
      <c r="N87" s="57"/>
    </row>
    <row r="88" spans="1:14">
      <c r="B88" s="95" t="s">
        <v>1057</v>
      </c>
      <c r="C88" s="96"/>
      <c r="D88" s="96"/>
      <c r="E88" s="96"/>
      <c r="F88" s="96"/>
      <c r="G88" s="96"/>
      <c r="H88" s="96"/>
      <c r="I88" s="93"/>
      <c r="J88" s="94"/>
      <c r="K88" s="313">
        <v>0.05</v>
      </c>
      <c r="L88" s="854">
        <f>N82*K88</f>
        <v>8953.4640378724271</v>
      </c>
      <c r="M88" s="855"/>
      <c r="N88" s="57"/>
    </row>
    <row r="89" spans="1:14" ht="15.75" thickBot="1">
      <c r="B89" s="97" t="s">
        <v>1058</v>
      </c>
      <c r="C89" s="98"/>
      <c r="D89" s="98"/>
      <c r="E89" s="98"/>
      <c r="F89" s="98"/>
      <c r="G89" s="98"/>
      <c r="H89" s="98"/>
      <c r="I89" s="99"/>
      <c r="J89" s="100"/>
      <c r="K89" s="314">
        <v>0.05</v>
      </c>
      <c r="L89" s="856">
        <f>N82*K89</f>
        <v>8953.4640378724271</v>
      </c>
      <c r="M89" s="857"/>
      <c r="N89" s="57"/>
    </row>
    <row r="90" spans="1:14" ht="15.75" thickBot="1">
      <c r="B90" s="820" t="s">
        <v>1037</v>
      </c>
      <c r="C90" s="821"/>
      <c r="D90" s="821"/>
      <c r="E90" s="821"/>
      <c r="F90" s="821"/>
      <c r="G90" s="821"/>
      <c r="H90" s="821"/>
      <c r="I90" s="821"/>
      <c r="J90" s="821"/>
      <c r="K90" s="821"/>
      <c r="L90" s="821"/>
      <c r="M90" s="822"/>
      <c r="N90" s="58">
        <f>L87+L88+L89</f>
        <v>53720.784227234566</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232790.06498468312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9</v>
      </c>
      <c r="N37" s="281">
        <f t="shared" ref="N37:N43" si="0">K37/M37</f>
        <v>16369.777777777777</v>
      </c>
    </row>
    <row r="38" spans="1:14">
      <c r="A38" t="s">
        <v>168</v>
      </c>
      <c r="B38" s="833" t="str">
        <f>VLOOKUP(A38,EQUIPOS!A8:D154,3,FALSE)</f>
        <v>Compactador tipo  POTENCIA: 105 HP, PESO: 6 ton</v>
      </c>
      <c r="C38" s="834"/>
      <c r="D38" s="834"/>
      <c r="E38" s="834"/>
      <c r="F38" s="834"/>
      <c r="G38" s="834"/>
      <c r="H38" s="835"/>
      <c r="I38" s="276"/>
      <c r="J38" s="277"/>
      <c r="K38" s="278">
        <f>VLOOKUP(A38,EQUIPOS!A8:D165,4,FALSE)</f>
        <v>112252.25</v>
      </c>
      <c r="L38" s="279"/>
      <c r="M38" s="280">
        <v>9</v>
      </c>
      <c r="N38" s="281">
        <f t="shared" si="0"/>
        <v>12472.472222222223</v>
      </c>
    </row>
    <row r="39" spans="1:14">
      <c r="A39" t="s">
        <v>286</v>
      </c>
      <c r="B39" s="833" t="str">
        <f>VLOOKUP(A39,EQUIPOS!A9:D154,3,FALSE)</f>
        <v>Planta de asfalto en frio</v>
      </c>
      <c r="C39" s="834"/>
      <c r="D39" s="834"/>
      <c r="E39" s="834"/>
      <c r="F39" s="834"/>
      <c r="G39" s="834"/>
      <c r="H39" s="835"/>
      <c r="I39" s="276"/>
      <c r="J39" s="277"/>
      <c r="K39" s="278">
        <f>VLOOKUP(A39,EQUIPOS!A9:D166,4,FALSE)</f>
        <v>391380.5</v>
      </c>
      <c r="L39" s="279"/>
      <c r="M39" s="280">
        <v>9</v>
      </c>
      <c r="N39" s="281">
        <f t="shared" si="0"/>
        <v>43486.722222222219</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9</v>
      </c>
      <c r="N42" s="281">
        <f t="shared" si="0"/>
        <v>23565.268518518522</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9</v>
      </c>
      <c r="N43" s="281">
        <f t="shared" si="0"/>
        <v>9161.6018518518504</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4"/>
      <c r="F46" s="834"/>
      <c r="G46" s="834"/>
      <c r="H46" s="835"/>
      <c r="I46" s="42"/>
      <c r="J46" s="43"/>
      <c r="K46" s="283"/>
      <c r="L46" s="285"/>
      <c r="M46" s="286"/>
      <c r="N46" s="287"/>
    </row>
    <row r="47" spans="1:14">
      <c r="B47" s="840" t="s">
        <v>1036</v>
      </c>
      <c r="C47" s="953"/>
      <c r="D47" s="953"/>
      <c r="E47" s="44"/>
      <c r="F47" s="45"/>
      <c r="G47" s="45"/>
      <c r="H47" s="46"/>
      <c r="I47" s="42"/>
      <c r="J47" s="43"/>
      <c r="K47" s="288"/>
      <c r="L47" s="285"/>
      <c r="M47" s="410">
        <v>0.1</v>
      </c>
      <c r="N47" s="353">
        <f>N81*M47</f>
        <v>922.04676066569448</v>
      </c>
    </row>
    <row r="48" spans="1:14" ht="15.75" thickBot="1">
      <c r="B48" s="954"/>
      <c r="C48" s="955"/>
      <c r="D48" s="955"/>
      <c r="E48" s="955"/>
      <c r="F48" s="955"/>
      <c r="G48" s="955"/>
      <c r="H48" s="956"/>
      <c r="I48" s="842"/>
      <c r="J48" s="843"/>
      <c r="K48" s="47"/>
      <c r="L48" s="844"/>
      <c r="M48" s="957"/>
      <c r="N48" s="111"/>
    </row>
    <row r="49" spans="1:14" ht="15.75" thickBot="1">
      <c r="B49" s="820" t="s">
        <v>1037</v>
      </c>
      <c r="C49" s="821"/>
      <c r="D49" s="821"/>
      <c r="E49" s="821"/>
      <c r="F49" s="821"/>
      <c r="G49" s="821"/>
      <c r="H49" s="821"/>
      <c r="I49" s="821"/>
      <c r="J49" s="821"/>
      <c r="K49" s="821"/>
      <c r="L49" s="821"/>
      <c r="M49" s="822"/>
      <c r="N49" s="403">
        <f>SUM(N36:N48)</f>
        <v>135845.0226865916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9220.4676066569446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179069.28075744855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35813.856151489708</v>
      </c>
      <c r="M88" s="855"/>
      <c r="N88" s="57"/>
    </row>
    <row r="89" spans="1:14">
      <c r="B89" s="95" t="s">
        <v>1057</v>
      </c>
      <c r="C89" s="96"/>
      <c r="D89" s="96"/>
      <c r="E89" s="96"/>
      <c r="F89" s="96"/>
      <c r="G89" s="96"/>
      <c r="H89" s="96"/>
      <c r="I89" s="93"/>
      <c r="J89" s="94"/>
      <c r="K89" s="313">
        <v>0.05</v>
      </c>
      <c r="L89" s="854">
        <f>N83*K89</f>
        <v>8953.4640378724271</v>
      </c>
      <c r="M89" s="855"/>
      <c r="N89" s="57"/>
    </row>
    <row r="90" spans="1:14" ht="15.75" thickBot="1">
      <c r="B90" s="97" t="s">
        <v>1058</v>
      </c>
      <c r="C90" s="98"/>
      <c r="D90" s="98"/>
      <c r="E90" s="98"/>
      <c r="F90" s="98"/>
      <c r="G90" s="98"/>
      <c r="H90" s="98"/>
      <c r="I90" s="99"/>
      <c r="J90" s="100"/>
      <c r="K90" s="314">
        <v>0.05</v>
      </c>
      <c r="L90" s="856">
        <f>N83*K90</f>
        <v>8953.4640378724271</v>
      </c>
      <c r="M90" s="857"/>
      <c r="N90" s="57"/>
    </row>
    <row r="91" spans="1:14" ht="15.75" thickBot="1">
      <c r="B91" s="820" t="s">
        <v>1037</v>
      </c>
      <c r="C91" s="821"/>
      <c r="D91" s="821"/>
      <c r="E91" s="821"/>
      <c r="F91" s="821"/>
      <c r="G91" s="821"/>
      <c r="H91" s="821"/>
      <c r="I91" s="821"/>
      <c r="J91" s="821"/>
      <c r="K91" s="821"/>
      <c r="L91" s="821"/>
      <c r="M91" s="822"/>
      <c r="N91" s="58">
        <f>L88+L89+L90</f>
        <v>53720.784227234566</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232790.06498468312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 customHeight="1" thickBot="1">
      <c r="A31" t="s">
        <v>1929</v>
      </c>
      <c r="B31" s="86" t="s">
        <v>1151</v>
      </c>
      <c r="C31" s="958" t="s">
        <v>1664</v>
      </c>
      <c r="D31" s="958"/>
      <c r="E31" s="958"/>
      <c r="F31" s="959"/>
      <c r="G31" s="959"/>
      <c r="H31" s="959"/>
      <c r="I31" s="959"/>
      <c r="J31" s="95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7</v>
      </c>
      <c r="N37" s="281">
        <f t="shared" ref="N37:N43" si="0">K37/M37</f>
        <v>21046.857142857141</v>
      </c>
    </row>
    <row r="38" spans="1:14">
      <c r="A38" t="s">
        <v>168</v>
      </c>
      <c r="B38" s="833" t="str">
        <f>VLOOKUP(A38,EQUIPOS!A8:D154,3,FALSE)</f>
        <v>Compactador tipo  POTENCIA: 105 HP, PESO: 6 ton</v>
      </c>
      <c r="C38" s="834"/>
      <c r="D38" s="834"/>
      <c r="E38" s="834"/>
      <c r="F38" s="834"/>
      <c r="G38" s="834"/>
      <c r="H38" s="835"/>
      <c r="I38" s="276"/>
      <c r="J38" s="277"/>
      <c r="K38" s="278">
        <f>VLOOKUP(A38,EQUIPOS!A8:D165,4,FALSE)</f>
        <v>112252.25</v>
      </c>
      <c r="L38" s="279"/>
      <c r="M38" s="280">
        <v>7</v>
      </c>
      <c r="N38" s="281">
        <f t="shared" si="0"/>
        <v>16036.035714285714</v>
      </c>
    </row>
    <row r="39" spans="1:14">
      <c r="A39" t="s">
        <v>286</v>
      </c>
      <c r="B39" s="833" t="str">
        <f>VLOOKUP(A39,EQUIPOS!A9:D154,3,FALSE)</f>
        <v>Planta de asfalto en frio</v>
      </c>
      <c r="C39" s="834"/>
      <c r="D39" s="834"/>
      <c r="E39" s="834"/>
      <c r="F39" s="834"/>
      <c r="G39" s="834"/>
      <c r="H39" s="835"/>
      <c r="I39" s="276"/>
      <c r="J39" s="277"/>
      <c r="K39" s="278">
        <f>VLOOKUP(A39,EQUIPOS!A9:D166,4,FALSE)</f>
        <v>391380.5</v>
      </c>
      <c r="L39" s="279"/>
      <c r="M39" s="280">
        <v>9</v>
      </c>
      <c r="N39" s="281">
        <f t="shared" si="0"/>
        <v>43486.722222222219</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7</v>
      </c>
      <c r="N42" s="281">
        <f t="shared" si="0"/>
        <v>30298.202380952385</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9</v>
      </c>
      <c r="N43" s="281">
        <f t="shared" si="0"/>
        <v>9161.6018518518504</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1053.7677264750794</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150950.32037197772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10537.677264750793</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195491.7881009285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39098.357620185699</v>
      </c>
      <c r="M87" s="855"/>
      <c r="N87" s="57"/>
    </row>
    <row r="88" spans="1:14">
      <c r="B88" s="95" t="s">
        <v>1057</v>
      </c>
      <c r="C88" s="96"/>
      <c r="D88" s="96"/>
      <c r="E88" s="96"/>
      <c r="F88" s="96"/>
      <c r="G88" s="96"/>
      <c r="H88" s="96"/>
      <c r="I88" s="93"/>
      <c r="J88" s="94"/>
      <c r="K88" s="313">
        <v>0.05</v>
      </c>
      <c r="L88" s="854">
        <f>N82*K88</f>
        <v>9774.5894050464249</v>
      </c>
      <c r="M88" s="855"/>
      <c r="N88" s="57"/>
    </row>
    <row r="89" spans="1:14" ht="15.75" thickBot="1">
      <c r="B89" s="97" t="s">
        <v>1058</v>
      </c>
      <c r="C89" s="98"/>
      <c r="D89" s="98"/>
      <c r="E89" s="98"/>
      <c r="F89" s="98"/>
      <c r="G89" s="98"/>
      <c r="H89" s="98"/>
      <c r="I89" s="99"/>
      <c r="J89" s="100"/>
      <c r="K89" s="314">
        <v>0.05</v>
      </c>
      <c r="L89" s="856">
        <f>N82*K89</f>
        <v>9774.5894050464249</v>
      </c>
      <c r="M89" s="857"/>
      <c r="N89" s="57"/>
    </row>
    <row r="90" spans="1:14" ht="15.75" thickBot="1">
      <c r="B90" s="820" t="s">
        <v>1037</v>
      </c>
      <c r="C90" s="821"/>
      <c r="D90" s="821"/>
      <c r="E90" s="821"/>
      <c r="F90" s="821"/>
      <c r="G90" s="821"/>
      <c r="H90" s="821"/>
      <c r="I90" s="821"/>
      <c r="J90" s="821"/>
      <c r="K90" s="821"/>
      <c r="L90" s="821"/>
      <c r="M90" s="822"/>
      <c r="N90" s="58">
        <f>L87+L88+L89</f>
        <v>58647.536430278553</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254139.32453120706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3"/>
      <c r="C47" s="834"/>
      <c r="D47" s="834"/>
      <c r="E47" s="834"/>
      <c r="F47" s="834"/>
      <c r="G47" s="834"/>
      <c r="H47" s="835"/>
      <c r="I47" s="836"/>
      <c r="J47" s="817"/>
      <c r="K47" s="278"/>
      <c r="L47" s="837"/>
      <c r="M47" s="838"/>
      <c r="N47" s="281"/>
    </row>
    <row r="48" spans="1:14">
      <c r="B48" s="833"/>
      <c r="C48" s="834"/>
      <c r="D48" s="834"/>
      <c r="E48" s="839"/>
      <c r="F48" s="834"/>
      <c r="G48" s="834"/>
      <c r="H48" s="835"/>
      <c r="I48" s="42"/>
      <c r="J48" s="43"/>
      <c r="K48" s="283"/>
      <c r="L48" s="285"/>
      <c r="M48" s="286"/>
      <c r="N48" s="287"/>
    </row>
    <row r="49" spans="1:14">
      <c r="B49" s="840" t="s">
        <v>1036</v>
      </c>
      <c r="C49" s="841"/>
      <c r="D49" s="841"/>
      <c r="E49" s="44"/>
      <c r="F49" s="45"/>
      <c r="G49" s="45"/>
      <c r="H49" s="46"/>
      <c r="I49" s="42"/>
      <c r="J49" s="43"/>
      <c r="K49" s="288"/>
      <c r="L49" s="285"/>
      <c r="M49" s="410">
        <v>0.1</v>
      </c>
      <c r="N49" s="353">
        <f>N83*M49</f>
        <v>829.84208459912497</v>
      </c>
    </row>
    <row r="50" spans="1:14" ht="15.75" thickBot="1">
      <c r="B50" s="833"/>
      <c r="C50" s="834"/>
      <c r="D50" s="834"/>
      <c r="E50" s="834"/>
      <c r="F50" s="834"/>
      <c r="G50" s="834"/>
      <c r="H50" s="835"/>
      <c r="I50" s="842"/>
      <c r="J50" s="843"/>
      <c r="K50" s="47"/>
      <c r="L50" s="844"/>
      <c r="M50" s="845"/>
      <c r="N50" s="111"/>
    </row>
    <row r="51" spans="1:14" ht="15.75" thickBot="1">
      <c r="B51" s="820" t="s">
        <v>1037</v>
      </c>
      <c r="C51" s="821"/>
      <c r="D51" s="821"/>
      <c r="E51" s="821"/>
      <c r="F51" s="821"/>
      <c r="G51" s="821"/>
      <c r="H51" s="821"/>
      <c r="I51" s="821"/>
      <c r="J51" s="821"/>
      <c r="K51" s="821"/>
      <c r="L51" s="821"/>
      <c r="M51" s="822"/>
      <c r="N51" s="403">
        <f>SUM(N36:N50)</f>
        <v>146060.22541793244</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11" t="s">
        <v>1028</v>
      </c>
      <c r="C55" s="812"/>
      <c r="D55" s="812"/>
      <c r="E55" s="812"/>
      <c r="F55" s="812"/>
      <c r="G55" s="812"/>
      <c r="H55" s="812"/>
      <c r="I55" s="813"/>
      <c r="J55" s="324" t="s">
        <v>1029</v>
      </c>
      <c r="K55" s="91" t="s">
        <v>1030</v>
      </c>
      <c r="L55" s="814" t="s">
        <v>1039</v>
      </c>
      <c r="M55" s="813"/>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21072</v>
      </c>
      <c r="N56" s="281">
        <f>K56*M56</f>
        <v>29500.799999999999</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51.5</v>
      </c>
      <c r="N57" s="281">
        <f>K57*M57</f>
        <v>1287.5</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15"/>
      <c r="C60" s="816"/>
      <c r="D60" s="816"/>
      <c r="E60" s="816"/>
      <c r="F60" s="816"/>
      <c r="G60" s="816"/>
      <c r="H60" s="816"/>
      <c r="I60" s="817"/>
      <c r="J60" s="48"/>
      <c r="K60" s="50"/>
      <c r="L60" s="818"/>
      <c r="M60" s="819"/>
      <c r="N60" s="51"/>
    </row>
    <row r="61" spans="1:14" ht="15.75" thickBot="1">
      <c r="B61" s="820" t="s">
        <v>1037</v>
      </c>
      <c r="C61" s="821"/>
      <c r="D61" s="821"/>
      <c r="E61" s="821"/>
      <c r="F61" s="821"/>
      <c r="G61" s="821"/>
      <c r="H61" s="821"/>
      <c r="I61" s="821"/>
      <c r="J61" s="821"/>
      <c r="K61" s="821"/>
      <c r="L61" s="821"/>
      <c r="M61" s="822"/>
      <c r="N61" s="403">
        <f>SUM(N56:N60)</f>
        <v>30788.3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3" t="s">
        <v>1045</v>
      </c>
      <c r="M65" s="796"/>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24">
        <f>VLOOKUP(A66,TRANSPORTE!A5:D117,4,FALSE)</f>
        <v>1213.3926280000001</v>
      </c>
      <c r="M66" s="825"/>
      <c r="N66" s="296">
        <f>K66*L66</f>
        <v>1698.7496791999999</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24">
        <f>VLOOKUP(A67,TRANSPORTE!A6:D117,4,FALSE)</f>
        <v>1213.3926280000001</v>
      </c>
      <c r="M67" s="825"/>
      <c r="N67" s="296">
        <f>K67*L67</f>
        <v>1516.740785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9"/>
      <c r="M71" s="810"/>
      <c r="N71" s="133"/>
    </row>
    <row r="72" spans="1:15" ht="15.75" thickBot="1">
      <c r="B72" s="826" t="s">
        <v>1037</v>
      </c>
      <c r="C72" s="827"/>
      <c r="D72" s="827"/>
      <c r="E72" s="827"/>
      <c r="F72" s="827"/>
      <c r="G72" s="827"/>
      <c r="H72" s="827"/>
      <c r="I72" s="827"/>
      <c r="J72" s="827"/>
      <c r="K72" s="827"/>
      <c r="L72" s="827"/>
      <c r="M72" s="828"/>
      <c r="N72" s="110">
        <f>N66+N67+N68+N69+N70</f>
        <v>3215.4904642000001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6" t="s">
        <v>1047</v>
      </c>
      <c r="C76" s="847"/>
      <c r="D76" s="847"/>
      <c r="E76" s="847"/>
      <c r="F76" s="847"/>
      <c r="G76" s="847"/>
      <c r="H76" s="847"/>
      <c r="I76" s="79" t="s">
        <v>1048</v>
      </c>
      <c r="J76" s="81" t="s">
        <v>1494</v>
      </c>
      <c r="K76" s="80" t="s">
        <v>1050</v>
      </c>
      <c r="L76" s="848" t="s">
        <v>1034</v>
      </c>
      <c r="M76" s="849"/>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7"/>
      <c r="C82" s="808"/>
      <c r="D82" s="808"/>
      <c r="E82" s="808"/>
      <c r="F82" s="808"/>
      <c r="G82" s="808"/>
      <c r="H82" s="808"/>
      <c r="I82" s="132"/>
      <c r="J82" s="132"/>
      <c r="K82" s="132"/>
      <c r="L82" s="908"/>
      <c r="M82" s="908"/>
      <c r="N82" s="51"/>
    </row>
    <row r="83" spans="1:14" ht="15.75" thickBot="1">
      <c r="B83" s="826" t="s">
        <v>1037</v>
      </c>
      <c r="C83" s="827"/>
      <c r="D83" s="827"/>
      <c r="E83" s="827"/>
      <c r="F83" s="827"/>
      <c r="G83" s="827"/>
      <c r="H83" s="827"/>
      <c r="I83" s="827"/>
      <c r="J83" s="827"/>
      <c r="K83" s="827"/>
      <c r="L83" s="827"/>
      <c r="M83" s="828"/>
      <c r="N83" s="310">
        <f>SUM(N77:N82)</f>
        <v>8298.4208459912497</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N51+N61+N72+N83</f>
        <v>188362.43672812369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3"/>
      <c r="J89" s="343"/>
      <c r="K89" s="311" t="s">
        <v>1054</v>
      </c>
      <c r="L89" s="850" t="s">
        <v>1055</v>
      </c>
      <c r="M89" s="851"/>
      <c r="N89" s="312"/>
    </row>
    <row r="90" spans="1:14">
      <c r="B90" s="852" t="s">
        <v>1056</v>
      </c>
      <c r="C90" s="853"/>
      <c r="D90" s="853"/>
      <c r="E90" s="853"/>
      <c r="F90" s="853"/>
      <c r="G90" s="853"/>
      <c r="H90" s="853"/>
      <c r="I90" s="93"/>
      <c r="J90" s="94"/>
      <c r="K90" s="313">
        <v>0.2</v>
      </c>
      <c r="L90" s="854">
        <f>N85*K90</f>
        <v>37672.487345624737</v>
      </c>
      <c r="M90" s="855"/>
      <c r="N90" s="57"/>
    </row>
    <row r="91" spans="1:14">
      <c r="B91" s="95" t="s">
        <v>1057</v>
      </c>
      <c r="C91" s="96"/>
      <c r="D91" s="96"/>
      <c r="E91" s="96"/>
      <c r="F91" s="96"/>
      <c r="G91" s="96"/>
      <c r="H91" s="96"/>
      <c r="I91" s="93"/>
      <c r="J91" s="94"/>
      <c r="K91" s="313">
        <v>0.05</v>
      </c>
      <c r="L91" s="854">
        <f>N85*K91</f>
        <v>9418.1218364061842</v>
      </c>
      <c r="M91" s="855"/>
      <c r="N91" s="57"/>
    </row>
    <row r="92" spans="1:14" ht="15.75" thickBot="1">
      <c r="B92" s="97" t="s">
        <v>1058</v>
      </c>
      <c r="C92" s="98"/>
      <c r="D92" s="98"/>
      <c r="E92" s="98"/>
      <c r="F92" s="98"/>
      <c r="G92" s="98"/>
      <c r="H92" s="98"/>
      <c r="I92" s="99"/>
      <c r="J92" s="100"/>
      <c r="K92" s="314">
        <v>0.05</v>
      </c>
      <c r="L92" s="856">
        <f>N85*K92</f>
        <v>9418.1218364061842</v>
      </c>
      <c r="M92" s="857"/>
      <c r="N92" s="57"/>
    </row>
    <row r="93" spans="1:14" ht="15.75" thickBot="1">
      <c r="B93" s="820" t="s">
        <v>1037</v>
      </c>
      <c r="C93" s="821"/>
      <c r="D93" s="821"/>
      <c r="E93" s="821"/>
      <c r="F93" s="821"/>
      <c r="G93" s="821"/>
      <c r="H93" s="821"/>
      <c r="I93" s="821"/>
      <c r="J93" s="821"/>
      <c r="K93" s="821"/>
      <c r="L93" s="821"/>
      <c r="M93" s="822"/>
      <c r="N93" s="58">
        <f>L90+L91+L92</f>
        <v>56508.731018437109</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244871.16774656079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7"/>
      <c r="K125" s="797"/>
      <c r="L125" s="797"/>
      <c r="M125" s="797"/>
      <c r="N125" s="798"/>
    </row>
    <row r="126" spans="2:14" ht="15.75" thickBot="1">
      <c r="B126" s="270" t="s">
        <v>2327</v>
      </c>
      <c r="C126" s="402"/>
      <c r="D126" s="402"/>
      <c r="E126" s="63"/>
      <c r="F126" s="63"/>
      <c r="G126" s="63"/>
      <c r="H126" s="63"/>
      <c r="I126" s="63"/>
      <c r="J126" s="799"/>
      <c r="K126" s="799"/>
      <c r="L126" s="799"/>
      <c r="M126" s="799"/>
      <c r="N126"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146060.22541793244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824"/>
      <c r="M66" s="825"/>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188362.43672812369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37672.487345624737</v>
      </c>
      <c r="M88" s="855"/>
      <c r="N88" s="57"/>
    </row>
    <row r="89" spans="1:14">
      <c r="B89" s="95" t="s">
        <v>1057</v>
      </c>
      <c r="C89" s="96"/>
      <c r="D89" s="96"/>
      <c r="E89" s="96"/>
      <c r="F89" s="96"/>
      <c r="G89" s="96"/>
      <c r="H89" s="96"/>
      <c r="I89" s="93"/>
      <c r="J89" s="94"/>
      <c r="K89" s="313">
        <v>0.05</v>
      </c>
      <c r="L89" s="854">
        <f>N83*K89</f>
        <v>9418.1218364061842</v>
      </c>
      <c r="M89" s="855"/>
      <c r="N89" s="57"/>
    </row>
    <row r="90" spans="1:14" ht="15.75" thickBot="1">
      <c r="B90" s="97" t="s">
        <v>1058</v>
      </c>
      <c r="C90" s="98"/>
      <c r="D90" s="98"/>
      <c r="E90" s="98"/>
      <c r="F90" s="98"/>
      <c r="G90" s="98"/>
      <c r="H90" s="98"/>
      <c r="I90" s="99"/>
      <c r="J90" s="100"/>
      <c r="K90" s="314">
        <v>0.05</v>
      </c>
      <c r="L90" s="856">
        <f>N83*K90</f>
        <v>9418.1218364061842</v>
      </c>
      <c r="M90" s="857"/>
      <c r="N90" s="57"/>
    </row>
    <row r="91" spans="1:14" ht="15.75" thickBot="1">
      <c r="B91" s="820" t="s">
        <v>1037</v>
      </c>
      <c r="C91" s="821"/>
      <c r="D91" s="821"/>
      <c r="E91" s="821"/>
      <c r="F91" s="821"/>
      <c r="G91" s="821"/>
      <c r="H91" s="821"/>
      <c r="I91" s="821"/>
      <c r="J91" s="821"/>
      <c r="K91" s="821"/>
      <c r="L91" s="821"/>
      <c r="M91" s="822"/>
      <c r="N91" s="58">
        <f>L88+L89+L90</f>
        <v>56508.731018437109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244871.16774656079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146060.22541793244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188362.43672812369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37672.487345624737</v>
      </c>
      <c r="M88" s="855"/>
      <c r="N88" s="57"/>
    </row>
    <row r="89" spans="1:14">
      <c r="B89" s="95" t="s">
        <v>1057</v>
      </c>
      <c r="C89" s="96"/>
      <c r="D89" s="96"/>
      <c r="E89" s="96"/>
      <c r="F89" s="96"/>
      <c r="G89" s="96"/>
      <c r="H89" s="96"/>
      <c r="I89" s="93"/>
      <c r="J89" s="94"/>
      <c r="K89" s="313">
        <v>0.05</v>
      </c>
      <c r="L89" s="854">
        <f>N83*K89</f>
        <v>9418.1218364061842</v>
      </c>
      <c r="M89" s="855"/>
      <c r="N89" s="57"/>
    </row>
    <row r="90" spans="1:14" ht="15.75" thickBot="1">
      <c r="B90" s="97" t="s">
        <v>1058</v>
      </c>
      <c r="C90" s="98"/>
      <c r="D90" s="98"/>
      <c r="E90" s="98"/>
      <c r="F90" s="98"/>
      <c r="G90" s="98"/>
      <c r="H90" s="98"/>
      <c r="I90" s="99"/>
      <c r="J90" s="100"/>
      <c r="K90" s="314">
        <v>0.05</v>
      </c>
      <c r="L90" s="856">
        <f>N83*K90</f>
        <v>9418.1218364061842</v>
      </c>
      <c r="M90" s="857"/>
      <c r="N90" s="57"/>
    </row>
    <row r="91" spans="1:14" ht="15.75" thickBot="1">
      <c r="B91" s="820" t="s">
        <v>1037</v>
      </c>
      <c r="C91" s="821"/>
      <c r="D91" s="821"/>
      <c r="E91" s="821"/>
      <c r="F91" s="821"/>
      <c r="G91" s="821"/>
      <c r="H91" s="821"/>
      <c r="I91" s="821"/>
      <c r="J91" s="821"/>
      <c r="K91" s="821"/>
      <c r="L91" s="821"/>
      <c r="M91" s="822"/>
      <c r="N91" s="58">
        <f>L88+L89+L90</f>
        <v>56508.731018437109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244871.16774656079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ht="15" customHeight="1">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829.84208459912497</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146060.22541793244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188362.43672812369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37672.487345624737</v>
      </c>
      <c r="M87" s="855"/>
      <c r="N87" s="57"/>
    </row>
    <row r="88" spans="1:14">
      <c r="B88" s="95" t="s">
        <v>1057</v>
      </c>
      <c r="C88" s="96"/>
      <c r="D88" s="96"/>
      <c r="E88" s="96"/>
      <c r="F88" s="96"/>
      <c r="G88" s="96"/>
      <c r="H88" s="96"/>
      <c r="I88" s="93"/>
      <c r="J88" s="94"/>
      <c r="K88" s="313">
        <v>0.05</v>
      </c>
      <c r="L88" s="854">
        <f>N82*K88</f>
        <v>9418.1218364061842</v>
      </c>
      <c r="M88" s="855"/>
      <c r="N88" s="57"/>
    </row>
    <row r="89" spans="1:14" ht="15.75" thickBot="1">
      <c r="B89" s="97" t="s">
        <v>1058</v>
      </c>
      <c r="C89" s="98"/>
      <c r="D89" s="98"/>
      <c r="E89" s="98"/>
      <c r="F89" s="98"/>
      <c r="G89" s="98"/>
      <c r="H89" s="98"/>
      <c r="I89" s="99"/>
      <c r="J89" s="100"/>
      <c r="K89" s="314">
        <v>0.05</v>
      </c>
      <c r="L89" s="856">
        <f>N82*K89</f>
        <v>9418.1218364061842</v>
      </c>
      <c r="M89" s="857"/>
      <c r="N89" s="57"/>
    </row>
    <row r="90" spans="1:14" ht="15.75" thickBot="1">
      <c r="B90" s="820" t="s">
        <v>1037</v>
      </c>
      <c r="C90" s="821"/>
      <c r="D90" s="821"/>
      <c r="E90" s="821"/>
      <c r="F90" s="821"/>
      <c r="G90" s="821"/>
      <c r="H90" s="821"/>
      <c r="I90" s="821"/>
      <c r="J90" s="821"/>
      <c r="K90" s="821"/>
      <c r="L90" s="821"/>
      <c r="M90" s="822"/>
      <c r="N90" s="58">
        <f>L87+L88+L89</f>
        <v>56508.731018437109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244871.16774656079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829.84208459912497</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146060.22541793244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188362.43672812369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37672.487345624737</v>
      </c>
      <c r="M87" s="855"/>
      <c r="N87" s="57"/>
    </row>
    <row r="88" spans="1:14">
      <c r="B88" s="95" t="s">
        <v>1057</v>
      </c>
      <c r="C88" s="96"/>
      <c r="D88" s="96"/>
      <c r="E88" s="96"/>
      <c r="F88" s="96"/>
      <c r="G88" s="96"/>
      <c r="H88" s="96"/>
      <c r="I88" s="93"/>
      <c r="J88" s="94"/>
      <c r="K88" s="313">
        <v>0.05</v>
      </c>
      <c r="L88" s="854">
        <f>N82*K88</f>
        <v>9418.1218364061842</v>
      </c>
      <c r="M88" s="855"/>
      <c r="N88" s="57"/>
    </row>
    <row r="89" spans="1:14" ht="15.75" thickBot="1">
      <c r="B89" s="97" t="s">
        <v>1058</v>
      </c>
      <c r="C89" s="98"/>
      <c r="D89" s="98"/>
      <c r="E89" s="98"/>
      <c r="F89" s="98"/>
      <c r="G89" s="98"/>
      <c r="H89" s="98"/>
      <c r="I89" s="99"/>
      <c r="J89" s="100"/>
      <c r="K89" s="314">
        <v>0.05</v>
      </c>
      <c r="L89" s="856">
        <f>N82*K89</f>
        <v>9418.1218364061842</v>
      </c>
      <c r="M89" s="857"/>
      <c r="N89" s="57"/>
    </row>
    <row r="90" spans="1:14" ht="15.75" thickBot="1">
      <c r="B90" s="820" t="s">
        <v>1037</v>
      </c>
      <c r="C90" s="821"/>
      <c r="D90" s="821"/>
      <c r="E90" s="821"/>
      <c r="F90" s="821"/>
      <c r="G90" s="821"/>
      <c r="H90" s="821"/>
      <c r="I90" s="821"/>
      <c r="J90" s="821"/>
      <c r="K90" s="821"/>
      <c r="L90" s="821"/>
      <c r="M90" s="822"/>
      <c r="N90" s="58">
        <f>L87+L88+L89</f>
        <v>56508.731018437109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244871.16774656079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146060.22541793244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188362.43672812369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37672.487345624737</v>
      </c>
      <c r="M88" s="855"/>
      <c r="N88" s="57"/>
    </row>
    <row r="89" spans="1:14">
      <c r="B89" s="95" t="s">
        <v>1057</v>
      </c>
      <c r="C89" s="96"/>
      <c r="D89" s="96"/>
      <c r="E89" s="96"/>
      <c r="F89" s="96"/>
      <c r="G89" s="96"/>
      <c r="H89" s="96"/>
      <c r="I89" s="93"/>
      <c r="J89" s="94"/>
      <c r="K89" s="313">
        <v>0.05</v>
      </c>
      <c r="L89" s="854">
        <f>N83*K89</f>
        <v>9418.1218364061842</v>
      </c>
      <c r="M89" s="855"/>
      <c r="N89" s="57"/>
    </row>
    <row r="90" spans="1:14" ht="15.75" thickBot="1">
      <c r="B90" s="97" t="s">
        <v>1058</v>
      </c>
      <c r="C90" s="98"/>
      <c r="D90" s="98"/>
      <c r="E90" s="98"/>
      <c r="F90" s="98"/>
      <c r="G90" s="98"/>
      <c r="H90" s="98"/>
      <c r="I90" s="99"/>
      <c r="J90" s="100"/>
      <c r="K90" s="314">
        <v>0.05</v>
      </c>
      <c r="L90" s="856">
        <f>N83*K90</f>
        <v>9418.1218364061842</v>
      </c>
      <c r="M90" s="857"/>
      <c r="N90" s="57"/>
    </row>
    <row r="91" spans="1:14" ht="15.75" thickBot="1">
      <c r="B91" s="820" t="s">
        <v>1037</v>
      </c>
      <c r="C91" s="821"/>
      <c r="D91" s="821"/>
      <c r="E91" s="821"/>
      <c r="F91" s="821"/>
      <c r="G91" s="821"/>
      <c r="H91" s="821"/>
      <c r="I91" s="821"/>
      <c r="J91" s="821"/>
      <c r="K91" s="821"/>
      <c r="L91" s="821"/>
      <c r="M91" s="822"/>
      <c r="N91" s="58">
        <f>L88+L89+L90</f>
        <v>56508.731018437109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244871.16774656079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146060.22541793244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188362.43672812369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37672.487345624737</v>
      </c>
      <c r="M88" s="855"/>
      <c r="N88" s="57"/>
    </row>
    <row r="89" spans="1:14">
      <c r="B89" s="95" t="s">
        <v>1057</v>
      </c>
      <c r="C89" s="96"/>
      <c r="D89" s="96"/>
      <c r="E89" s="96"/>
      <c r="F89" s="96"/>
      <c r="G89" s="96"/>
      <c r="H89" s="96"/>
      <c r="I89" s="93"/>
      <c r="J89" s="94"/>
      <c r="K89" s="313">
        <v>0.05</v>
      </c>
      <c r="L89" s="854">
        <f>N83*K89</f>
        <v>9418.1218364061842</v>
      </c>
      <c r="M89" s="855"/>
      <c r="N89" s="57"/>
    </row>
    <row r="90" spans="1:14" ht="15.75" thickBot="1">
      <c r="B90" s="97" t="s">
        <v>1058</v>
      </c>
      <c r="C90" s="98"/>
      <c r="D90" s="98"/>
      <c r="E90" s="98"/>
      <c r="F90" s="98"/>
      <c r="G90" s="98"/>
      <c r="H90" s="98"/>
      <c r="I90" s="99"/>
      <c r="J90" s="100"/>
      <c r="K90" s="314">
        <v>0.05</v>
      </c>
      <c r="L90" s="856">
        <f>N83*K90</f>
        <v>9418.1218364061842</v>
      </c>
      <c r="M90" s="857"/>
      <c r="N90" s="57"/>
    </row>
    <row r="91" spans="1:14" ht="15.75" thickBot="1">
      <c r="B91" s="820" t="s">
        <v>1037</v>
      </c>
      <c r="C91" s="821"/>
      <c r="D91" s="821"/>
      <c r="E91" s="821"/>
      <c r="F91" s="821"/>
      <c r="G91" s="821"/>
      <c r="H91" s="821"/>
      <c r="I91" s="821"/>
      <c r="J91" s="821"/>
      <c r="K91" s="821"/>
      <c r="L91" s="821"/>
      <c r="M91" s="822"/>
      <c r="N91" s="58">
        <f>L88+L89+L90</f>
        <v>56508.731018437109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244871.16774656079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146060.22541793244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1377</v>
      </c>
      <c r="B65" s="52" t="str">
        <f>VLOOKUP(A65,TRANSPORTE!A6:D117,3,FALSE)</f>
        <v>Transporte de mezcla</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188362.43672812369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37672.487345624737</v>
      </c>
      <c r="M88" s="855"/>
      <c r="N88" s="57"/>
    </row>
    <row r="89" spans="1:14">
      <c r="B89" s="95" t="s">
        <v>1057</v>
      </c>
      <c r="C89" s="96"/>
      <c r="D89" s="96"/>
      <c r="E89" s="96"/>
      <c r="F89" s="96"/>
      <c r="G89" s="96"/>
      <c r="H89" s="96"/>
      <c r="I89" s="93"/>
      <c r="J89" s="94"/>
      <c r="K89" s="313">
        <v>0.05</v>
      </c>
      <c r="L89" s="854">
        <f>N83*K89</f>
        <v>9418.1218364061842</v>
      </c>
      <c r="M89" s="855"/>
      <c r="N89" s="57"/>
    </row>
    <row r="90" spans="1:14" ht="15.75" thickBot="1">
      <c r="B90" s="97" t="s">
        <v>1058</v>
      </c>
      <c r="C90" s="98"/>
      <c r="D90" s="98"/>
      <c r="E90" s="98"/>
      <c r="F90" s="98"/>
      <c r="G90" s="98"/>
      <c r="H90" s="98"/>
      <c r="I90" s="99"/>
      <c r="J90" s="100"/>
      <c r="K90" s="314">
        <v>0.05</v>
      </c>
      <c r="L90" s="856">
        <f>N83*K90</f>
        <v>9418.1218364061842</v>
      </c>
      <c r="M90" s="857"/>
      <c r="N90" s="57"/>
    </row>
    <row r="91" spans="1:14" ht="15.75" thickBot="1">
      <c r="B91" s="820" t="s">
        <v>1037</v>
      </c>
      <c r="C91" s="821"/>
      <c r="D91" s="821"/>
      <c r="E91" s="821"/>
      <c r="F91" s="821"/>
      <c r="G91" s="821"/>
      <c r="H91" s="821"/>
      <c r="I91" s="821"/>
      <c r="J91" s="821"/>
      <c r="K91" s="821"/>
      <c r="L91" s="821"/>
      <c r="M91" s="822"/>
      <c r="N91" s="58">
        <f>L88+L89+L90</f>
        <v>56508.731018437109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244871.16774656079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8</v>
      </c>
      <c r="N37" s="281">
        <f t="shared" ref="N37:N43" si="0">K37/M37</f>
        <v>18416</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8</v>
      </c>
      <c r="N38" s="281">
        <f t="shared" si="0"/>
        <v>15016.041666666668</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8</v>
      </c>
      <c r="N39" s="281">
        <f t="shared" si="0"/>
        <v>73954.291666666672</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8</v>
      </c>
      <c r="N42" s="281">
        <f t="shared" si="0"/>
        <v>26510.927083333336</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8</v>
      </c>
      <c r="N43" s="281">
        <f t="shared" si="0"/>
        <v>10306.802083333332</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174993.24259399905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218217.50066485599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43643.500132971203</v>
      </c>
      <c r="M87" s="855"/>
      <c r="N87" s="57"/>
    </row>
    <row r="88" spans="1:14">
      <c r="B88" s="95" t="s">
        <v>1057</v>
      </c>
      <c r="C88" s="96"/>
      <c r="D88" s="96"/>
      <c r="E88" s="96"/>
      <c r="F88" s="96"/>
      <c r="G88" s="96"/>
      <c r="H88" s="96"/>
      <c r="I88" s="93"/>
      <c r="J88" s="94"/>
      <c r="K88" s="313">
        <v>0.05</v>
      </c>
      <c r="L88" s="854">
        <f>N82*K88</f>
        <v>10910.875033242801</v>
      </c>
      <c r="M88" s="855"/>
      <c r="N88" s="57"/>
    </row>
    <row r="89" spans="1:14" ht="15.75" thickBot="1">
      <c r="B89" s="97" t="s">
        <v>1058</v>
      </c>
      <c r="C89" s="98"/>
      <c r="D89" s="98"/>
      <c r="E89" s="98"/>
      <c r="F89" s="98"/>
      <c r="G89" s="98"/>
      <c r="H89" s="98"/>
      <c r="I89" s="99"/>
      <c r="J89" s="100"/>
      <c r="K89" s="314">
        <v>0.05</v>
      </c>
      <c r="L89" s="856">
        <f>N82*K89</f>
        <v>10910.875033242801</v>
      </c>
      <c r="M89" s="857"/>
      <c r="N89" s="57"/>
    </row>
    <row r="90" spans="1:14" ht="15.75" thickBot="1">
      <c r="B90" s="820" t="s">
        <v>1037</v>
      </c>
      <c r="C90" s="821"/>
      <c r="D90" s="821"/>
      <c r="E90" s="821"/>
      <c r="F90" s="821"/>
      <c r="G90" s="821"/>
      <c r="H90" s="821"/>
      <c r="I90" s="821"/>
      <c r="J90" s="821"/>
      <c r="K90" s="821"/>
      <c r="L90" s="821"/>
      <c r="M90" s="822"/>
      <c r="N90" s="58">
        <f>L87+L88+L89</f>
        <v>65465.250199456808</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283682.75086431281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8</v>
      </c>
      <c r="N37" s="281">
        <f t="shared" ref="N37:N43" si="0">K37/M37</f>
        <v>18416</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8</v>
      </c>
      <c r="N38" s="281">
        <f t="shared" si="0"/>
        <v>15016.041666666668</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8</v>
      </c>
      <c r="N39" s="281">
        <f t="shared" si="0"/>
        <v>73954.291666666672</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8</v>
      </c>
      <c r="N42" s="281">
        <f t="shared" si="0"/>
        <v>26510.927083333336</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8</v>
      </c>
      <c r="N43" s="281">
        <f t="shared" si="0"/>
        <v>10306.802083333332</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174993.24259399905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133"/>
    </row>
    <row r="80" spans="1:15" ht="15.75" thickBot="1">
      <c r="B80" s="826" t="s">
        <v>1037</v>
      </c>
      <c r="C80" s="827"/>
      <c r="D80" s="827"/>
      <c r="E80" s="827"/>
      <c r="F80" s="827"/>
      <c r="G80" s="827"/>
      <c r="H80" s="827"/>
      <c r="I80" s="827"/>
      <c r="J80" s="827"/>
      <c r="K80" s="827"/>
      <c r="L80" s="827"/>
      <c r="M80" s="828"/>
      <c r="N80" s="469">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218217.50066485599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43643.500132971203</v>
      </c>
      <c r="M87" s="855"/>
      <c r="N87" s="57"/>
    </row>
    <row r="88" spans="1:14">
      <c r="B88" s="95" t="s">
        <v>1057</v>
      </c>
      <c r="C88" s="96"/>
      <c r="D88" s="96"/>
      <c r="E88" s="96"/>
      <c r="F88" s="96"/>
      <c r="G88" s="96"/>
      <c r="H88" s="96"/>
      <c r="I88" s="93"/>
      <c r="J88" s="94"/>
      <c r="K88" s="313">
        <v>0.05</v>
      </c>
      <c r="L88" s="854">
        <f>N82*K88</f>
        <v>10910.875033242801</v>
      </c>
      <c r="M88" s="855"/>
      <c r="N88" s="57"/>
    </row>
    <row r="89" spans="1:14" ht="15.75" thickBot="1">
      <c r="B89" s="97" t="s">
        <v>1058</v>
      </c>
      <c r="C89" s="98"/>
      <c r="D89" s="98"/>
      <c r="E89" s="98"/>
      <c r="F89" s="98"/>
      <c r="G89" s="98"/>
      <c r="H89" s="98"/>
      <c r="I89" s="99"/>
      <c r="J89" s="100"/>
      <c r="K89" s="314">
        <v>0.05</v>
      </c>
      <c r="L89" s="856">
        <f>N82*K89</f>
        <v>10910.875033242801</v>
      </c>
      <c r="M89" s="857"/>
      <c r="N89" s="57"/>
    </row>
    <row r="90" spans="1:14" ht="15.75" thickBot="1">
      <c r="B90" s="820" t="s">
        <v>1037</v>
      </c>
      <c r="C90" s="821"/>
      <c r="D90" s="821"/>
      <c r="E90" s="821"/>
      <c r="F90" s="821"/>
      <c r="G90" s="821"/>
      <c r="H90" s="821"/>
      <c r="I90" s="821"/>
      <c r="J90" s="821"/>
      <c r="K90" s="821"/>
      <c r="L90" s="821"/>
      <c r="M90" s="822"/>
      <c r="N90" s="58">
        <f>L87+L88+L89</f>
        <v>65465.250199456808</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283682.75086431281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8</v>
      </c>
      <c r="N37" s="281">
        <f t="shared" ref="N37:N43" si="0">K37/M37</f>
        <v>18416</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8</v>
      </c>
      <c r="N38" s="281">
        <f t="shared" si="0"/>
        <v>15016.041666666668</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8</v>
      </c>
      <c r="N39" s="281">
        <f t="shared" si="0"/>
        <v>73954.291666666672</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8</v>
      </c>
      <c r="N42" s="281">
        <f t="shared" si="0"/>
        <v>26510.927083333336</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8</v>
      </c>
      <c r="N43" s="281">
        <f t="shared" si="0"/>
        <v>10306.802083333332</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174993.24259399905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218217.50066485599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43643.500132971203</v>
      </c>
      <c r="M87" s="855"/>
      <c r="N87" s="57"/>
    </row>
    <row r="88" spans="1:14">
      <c r="B88" s="95" t="s">
        <v>1057</v>
      </c>
      <c r="C88" s="96"/>
      <c r="D88" s="96"/>
      <c r="E88" s="96"/>
      <c r="F88" s="96"/>
      <c r="G88" s="96"/>
      <c r="H88" s="96"/>
      <c r="I88" s="93"/>
      <c r="J88" s="94"/>
      <c r="K88" s="313">
        <v>0.05</v>
      </c>
      <c r="L88" s="854">
        <f>N82*K88</f>
        <v>10910.875033242801</v>
      </c>
      <c r="M88" s="855"/>
      <c r="N88" s="57"/>
    </row>
    <row r="89" spans="1:14" ht="15.75" thickBot="1">
      <c r="B89" s="97" t="s">
        <v>1058</v>
      </c>
      <c r="C89" s="98"/>
      <c r="D89" s="98"/>
      <c r="E89" s="98"/>
      <c r="F89" s="98"/>
      <c r="G89" s="98"/>
      <c r="H89" s="98"/>
      <c r="I89" s="99"/>
      <c r="J89" s="100"/>
      <c r="K89" s="314">
        <v>0.05</v>
      </c>
      <c r="L89" s="856">
        <f>N82*K89</f>
        <v>10910.875033242801</v>
      </c>
      <c r="M89" s="857"/>
      <c r="N89" s="57"/>
    </row>
    <row r="90" spans="1:14" ht="15.75" thickBot="1">
      <c r="B90" s="820" t="s">
        <v>1037</v>
      </c>
      <c r="C90" s="821"/>
      <c r="D90" s="821"/>
      <c r="E90" s="821"/>
      <c r="F90" s="821"/>
      <c r="G90" s="821"/>
      <c r="H90" s="821"/>
      <c r="I90" s="821"/>
      <c r="J90" s="821"/>
      <c r="K90" s="821"/>
      <c r="L90" s="821"/>
      <c r="M90" s="822"/>
      <c r="N90" s="58">
        <f>L87+L88+L89</f>
        <v>65465.250199456808</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283682.75086431281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829.84208459912497</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146060.22541793244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188362.43672812369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37672.487345624737</v>
      </c>
      <c r="M87" s="855"/>
      <c r="N87" s="57"/>
    </row>
    <row r="88" spans="1:14">
      <c r="B88" s="95" t="s">
        <v>1057</v>
      </c>
      <c r="C88" s="96"/>
      <c r="D88" s="96"/>
      <c r="E88" s="96"/>
      <c r="F88" s="96"/>
      <c r="G88" s="96"/>
      <c r="H88" s="96"/>
      <c r="I88" s="93"/>
      <c r="J88" s="94"/>
      <c r="K88" s="313">
        <v>0.05</v>
      </c>
      <c r="L88" s="854">
        <f>N82*K88</f>
        <v>9418.1218364061842</v>
      </c>
      <c r="M88" s="855"/>
      <c r="N88" s="57"/>
    </row>
    <row r="89" spans="1:14" ht="15.75" thickBot="1">
      <c r="B89" s="97" t="s">
        <v>1058</v>
      </c>
      <c r="C89" s="98"/>
      <c r="D89" s="98"/>
      <c r="E89" s="98"/>
      <c r="F89" s="98"/>
      <c r="G89" s="98"/>
      <c r="H89" s="98"/>
      <c r="I89" s="99"/>
      <c r="J89" s="100"/>
      <c r="K89" s="314">
        <v>0.05</v>
      </c>
      <c r="L89" s="856">
        <f>N82*K89</f>
        <v>9418.1218364061842</v>
      </c>
      <c r="M89" s="857"/>
      <c r="N89" s="57"/>
    </row>
    <row r="90" spans="1:14" ht="15.75" thickBot="1">
      <c r="B90" s="820" t="s">
        <v>1037</v>
      </c>
      <c r="C90" s="821"/>
      <c r="D90" s="821"/>
      <c r="E90" s="821"/>
      <c r="F90" s="821"/>
      <c r="G90" s="821"/>
      <c r="H90" s="821"/>
      <c r="I90" s="821"/>
      <c r="J90" s="821"/>
      <c r="K90" s="821"/>
      <c r="L90" s="821"/>
      <c r="M90" s="822"/>
      <c r="N90" s="58">
        <f>L87+L88+L89</f>
        <v>56508.731018437109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244871.16774656079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146060.22541793244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133"/>
    </row>
    <row r="81" spans="1:14" ht="15.75" thickBot="1">
      <c r="B81" s="826" t="s">
        <v>1037</v>
      </c>
      <c r="C81" s="827"/>
      <c r="D81" s="827"/>
      <c r="E81" s="827"/>
      <c r="F81" s="827"/>
      <c r="G81" s="827"/>
      <c r="H81" s="827"/>
      <c r="I81" s="827"/>
      <c r="J81" s="827"/>
      <c r="K81" s="827"/>
      <c r="L81" s="827"/>
      <c r="M81" s="828"/>
      <c r="N81" s="469">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188362.43672812369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37672.487345624737</v>
      </c>
      <c r="M88" s="855"/>
      <c r="N88" s="57"/>
    </row>
    <row r="89" spans="1:14">
      <c r="B89" s="95" t="s">
        <v>1057</v>
      </c>
      <c r="C89" s="96"/>
      <c r="D89" s="96"/>
      <c r="E89" s="96"/>
      <c r="F89" s="96"/>
      <c r="G89" s="96"/>
      <c r="H89" s="96"/>
      <c r="I89" s="93"/>
      <c r="J89" s="94"/>
      <c r="K89" s="313">
        <v>0.05</v>
      </c>
      <c r="L89" s="854">
        <f>N83*K89</f>
        <v>9418.1218364061842</v>
      </c>
      <c r="M89" s="855"/>
      <c r="N89" s="57"/>
    </row>
    <row r="90" spans="1:14" ht="15.75" thickBot="1">
      <c r="B90" s="97" t="s">
        <v>1058</v>
      </c>
      <c r="C90" s="98"/>
      <c r="D90" s="98"/>
      <c r="E90" s="98"/>
      <c r="F90" s="98"/>
      <c r="G90" s="98"/>
      <c r="H90" s="98"/>
      <c r="I90" s="99"/>
      <c r="J90" s="100"/>
      <c r="K90" s="314">
        <v>0.05</v>
      </c>
      <c r="L90" s="856">
        <f>N83*K90</f>
        <v>9418.1218364061842</v>
      </c>
      <c r="M90" s="857"/>
      <c r="N90" s="57"/>
    </row>
    <row r="91" spans="1:14" ht="15.75" thickBot="1">
      <c r="B91" s="820" t="s">
        <v>1037</v>
      </c>
      <c r="C91" s="821"/>
      <c r="D91" s="821"/>
      <c r="E91" s="821"/>
      <c r="F91" s="821"/>
      <c r="G91" s="821"/>
      <c r="H91" s="821"/>
      <c r="I91" s="821"/>
      <c r="J91" s="821"/>
      <c r="K91" s="821"/>
      <c r="L91" s="821"/>
      <c r="M91" s="822"/>
      <c r="N91" s="58">
        <f>L88+L89+L90</f>
        <v>56508.731018437109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244871.16774656079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829.84208459912497</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146060.22541793244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188362.43672812369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37672.487345624737</v>
      </c>
      <c r="M87" s="855"/>
      <c r="N87" s="57"/>
    </row>
    <row r="88" spans="1:14">
      <c r="B88" s="95" t="s">
        <v>1057</v>
      </c>
      <c r="C88" s="96"/>
      <c r="D88" s="96"/>
      <c r="E88" s="96"/>
      <c r="F88" s="96"/>
      <c r="G88" s="96"/>
      <c r="H88" s="96"/>
      <c r="I88" s="93"/>
      <c r="J88" s="94"/>
      <c r="K88" s="313">
        <v>0.05</v>
      </c>
      <c r="L88" s="854">
        <f>N82*K88</f>
        <v>9418.1218364061842</v>
      </c>
      <c r="M88" s="855"/>
      <c r="N88" s="57"/>
    </row>
    <row r="89" spans="1:14" ht="15.75" thickBot="1">
      <c r="B89" s="97" t="s">
        <v>1058</v>
      </c>
      <c r="C89" s="98"/>
      <c r="D89" s="98"/>
      <c r="E89" s="98"/>
      <c r="F89" s="98"/>
      <c r="G89" s="98"/>
      <c r="H89" s="98"/>
      <c r="I89" s="99"/>
      <c r="J89" s="100"/>
      <c r="K89" s="314">
        <v>0.05</v>
      </c>
      <c r="L89" s="856">
        <f>N82*K89</f>
        <v>9418.1218364061842</v>
      </c>
      <c r="M89" s="857"/>
      <c r="N89" s="57"/>
    </row>
    <row r="90" spans="1:14" ht="15.75" thickBot="1">
      <c r="B90" s="820" t="s">
        <v>1037</v>
      </c>
      <c r="C90" s="821"/>
      <c r="D90" s="821"/>
      <c r="E90" s="821"/>
      <c r="F90" s="821"/>
      <c r="G90" s="821"/>
      <c r="H90" s="821"/>
      <c r="I90" s="821"/>
      <c r="J90" s="821"/>
      <c r="K90" s="821"/>
      <c r="L90" s="821"/>
      <c r="M90" s="822"/>
      <c r="N90" s="58">
        <f>L87+L88+L89</f>
        <v>56508.731018437109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244871.16774656079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8</v>
      </c>
      <c r="N37" s="281">
        <f t="shared" ref="N37:N43" si="0">K37/M37</f>
        <v>18416</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8</v>
      </c>
      <c r="N38" s="281">
        <f t="shared" si="0"/>
        <v>15016.041666666668</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8</v>
      </c>
      <c r="N39" s="281">
        <f t="shared" si="0"/>
        <v>73954.291666666672</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8</v>
      </c>
      <c r="N42" s="281">
        <f t="shared" si="0"/>
        <v>26510.927083333336</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8</v>
      </c>
      <c r="N43" s="281">
        <f t="shared" si="0"/>
        <v>10306.802083333332</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922.04676066569448</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174993.24259399905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9220.4676066569446</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218217.50066485599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43643.500132971203</v>
      </c>
      <c r="M87" s="855"/>
      <c r="N87" s="57"/>
    </row>
    <row r="88" spans="1:14">
      <c r="B88" s="95" t="s">
        <v>1057</v>
      </c>
      <c r="C88" s="96"/>
      <c r="D88" s="96"/>
      <c r="E88" s="96"/>
      <c r="F88" s="96"/>
      <c r="G88" s="96"/>
      <c r="H88" s="96"/>
      <c r="I88" s="93"/>
      <c r="J88" s="94"/>
      <c r="K88" s="313">
        <v>0.05</v>
      </c>
      <c r="L88" s="854">
        <f>N82*K88</f>
        <v>10910.875033242801</v>
      </c>
      <c r="M88" s="855"/>
      <c r="N88" s="57"/>
    </row>
    <row r="89" spans="1:14" ht="15.75" thickBot="1">
      <c r="B89" s="97" t="s">
        <v>1058</v>
      </c>
      <c r="C89" s="98"/>
      <c r="D89" s="98"/>
      <c r="E89" s="98"/>
      <c r="F89" s="98"/>
      <c r="G89" s="98"/>
      <c r="H89" s="98"/>
      <c r="I89" s="99"/>
      <c r="J89" s="100"/>
      <c r="K89" s="314">
        <v>0.05</v>
      </c>
      <c r="L89" s="856">
        <f>N82*K89</f>
        <v>10910.875033242801</v>
      </c>
      <c r="M89" s="857"/>
      <c r="N89" s="57"/>
    </row>
    <row r="90" spans="1:14" ht="15.75" thickBot="1">
      <c r="B90" s="820" t="s">
        <v>1037</v>
      </c>
      <c r="C90" s="821"/>
      <c r="D90" s="821"/>
      <c r="E90" s="821"/>
      <c r="F90" s="821"/>
      <c r="G90" s="821"/>
      <c r="H90" s="821"/>
      <c r="I90" s="821"/>
      <c r="J90" s="821"/>
      <c r="K90" s="821"/>
      <c r="L90" s="821"/>
      <c r="M90" s="822"/>
      <c r="N90" s="58">
        <f>L87+L88+L89</f>
        <v>65465.250199456808</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283682.75086431281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146060.22541793244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188362.43672812369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37672.487345624737</v>
      </c>
      <c r="M88" s="855"/>
      <c r="N88" s="57"/>
    </row>
    <row r="89" spans="1:14">
      <c r="B89" s="95" t="s">
        <v>1057</v>
      </c>
      <c r="C89" s="96"/>
      <c r="D89" s="96"/>
      <c r="E89" s="96"/>
      <c r="F89" s="96"/>
      <c r="G89" s="96"/>
      <c r="H89" s="96"/>
      <c r="I89" s="93"/>
      <c r="J89" s="94"/>
      <c r="K89" s="313">
        <v>0.05</v>
      </c>
      <c r="L89" s="854">
        <f>N83*K89</f>
        <v>9418.1218364061842</v>
      </c>
      <c r="M89" s="855"/>
      <c r="N89" s="57"/>
    </row>
    <row r="90" spans="1:14" ht="15.75" thickBot="1">
      <c r="B90" s="97" t="s">
        <v>1058</v>
      </c>
      <c r="C90" s="98"/>
      <c r="D90" s="98"/>
      <c r="E90" s="98"/>
      <c r="F90" s="98"/>
      <c r="G90" s="98"/>
      <c r="H90" s="98"/>
      <c r="I90" s="99"/>
      <c r="J90" s="100"/>
      <c r="K90" s="314">
        <v>0.05</v>
      </c>
      <c r="L90" s="856">
        <f>N83*K90</f>
        <v>9418.1218364061842</v>
      </c>
      <c r="M90" s="857"/>
      <c r="N90" s="57"/>
    </row>
    <row r="91" spans="1:14" ht="15.75" thickBot="1">
      <c r="B91" s="820" t="s">
        <v>1037</v>
      </c>
      <c r="C91" s="821"/>
      <c r="D91" s="821"/>
      <c r="E91" s="821"/>
      <c r="F91" s="821"/>
      <c r="G91" s="821"/>
      <c r="H91" s="821"/>
      <c r="I91" s="821"/>
      <c r="J91" s="821"/>
      <c r="K91" s="821"/>
      <c r="L91" s="821"/>
      <c r="M91" s="822"/>
      <c r="N91" s="58">
        <f>L88+L89+L90</f>
        <v>56508.731018437109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244871.16774656079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146060.22541793244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188362.43672812369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37672.487345624737</v>
      </c>
      <c r="M88" s="855"/>
      <c r="N88" s="57"/>
    </row>
    <row r="89" spans="1:14">
      <c r="B89" s="95" t="s">
        <v>1057</v>
      </c>
      <c r="C89" s="96"/>
      <c r="D89" s="96"/>
      <c r="E89" s="96"/>
      <c r="F89" s="96"/>
      <c r="G89" s="96"/>
      <c r="H89" s="96"/>
      <c r="I89" s="93"/>
      <c r="J89" s="94"/>
      <c r="K89" s="313">
        <v>0.05</v>
      </c>
      <c r="L89" s="854">
        <f>N83*K89</f>
        <v>9418.1218364061842</v>
      </c>
      <c r="M89" s="855"/>
      <c r="N89" s="57"/>
    </row>
    <row r="90" spans="1:14" ht="15.75" thickBot="1">
      <c r="B90" s="97" t="s">
        <v>1058</v>
      </c>
      <c r="C90" s="98"/>
      <c r="D90" s="98"/>
      <c r="E90" s="98"/>
      <c r="F90" s="98"/>
      <c r="G90" s="98"/>
      <c r="H90" s="98"/>
      <c r="I90" s="99"/>
      <c r="J90" s="100"/>
      <c r="K90" s="314">
        <v>0.05</v>
      </c>
      <c r="L90" s="856">
        <f>N83*K90</f>
        <v>9418.1218364061842</v>
      </c>
      <c r="M90" s="857"/>
      <c r="N90" s="57"/>
    </row>
    <row r="91" spans="1:14" ht="15.75" thickBot="1">
      <c r="B91" s="820" t="s">
        <v>1037</v>
      </c>
      <c r="C91" s="821"/>
      <c r="D91" s="821"/>
      <c r="E91" s="821"/>
      <c r="F91" s="821"/>
      <c r="G91" s="821"/>
      <c r="H91" s="821"/>
      <c r="I91" s="821"/>
      <c r="J91" s="821"/>
      <c r="K91" s="821"/>
      <c r="L91" s="821"/>
      <c r="M91" s="822"/>
      <c r="N91" s="58">
        <f>L88+L89+L90</f>
        <v>56508.731018437109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244871.16774656079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829.84208459912497</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146060.22541793244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51.5</v>
      </c>
      <c r="N54" s="281">
        <f>K54*M54</f>
        <v>1287.5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30788.3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8298.4208459912497</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188362.43672812369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37672.487345624737</v>
      </c>
      <c r="M87" s="855"/>
      <c r="N87" s="57"/>
    </row>
    <row r="88" spans="1:14">
      <c r="B88" s="95" t="s">
        <v>1057</v>
      </c>
      <c r="C88" s="96"/>
      <c r="D88" s="96"/>
      <c r="E88" s="96"/>
      <c r="F88" s="96"/>
      <c r="G88" s="96"/>
      <c r="H88" s="96"/>
      <c r="I88" s="93"/>
      <c r="J88" s="94"/>
      <c r="K88" s="313">
        <v>0.05</v>
      </c>
      <c r="L88" s="854">
        <f>N82*K88</f>
        <v>9418.1218364061842</v>
      </c>
      <c r="M88" s="855"/>
      <c r="N88" s="57"/>
    </row>
    <row r="89" spans="1:14" ht="15.75" thickBot="1">
      <c r="B89" s="97" t="s">
        <v>1058</v>
      </c>
      <c r="C89" s="98"/>
      <c r="D89" s="98"/>
      <c r="E89" s="98"/>
      <c r="F89" s="98"/>
      <c r="G89" s="98"/>
      <c r="H89" s="98"/>
      <c r="I89" s="99"/>
      <c r="J89" s="100"/>
      <c r="K89" s="314">
        <v>0.05</v>
      </c>
      <c r="L89" s="856">
        <f>N82*K89</f>
        <v>9418.1218364061842</v>
      </c>
      <c r="M89" s="857"/>
      <c r="N89" s="57"/>
    </row>
    <row r="90" spans="1:14" ht="15.75" thickBot="1">
      <c r="B90" s="820" t="s">
        <v>1037</v>
      </c>
      <c r="C90" s="821"/>
      <c r="D90" s="821"/>
      <c r="E90" s="821"/>
      <c r="F90" s="821"/>
      <c r="G90" s="821"/>
      <c r="H90" s="821"/>
      <c r="I90" s="821"/>
      <c r="J90" s="821"/>
      <c r="K90" s="821"/>
      <c r="L90" s="821"/>
      <c r="M90" s="822"/>
      <c r="N90" s="58">
        <f>L87+L88+L89</f>
        <v>56508.731018437109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244871.16774656079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150</v>
      </c>
      <c r="B36" s="833" t="str">
        <f>VLOOKUP(A36,EQUIPOS!A6:D154,3,FALSE)</f>
        <v>Cargador : Potencia en el volante 125 hp, Clasificación de RPM del motor 2300.</v>
      </c>
      <c r="C36" s="834"/>
      <c r="D36" s="834"/>
      <c r="E36" s="834"/>
      <c r="F36" s="834"/>
      <c r="G36" s="834"/>
      <c r="H36" s="835"/>
      <c r="I36" s="276"/>
      <c r="J36" s="277"/>
      <c r="K36" s="278">
        <f>VLOOKUP(A36,EQUIPOS!A6:D163,4,FALSE)</f>
        <v>184001</v>
      </c>
      <c r="L36" s="279"/>
      <c r="M36" s="280">
        <v>30</v>
      </c>
      <c r="N36" s="281">
        <f>K36/M36</f>
        <v>6133.3666666666668</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166</v>
      </c>
      <c r="B38" s="833" t="str">
        <f>VLOOKUP(A38,EQUIPOS!A8:D154,3,FALSE)</f>
        <v>Compactador de Rodillo POTENCIA: 99HP, PESO: 8 ton</v>
      </c>
      <c r="C38" s="834"/>
      <c r="D38" s="834"/>
      <c r="E38" s="834"/>
      <c r="F38" s="834"/>
      <c r="G38" s="834"/>
      <c r="H38" s="835"/>
      <c r="I38" s="276"/>
      <c r="J38" s="277"/>
      <c r="K38" s="278">
        <f>VLOOKUP(A38,EQUIPOS!A8:D165,4,FALSE)</f>
        <v>120128.33333333334</v>
      </c>
      <c r="L38" s="279"/>
      <c r="M38" s="280">
        <v>10</v>
      </c>
      <c r="N38" s="281">
        <f t="shared" si="0"/>
        <v>12012.833333333334</v>
      </c>
    </row>
    <row r="39" spans="1:14">
      <c r="A39" t="s">
        <v>284</v>
      </c>
      <c r="B39" s="833" t="str">
        <f>VLOOKUP(A39,EQUIPOS!A9:D154,3,FALSE)</f>
        <v>Planta de asfalto en caliente</v>
      </c>
      <c r="C39" s="834"/>
      <c r="D39" s="834"/>
      <c r="E39" s="834"/>
      <c r="F39" s="834"/>
      <c r="G39" s="834"/>
      <c r="H39" s="835"/>
      <c r="I39" s="276"/>
      <c r="J39" s="277"/>
      <c r="K39" s="278">
        <f>VLOOKUP(A39,EQUIPOS!A9:D166,4,FALSE)</f>
        <v>591634.33333333337</v>
      </c>
      <c r="L39" s="279"/>
      <c r="M39" s="280">
        <v>10</v>
      </c>
      <c r="N39" s="281">
        <f t="shared" si="0"/>
        <v>59163.433333333334</v>
      </c>
    </row>
    <row r="40" spans="1:14">
      <c r="A40" t="s">
        <v>290</v>
      </c>
      <c r="B40" s="833" t="str">
        <f>VLOOKUP(A40,EQUIPOS!A10:D154,3,FALSE)</f>
        <v>Planta trituradora</v>
      </c>
      <c r="C40" s="834"/>
      <c r="D40" s="834"/>
      <c r="E40" s="834"/>
      <c r="F40" s="834"/>
      <c r="G40" s="834"/>
      <c r="H40" s="835"/>
      <c r="I40" s="276"/>
      <c r="J40" s="277"/>
      <c r="K40" s="278">
        <f>VLOOKUP(A40,EQUIPOS!A10:D167,4,FALSE)</f>
        <v>507988.5</v>
      </c>
      <c r="L40" s="279"/>
      <c r="M40" s="280">
        <v>30</v>
      </c>
      <c r="N40" s="281">
        <f t="shared" si="0"/>
        <v>16932.95</v>
      </c>
    </row>
    <row r="41" spans="1:14">
      <c r="A41" t="s">
        <v>314</v>
      </c>
      <c r="B41" s="833" t="str">
        <f>VLOOKUP(A41,EQUIPOS!A11:D155,3,FALSE)</f>
        <v xml:space="preserve">Retroexcavadora E-200 sobre orugas
</v>
      </c>
      <c r="C41" s="834"/>
      <c r="D41" s="834"/>
      <c r="E41" s="834"/>
      <c r="F41" s="834"/>
      <c r="G41" s="834"/>
      <c r="H41" s="835"/>
      <c r="I41" s="276"/>
      <c r="J41" s="277"/>
      <c r="K41" s="278">
        <f>VLOOKUP(A41,EQUIPOS!A11:D168,4,FALSE)</f>
        <v>204024.5</v>
      </c>
      <c r="L41" s="279"/>
      <c r="M41" s="280">
        <v>30</v>
      </c>
      <c r="N41" s="281">
        <f t="shared" si="0"/>
        <v>6800.8166666666666</v>
      </c>
    </row>
    <row r="42" spans="1:14">
      <c r="A42" t="s">
        <v>358</v>
      </c>
      <c r="B42" s="833" t="str">
        <f>VLOOKUP(A42,EQUIPOS!A12:D156,3,FALSE)</f>
        <v xml:space="preserve">Terminadora de asfalto (Finisher), potencia en el volante 174 HP, R=20M3/H, velocidad de desplazamiento 114 m/min
</v>
      </c>
      <c r="C42" s="834"/>
      <c r="D42" s="834"/>
      <c r="E42" s="834"/>
      <c r="F42" s="834"/>
      <c r="G42" s="834"/>
      <c r="H42" s="835"/>
      <c r="I42" s="276"/>
      <c r="J42" s="277"/>
      <c r="K42" s="278">
        <f>VLOOKUP(A42,EQUIPOS!A12:D169,4,FALSE)</f>
        <v>212087.41666666669</v>
      </c>
      <c r="L42" s="279"/>
      <c r="M42" s="280">
        <v>10</v>
      </c>
      <c r="N42" s="281">
        <f t="shared" si="0"/>
        <v>21208.741666666669</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329"/>
      <c r="C44" s="330"/>
      <c r="D44" s="330"/>
      <c r="E44" s="330"/>
      <c r="F44" s="330"/>
      <c r="G44" s="330"/>
      <c r="H44" s="331"/>
      <c r="I44" s="276"/>
      <c r="J44" s="277"/>
      <c r="K44" s="278"/>
      <c r="L44" s="279"/>
      <c r="M44" s="280"/>
      <c r="N44" s="281"/>
    </row>
    <row r="45" spans="1:14">
      <c r="B45" s="833"/>
      <c r="C45" s="834"/>
      <c r="D45" s="834"/>
      <c r="E45" s="834"/>
      <c r="F45" s="834"/>
      <c r="G45" s="834"/>
      <c r="H45" s="835"/>
      <c r="I45" s="836"/>
      <c r="J45" s="817"/>
      <c r="K45" s="278"/>
      <c r="L45" s="837"/>
      <c r="M45" s="838"/>
      <c r="N45" s="281"/>
    </row>
    <row r="46" spans="1:14">
      <c r="B46" s="833"/>
      <c r="C46" s="834"/>
      <c r="D46" s="834"/>
      <c r="E46" s="839"/>
      <c r="F46" s="834"/>
      <c r="G46" s="834"/>
      <c r="H46" s="835"/>
      <c r="I46" s="42"/>
      <c r="J46" s="43"/>
      <c r="K46" s="283"/>
      <c r="L46" s="285"/>
      <c r="M46" s="286"/>
      <c r="N46" s="287"/>
    </row>
    <row r="47" spans="1:14">
      <c r="B47" s="840" t="s">
        <v>1036</v>
      </c>
      <c r="C47" s="841"/>
      <c r="D47" s="841"/>
      <c r="E47" s="44"/>
      <c r="F47" s="45"/>
      <c r="G47" s="45"/>
      <c r="H47" s="46"/>
      <c r="I47" s="42"/>
      <c r="J47" s="43"/>
      <c r="K47" s="288"/>
      <c r="L47" s="285"/>
      <c r="M47" s="410">
        <v>0.1</v>
      </c>
      <c r="N47" s="353">
        <f>N81*M47</f>
        <v>829.84208459912497</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146060.22541793244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21072</v>
      </c>
      <c r="N54" s="281">
        <f>K54*M54</f>
        <v>29500.799999999999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51.5</v>
      </c>
      <c r="N55" s="281">
        <f>K55*M55</f>
        <v>1287.5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5"/>
      <c r="C58" s="816"/>
      <c r="D58" s="816"/>
      <c r="E58" s="816"/>
      <c r="F58" s="816"/>
      <c r="G58" s="816"/>
      <c r="H58" s="816"/>
      <c r="I58" s="817"/>
      <c r="J58" s="48"/>
      <c r="K58" s="50"/>
      <c r="L58" s="818"/>
      <c r="M58" s="819"/>
      <c r="N58" s="51"/>
    </row>
    <row r="59" spans="1:14" ht="15.75" thickBot="1">
      <c r="B59" s="820" t="s">
        <v>1037</v>
      </c>
      <c r="C59" s="821"/>
      <c r="D59" s="821"/>
      <c r="E59" s="821"/>
      <c r="F59" s="821"/>
      <c r="G59" s="821"/>
      <c r="H59" s="821"/>
      <c r="I59" s="821"/>
      <c r="J59" s="821"/>
      <c r="K59" s="821"/>
      <c r="L59" s="821"/>
      <c r="M59" s="822"/>
      <c r="N59" s="403">
        <f>SUM(N54:N58)</f>
        <v>30788.3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4">
        <f>VLOOKUP(A64,TRANSPORTE!A5:D117,4,FALSE)</f>
        <v>1213.3926280000001</v>
      </c>
      <c r="M64" s="825"/>
      <c r="N64" s="296">
        <f>K64*L64</f>
        <v>1698.7496791999999</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24">
        <f>VLOOKUP(A65,TRANSPORTE!A6:D117,4,FALSE)</f>
        <v>1213.3926280000001</v>
      </c>
      <c r="M65" s="825"/>
      <c r="N65" s="296">
        <f>K65*L65</f>
        <v>1516.740785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3215.4904642000001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8298.4208459912497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N49+N59+N70+N81</f>
        <v>188362.43672812369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37672.487345624737</v>
      </c>
      <c r="M88" s="855"/>
      <c r="N88" s="57"/>
    </row>
    <row r="89" spans="1:14">
      <c r="B89" s="95" t="s">
        <v>1057</v>
      </c>
      <c r="C89" s="96"/>
      <c r="D89" s="96"/>
      <c r="E89" s="96"/>
      <c r="F89" s="96"/>
      <c r="G89" s="96"/>
      <c r="H89" s="96"/>
      <c r="I89" s="93"/>
      <c r="J89" s="94"/>
      <c r="K89" s="313">
        <v>0.05</v>
      </c>
      <c r="L89" s="854">
        <f>N83*K89</f>
        <v>9418.1218364061842</v>
      </c>
      <c r="M89" s="855"/>
      <c r="N89" s="57"/>
    </row>
    <row r="90" spans="1:14" ht="15.75" thickBot="1">
      <c r="B90" s="97" t="s">
        <v>1058</v>
      </c>
      <c r="C90" s="98"/>
      <c r="D90" s="98"/>
      <c r="E90" s="98"/>
      <c r="F90" s="98"/>
      <c r="G90" s="98"/>
      <c r="H90" s="98"/>
      <c r="I90" s="99"/>
      <c r="J90" s="100"/>
      <c r="K90" s="314">
        <v>0.05</v>
      </c>
      <c r="L90" s="856">
        <f>N83*K90</f>
        <v>9418.1218364061842</v>
      </c>
      <c r="M90" s="857"/>
      <c r="N90" s="57"/>
    </row>
    <row r="91" spans="1:14" ht="15.75" thickBot="1">
      <c r="B91" s="820" t="s">
        <v>1037</v>
      </c>
      <c r="C91" s="821"/>
      <c r="D91" s="821"/>
      <c r="E91" s="821"/>
      <c r="F91" s="821"/>
      <c r="G91" s="821"/>
      <c r="H91" s="821"/>
      <c r="I91" s="821"/>
      <c r="J91" s="821"/>
      <c r="K91" s="821"/>
      <c r="L91" s="821"/>
      <c r="M91" s="822"/>
      <c r="N91" s="58">
        <f>L88+L89+L90</f>
        <v>56508.731018437109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244871.16774656079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8" t="s">
        <v>2324</v>
      </c>
      <c r="C110" s="859"/>
      <c r="D110" s="859"/>
      <c r="E110" s="859"/>
      <c r="F110" s="859"/>
      <c r="G110" s="859"/>
      <c r="H110" s="859"/>
      <c r="I110" s="859"/>
      <c r="J110" s="859"/>
      <c r="K110" s="859"/>
      <c r="L110" s="859"/>
      <c r="M110" s="859"/>
      <c r="N110" s="860"/>
    </row>
    <row r="111" spans="2:14" ht="15" customHeight="1">
      <c r="B111" s="858"/>
      <c r="C111" s="859"/>
      <c r="D111" s="859"/>
      <c r="E111" s="859"/>
      <c r="F111" s="859"/>
      <c r="G111" s="859"/>
      <c r="H111" s="859"/>
      <c r="I111" s="859"/>
      <c r="J111" s="859"/>
      <c r="K111" s="859"/>
      <c r="L111" s="859"/>
      <c r="M111" s="859"/>
      <c r="N111" s="860"/>
    </row>
    <row r="112" spans="2:14" ht="30" customHeight="1">
      <c r="B112" s="861" t="s">
        <v>2325</v>
      </c>
      <c r="C112" s="862"/>
      <c r="D112" s="862"/>
      <c r="E112" s="862"/>
      <c r="F112" s="862"/>
      <c r="G112" s="862"/>
      <c r="H112" s="862"/>
      <c r="I112" s="862"/>
      <c r="J112" s="862"/>
      <c r="K112" s="862"/>
      <c r="L112" s="862"/>
      <c r="M112" s="862"/>
      <c r="N112" s="863"/>
    </row>
    <row r="113" spans="2:14">
      <c r="B113" s="861"/>
      <c r="C113" s="862"/>
      <c r="D113" s="862"/>
      <c r="E113" s="862"/>
      <c r="F113" s="862"/>
      <c r="G113" s="862"/>
      <c r="H113" s="862"/>
      <c r="I113" s="862"/>
      <c r="J113" s="862"/>
      <c r="K113" s="862"/>
      <c r="L113" s="862"/>
      <c r="M113" s="862"/>
      <c r="N113" s="863"/>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7"/>
      <c r="K123" s="797"/>
      <c r="L123" s="797"/>
      <c r="M123" s="797"/>
      <c r="N123" s="798"/>
    </row>
    <row r="124" spans="2:14" ht="15.75" thickBot="1">
      <c r="B124" s="270" t="s">
        <v>2327</v>
      </c>
      <c r="C124" s="402"/>
      <c r="D124" s="402"/>
      <c r="E124" s="63"/>
      <c r="F124" s="63"/>
      <c r="G124" s="63"/>
      <c r="H124" s="63"/>
      <c r="I124" s="63"/>
      <c r="J124" s="799"/>
      <c r="K124" s="799"/>
      <c r="L124" s="799"/>
      <c r="M124" s="799"/>
      <c r="N124" s="800"/>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148</v>
      </c>
      <c r="B36" s="833" t="str">
        <f>VLOOKUP(A36,EQUIPOS!A6:D154,3,FALSE)</f>
        <v>Cargador : Potencia en el volante 110 hp, Clasificación de RPM del motor 2300.</v>
      </c>
      <c r="C36" s="834"/>
      <c r="D36" s="834"/>
      <c r="E36" s="834"/>
      <c r="F36" s="834"/>
      <c r="G36" s="834"/>
      <c r="H36" s="835"/>
      <c r="I36" s="276"/>
      <c r="J36" s="277"/>
      <c r="K36" s="278">
        <f>VLOOKUP(A36,EQUIPOS!A6:D163,4,FALSE)</f>
        <v>171857.16666666666</v>
      </c>
      <c r="L36" s="279"/>
      <c r="M36" s="280">
        <v>30</v>
      </c>
      <c r="N36" s="281">
        <f>K36/M36</f>
        <v>5728.5722222222221</v>
      </c>
    </row>
    <row r="37" spans="1:14">
      <c r="A37" s="119" t="s">
        <v>173</v>
      </c>
      <c r="B37" s="833" t="str">
        <f>VLOOKUP(A37,EQUIPOS!A7:D154,3,FALSE)</f>
        <v>Compactador neumático de Potencia 70 HP, peso de 13 ton</v>
      </c>
      <c r="C37" s="834"/>
      <c r="D37" s="834"/>
      <c r="E37" s="834"/>
      <c r="F37" s="834"/>
      <c r="G37" s="834"/>
      <c r="H37" s="835"/>
      <c r="I37" s="276"/>
      <c r="J37" s="277"/>
      <c r="K37" s="278">
        <f>VLOOKUP(A37,EQUIPOS!A7:D164,4,FALSE)</f>
        <v>147328</v>
      </c>
      <c r="L37" s="279"/>
      <c r="M37" s="280">
        <v>10</v>
      </c>
      <c r="N37" s="281">
        <f t="shared" ref="N37:N43" si="0">K37/M37</f>
        <v>14732.8</v>
      </c>
    </row>
    <row r="38" spans="1:14">
      <c r="A38" t="s">
        <v>284</v>
      </c>
      <c r="B38" s="833" t="str">
        <f>VLOOKUP(A38,EQUIPOS!A8:D154,3,FALSE)</f>
        <v>Planta de asfalto en caliente</v>
      </c>
      <c r="C38" s="834"/>
      <c r="D38" s="834"/>
      <c r="E38" s="834"/>
      <c r="F38" s="834"/>
      <c r="G38" s="834"/>
      <c r="H38" s="835"/>
      <c r="I38" s="276"/>
      <c r="J38" s="277"/>
      <c r="K38" s="278">
        <f>VLOOKUP(A38,EQUIPOS!A8:D165,4,FALSE)</f>
        <v>591634.33333333337</v>
      </c>
      <c r="L38" s="279"/>
      <c r="M38" s="280">
        <v>10</v>
      </c>
      <c r="N38" s="281">
        <f t="shared" si="0"/>
        <v>59163.433333333334</v>
      </c>
    </row>
    <row r="39" spans="1:14">
      <c r="A39" t="s">
        <v>290</v>
      </c>
      <c r="B39" s="833" t="str">
        <f>VLOOKUP(A39,EQUIPOS!A9:D154,3,FALSE)</f>
        <v>Planta trituradora</v>
      </c>
      <c r="C39" s="834"/>
      <c r="D39" s="834"/>
      <c r="E39" s="834"/>
      <c r="F39" s="834"/>
      <c r="G39" s="834"/>
      <c r="H39" s="835"/>
      <c r="I39" s="276"/>
      <c r="J39" s="277"/>
      <c r="K39" s="278">
        <f>VLOOKUP(A39,EQUIPOS!A9:D166,4,FALSE)</f>
        <v>507988.5</v>
      </c>
      <c r="L39" s="279"/>
      <c r="M39" s="280">
        <v>30</v>
      </c>
      <c r="N39" s="281">
        <f t="shared" si="0"/>
        <v>16932.95</v>
      </c>
    </row>
    <row r="40" spans="1:14">
      <c r="A40" t="s">
        <v>316</v>
      </c>
      <c r="B40" s="833" t="str">
        <f>VLOOKUP(A40,EQUIPOS!A10:D154,3,FALSE)</f>
        <v>Retroexcavadora Tipo E-200 o  Equivalente</v>
      </c>
      <c r="C40" s="834"/>
      <c r="D40" s="834"/>
      <c r="E40" s="834"/>
      <c r="F40" s="834"/>
      <c r="G40" s="834"/>
      <c r="H40" s="835"/>
      <c r="I40" s="276"/>
      <c r="J40" s="277"/>
      <c r="K40" s="278">
        <f>VLOOKUP(A40,EQUIPOS!A10:D167,4,FALSE)</f>
        <v>152651.58333333331</v>
      </c>
      <c r="L40" s="279"/>
      <c r="M40" s="280">
        <v>30</v>
      </c>
      <c r="N40" s="281">
        <f t="shared" si="0"/>
        <v>5088.38611111111</v>
      </c>
    </row>
    <row r="41" spans="1:14">
      <c r="A41" t="s">
        <v>358</v>
      </c>
      <c r="B41" s="833" t="str">
        <f>VLOOKUP(A41,EQUIPOS!A11:D155,3,FALSE)</f>
        <v xml:space="preserve">Terminadora de asfalto (Finisher), potencia en el volante 174 HP, R=20M3/H, velocidad de desplazamiento 114 m/min
</v>
      </c>
      <c r="C41" s="834"/>
      <c r="D41" s="834"/>
      <c r="E41" s="834"/>
      <c r="F41" s="834"/>
      <c r="G41" s="834"/>
      <c r="H41" s="835"/>
      <c r="I41" s="276"/>
      <c r="J41" s="277"/>
      <c r="K41" s="278">
        <f>VLOOKUP(A41,EQUIPOS!A11:D168,4,FALSE)</f>
        <v>212087.41666666669</v>
      </c>
      <c r="L41" s="279"/>
      <c r="M41" s="280">
        <v>10</v>
      </c>
      <c r="N41" s="281">
        <f t="shared" si="0"/>
        <v>21208.741666666669</v>
      </c>
    </row>
    <row r="42" spans="1:14">
      <c r="A42" t="s">
        <v>166</v>
      </c>
      <c r="B42" s="833" t="str">
        <f>VLOOKUP(A42,EQUIPOS!A12:D156,3,FALSE)</f>
        <v>Compactador de Rodillo POTENCIA: 99HP, PESO: 8 ton</v>
      </c>
      <c r="C42" s="834"/>
      <c r="D42" s="834"/>
      <c r="E42" s="834"/>
      <c r="F42" s="834"/>
      <c r="G42" s="834"/>
      <c r="H42" s="835"/>
      <c r="I42" s="276"/>
      <c r="J42" s="277"/>
      <c r="K42" s="278">
        <f>VLOOKUP(A42,EQUIPOS!A12:D169,4,FALSE)</f>
        <v>120128.33333333334</v>
      </c>
      <c r="L42" s="279"/>
      <c r="M42" s="280">
        <v>10</v>
      </c>
      <c r="N42" s="281">
        <f t="shared" si="0"/>
        <v>12012.833333333334</v>
      </c>
    </row>
    <row r="43" spans="1:14">
      <c r="A43" t="s">
        <v>373</v>
      </c>
      <c r="B43" s="833" t="str">
        <f>VLOOKUP(A43,EQUIPOS!A13:D157,3,FALSE)</f>
        <v>Volqueta 6 m3</v>
      </c>
      <c r="C43" s="834"/>
      <c r="D43" s="834"/>
      <c r="E43" s="834"/>
      <c r="F43" s="834"/>
      <c r="G43" s="834"/>
      <c r="H43" s="835"/>
      <c r="I43" s="276"/>
      <c r="J43" s="277"/>
      <c r="K43" s="278">
        <f>VLOOKUP(A43,EQUIPOS!A13:D170,4,FALSE)</f>
        <v>82454.416666666657</v>
      </c>
      <c r="L43" s="279"/>
      <c r="M43" s="280">
        <v>10</v>
      </c>
      <c r="N43" s="281">
        <f t="shared" si="0"/>
        <v>8245.4416666666657</v>
      </c>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1085.1781106296251</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144198.33644396294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21072</v>
      </c>
      <c r="N53" s="281">
        <f>K53*M53</f>
        <v>29500.799999999999</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29500.799999999999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4">
        <f>VLOOKUP(A63,TRANSPORTE!A5:D117,4,FALSE)</f>
        <v>1213.3926280000001</v>
      </c>
      <c r="M63" s="825"/>
      <c r="N63" s="296">
        <f>K63*L63</f>
        <v>1698.7496791999999</v>
      </c>
    </row>
    <row r="64" spans="1:14">
      <c r="A64" t="s">
        <v>1377</v>
      </c>
      <c r="B64" s="52" t="str">
        <f>VLOOKUP(A64,TRANSPORTE!A6:D117,3,FALSE)</f>
        <v>Transporte de mezcla</v>
      </c>
      <c r="C64" s="53"/>
      <c r="D64" s="53"/>
      <c r="E64" s="53"/>
      <c r="F64" s="53"/>
      <c r="G64" s="53"/>
      <c r="H64" s="320" t="s">
        <v>1552</v>
      </c>
      <c r="I64" s="288">
        <v>1.25</v>
      </c>
      <c r="J64" s="295">
        <v>1</v>
      </c>
      <c r="K64" s="288">
        <f>I64*J64</f>
        <v>1.25</v>
      </c>
      <c r="L64" s="824">
        <f>VLOOKUP(A64,TRANSPORTE!A6:D117,4,FALSE)</f>
        <v>1213.3926280000001</v>
      </c>
      <c r="M64" s="825"/>
      <c r="N64" s="296">
        <f>K64*L64</f>
        <v>1516.740785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3215.4904642000001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10851.78110629625</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187766.40801445919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37553.281602891839</v>
      </c>
      <c r="M87" s="855"/>
      <c r="N87" s="57"/>
    </row>
    <row r="88" spans="1:14">
      <c r="B88" s="95" t="s">
        <v>1057</v>
      </c>
      <c r="C88" s="96"/>
      <c r="D88" s="96"/>
      <c r="E88" s="96"/>
      <c r="F88" s="96"/>
      <c r="G88" s="96"/>
      <c r="H88" s="96"/>
      <c r="I88" s="93"/>
      <c r="J88" s="94"/>
      <c r="K88" s="313">
        <v>0.05</v>
      </c>
      <c r="L88" s="854">
        <f>N82*K88</f>
        <v>9388.3204007229597</v>
      </c>
      <c r="M88" s="855"/>
      <c r="N88" s="57"/>
    </row>
    <row r="89" spans="1:14" ht="15.75" thickBot="1">
      <c r="B89" s="97" t="s">
        <v>1058</v>
      </c>
      <c r="C89" s="98"/>
      <c r="D89" s="98"/>
      <c r="E89" s="98"/>
      <c r="F89" s="98"/>
      <c r="G89" s="98"/>
      <c r="H89" s="98"/>
      <c r="I89" s="99"/>
      <c r="J89" s="100"/>
      <c r="K89" s="314">
        <v>0.05</v>
      </c>
      <c r="L89" s="856">
        <f>N82*K89</f>
        <v>9388.3204007229597</v>
      </c>
      <c r="M89" s="857"/>
      <c r="N89" s="57"/>
    </row>
    <row r="90" spans="1:14" ht="15.75" thickBot="1">
      <c r="B90" s="820" t="s">
        <v>1037</v>
      </c>
      <c r="C90" s="821"/>
      <c r="D90" s="821"/>
      <c r="E90" s="821"/>
      <c r="F90" s="821"/>
      <c r="G90" s="821"/>
      <c r="H90" s="821"/>
      <c r="I90" s="821"/>
      <c r="J90" s="821"/>
      <c r="K90" s="821"/>
      <c r="L90" s="821"/>
      <c r="M90" s="822"/>
      <c r="N90" s="58">
        <f>L87+L88+L89</f>
        <v>56329.922404337754</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244096.33041879695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117</v>
      </c>
      <c r="B36" s="833" t="str">
        <f>VLOOKUP(A36,EQUIPOS!A6:D154,3,FALSE)</f>
        <v xml:space="preserve">Barredora mecánica de cepillo de 3658 mm ; 6 m3 </v>
      </c>
      <c r="C36" s="834"/>
      <c r="D36" s="834"/>
      <c r="E36" s="834"/>
      <c r="F36" s="834"/>
      <c r="G36" s="834"/>
      <c r="H36" s="835"/>
      <c r="I36" s="276"/>
      <c r="J36" s="277"/>
      <c r="K36" s="278">
        <f>VLOOKUP(A36,EQUIPOS!A6:D163,4,FALSE)</f>
        <v>86892.833333333343</v>
      </c>
      <c r="L36" s="279"/>
      <c r="M36" s="280">
        <v>150</v>
      </c>
      <c r="N36" s="281">
        <f>K36/M36</f>
        <v>579.28555555555567</v>
      </c>
    </row>
    <row r="37" spans="1:14">
      <c r="A37" s="119" t="s">
        <v>148</v>
      </c>
      <c r="B37" s="833" t="str">
        <f>VLOOKUP(A37,EQUIPOS!A7:D154,3,FALSE)</f>
        <v>Cargador : Potencia en el volante 110 hp, Clasificación de RPM del motor 2300.</v>
      </c>
      <c r="C37" s="834"/>
      <c r="D37" s="834"/>
      <c r="E37" s="834"/>
      <c r="F37" s="834"/>
      <c r="G37" s="834"/>
      <c r="H37" s="835"/>
      <c r="I37" s="276"/>
      <c r="J37" s="277"/>
      <c r="K37" s="278">
        <f>VLOOKUP(A37,EQUIPOS!A7:D164,4,FALSE)</f>
        <v>171857.16666666666</v>
      </c>
      <c r="L37" s="279"/>
      <c r="M37" s="280">
        <v>150</v>
      </c>
      <c r="N37" s="281">
        <f>K37/M37</f>
        <v>1145.7144444444443</v>
      </c>
    </row>
    <row r="38" spans="1:14">
      <c r="A38" t="s">
        <v>236</v>
      </c>
      <c r="B38" s="833" t="str">
        <f>VLOOKUP(A38,EQUIPOS!A8:D154,3,FALSE)</f>
        <v>Fresadora de pavimento, potencia 255 HP, peso 19 Ton, PROFUNDIDAD DE CORTE 305 mm</v>
      </c>
      <c r="C38" s="834"/>
      <c r="D38" s="834"/>
      <c r="E38" s="834"/>
      <c r="F38" s="834"/>
      <c r="G38" s="834"/>
      <c r="H38" s="835"/>
      <c r="I38" s="276"/>
      <c r="J38" s="277"/>
      <c r="K38" s="278">
        <f>VLOOKUP(A38,EQUIPOS!A8:D165,4,FALSE)</f>
        <v>405766.33333333337</v>
      </c>
      <c r="L38" s="279"/>
      <c r="M38" s="280">
        <v>150</v>
      </c>
      <c r="N38" s="281">
        <f>K38/M38</f>
        <v>2705.1088888888889</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N75*M41</f>
        <v>1.7022401735366666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4431.8111290624256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24">
        <f>VLOOKUP(A58,TRANSPORTE!A5:D117,4,FALSE)</f>
        <v>1213.3926280000001</v>
      </c>
      <c r="M58" s="825"/>
      <c r="N58" s="296">
        <f>K58*L58</f>
        <v>157.74104164000002</v>
      </c>
    </row>
    <row r="59" spans="1:14">
      <c r="B59" s="52"/>
      <c r="C59" s="53"/>
      <c r="D59" s="53"/>
      <c r="E59" s="53"/>
      <c r="F59" s="53"/>
      <c r="G59" s="53"/>
      <c r="H59" s="320"/>
      <c r="I59" s="288"/>
      <c r="J59" s="295"/>
      <c r="K59" s="288"/>
      <c r="L59" s="824"/>
      <c r="M59" s="825"/>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157.74104164000002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170.22401735366665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4759.776188056092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951.95523761121842</v>
      </c>
      <c r="M82" s="855"/>
      <c r="N82" s="57"/>
    </row>
    <row r="83" spans="1:14">
      <c r="B83" s="95" t="s">
        <v>1057</v>
      </c>
      <c r="C83" s="96"/>
      <c r="D83" s="96"/>
      <c r="E83" s="96"/>
      <c r="F83" s="96"/>
      <c r="G83" s="96"/>
      <c r="H83" s="96"/>
      <c r="I83" s="93"/>
      <c r="J83" s="94"/>
      <c r="K83" s="313">
        <v>0.05</v>
      </c>
      <c r="L83" s="854">
        <f>N77*K83</f>
        <v>237.98880940280461</v>
      </c>
      <c r="M83" s="855"/>
      <c r="N83" s="57"/>
    </row>
    <row r="84" spans="1:14" ht="15.75" thickBot="1">
      <c r="B84" s="97" t="s">
        <v>1058</v>
      </c>
      <c r="C84" s="98"/>
      <c r="D84" s="98"/>
      <c r="E84" s="98"/>
      <c r="F84" s="98"/>
      <c r="G84" s="98"/>
      <c r="H84" s="98"/>
      <c r="I84" s="99"/>
      <c r="J84" s="100"/>
      <c r="K84" s="314">
        <v>0.05</v>
      </c>
      <c r="L84" s="856">
        <f>N77*K84</f>
        <v>237.98880940280461</v>
      </c>
      <c r="M84" s="857"/>
      <c r="N84" s="57"/>
    </row>
    <row r="85" spans="1:14" ht="15.75" thickBot="1">
      <c r="B85" s="820" t="s">
        <v>1037</v>
      </c>
      <c r="C85" s="821"/>
      <c r="D85" s="821"/>
      <c r="E85" s="821"/>
      <c r="F85" s="821"/>
      <c r="G85" s="821"/>
      <c r="H85" s="821"/>
      <c r="I85" s="821"/>
      <c r="J85" s="821"/>
      <c r="K85" s="821"/>
      <c r="L85" s="821"/>
      <c r="M85" s="822"/>
      <c r="N85" s="58">
        <f>L82+L83+L84</f>
        <v>1427.9328564168277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6187.7090444729201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70" t="s">
        <v>2327</v>
      </c>
      <c r="C118" s="402"/>
      <c r="D118" s="402"/>
      <c r="E118" s="63"/>
      <c r="F118" s="63"/>
      <c r="G118" s="63"/>
      <c r="H118" s="63"/>
      <c r="I118" s="63"/>
      <c r="J118" s="799"/>
      <c r="K118" s="799"/>
      <c r="L118" s="799"/>
      <c r="M118" s="799"/>
      <c r="N118" s="800"/>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117</v>
      </c>
      <c r="B36" s="833" t="str">
        <f>VLOOKUP(A36,EQUIPOS!A6:D154,3,FALSE)</f>
        <v xml:space="preserve">Barredora mecánica de cepillo de 3658 mm ; 6 m3 </v>
      </c>
      <c r="C36" s="834"/>
      <c r="D36" s="834"/>
      <c r="E36" s="834"/>
      <c r="F36" s="834"/>
      <c r="G36" s="834"/>
      <c r="H36" s="835"/>
      <c r="I36" s="276"/>
      <c r="J36" s="277"/>
      <c r="K36" s="278">
        <f>VLOOKUP(A36,EQUIPOS!A6:D163,4,FALSE)</f>
        <v>86892.833333333343</v>
      </c>
      <c r="L36" s="279"/>
      <c r="M36" s="280">
        <v>300</v>
      </c>
      <c r="N36" s="281">
        <f>K36/M36</f>
        <v>289.64277777777784</v>
      </c>
    </row>
    <row r="37" spans="1:14">
      <c r="A37" s="119" t="s">
        <v>148</v>
      </c>
      <c r="B37" s="833" t="str">
        <f>VLOOKUP(A37,EQUIPOS!A7:D154,3,FALSE)</f>
        <v>Cargador : Potencia en el volante 110 hp, Clasificación de RPM del motor 2300.</v>
      </c>
      <c r="C37" s="834"/>
      <c r="D37" s="834"/>
      <c r="E37" s="834"/>
      <c r="F37" s="834"/>
      <c r="G37" s="834"/>
      <c r="H37" s="835"/>
      <c r="I37" s="276"/>
      <c r="J37" s="277"/>
      <c r="K37" s="278">
        <f>VLOOKUP(A37,EQUIPOS!A7:D164,4,FALSE)</f>
        <v>171857.16666666666</v>
      </c>
      <c r="L37" s="279"/>
      <c r="M37" s="280">
        <v>300</v>
      </c>
      <c r="N37" s="281">
        <f>K37/M37</f>
        <v>572.85722222222216</v>
      </c>
    </row>
    <row r="38" spans="1:14">
      <c r="A38" t="s">
        <v>236</v>
      </c>
      <c r="B38" s="833" t="str">
        <f>VLOOKUP(A38,EQUIPOS!A8:D154,3,FALSE)</f>
        <v>Fresadora de pavimento, potencia 255 HP, peso 19 Ton, PROFUNDIDAD DE CORTE 305 mm</v>
      </c>
      <c r="C38" s="834"/>
      <c r="D38" s="834"/>
      <c r="E38" s="834"/>
      <c r="F38" s="834"/>
      <c r="G38" s="834"/>
      <c r="H38" s="835"/>
      <c r="I38" s="276"/>
      <c r="J38" s="277"/>
      <c r="K38" s="278">
        <f>VLOOKUP(A38,EQUIPOS!A8:D165,4,FALSE)</f>
        <v>405766.33333333337</v>
      </c>
      <c r="L38" s="279"/>
      <c r="M38" s="280">
        <v>300</v>
      </c>
      <c r="N38" s="281">
        <f>K38/M38</f>
        <v>1352.5544444444445</v>
      </c>
    </row>
    <row r="39" spans="1:14">
      <c r="B39" s="833"/>
      <c r="C39" s="834"/>
      <c r="D39" s="834"/>
      <c r="E39" s="834"/>
      <c r="F39" s="834"/>
      <c r="G39" s="834"/>
      <c r="H39" s="835"/>
      <c r="I39" s="836"/>
      <c r="J39" s="817"/>
      <c r="K39" s="278"/>
      <c r="L39" s="837"/>
      <c r="M39" s="838"/>
      <c r="N39" s="281"/>
    </row>
    <row r="40" spans="1:14">
      <c r="B40" s="833"/>
      <c r="C40" s="834"/>
      <c r="D40" s="834"/>
      <c r="E40" s="839"/>
      <c r="F40" s="834"/>
      <c r="G40" s="834"/>
      <c r="H40" s="835"/>
      <c r="I40" s="42"/>
      <c r="J40" s="43"/>
      <c r="K40" s="283"/>
      <c r="L40" s="285"/>
      <c r="M40" s="286"/>
      <c r="N40" s="287"/>
    </row>
    <row r="41" spans="1:14">
      <c r="B41" s="840" t="s">
        <v>1036</v>
      </c>
      <c r="C41" s="841"/>
      <c r="D41" s="841"/>
      <c r="E41" s="44"/>
      <c r="F41" s="45"/>
      <c r="G41" s="45"/>
      <c r="H41" s="46"/>
      <c r="I41" s="42"/>
      <c r="J41" s="43"/>
      <c r="K41" s="288"/>
      <c r="L41" s="285"/>
      <c r="M41" s="410">
        <v>0.01</v>
      </c>
      <c r="N41" s="353">
        <f>N75*M41</f>
        <v>0.85112008676833328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2215.9055645312128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24">
        <f>VLOOKUP(A58,TRANSPORTE!A5:D117,4,FALSE)</f>
        <v>1213.3926280000001</v>
      </c>
      <c r="M58" s="825"/>
      <c r="N58" s="296">
        <f>K58*L58</f>
        <v>78.87052082000001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78.87052082000001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85.112008676833327</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2379.888094028046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475.97761880560921</v>
      </c>
      <c r="M82" s="855"/>
      <c r="N82" s="57"/>
    </row>
    <row r="83" spans="1:14">
      <c r="B83" s="95" t="s">
        <v>1057</v>
      </c>
      <c r="C83" s="96"/>
      <c r="D83" s="96"/>
      <c r="E83" s="96"/>
      <c r="F83" s="96"/>
      <c r="G83" s="96"/>
      <c r="H83" s="96"/>
      <c r="I83" s="93"/>
      <c r="J83" s="94"/>
      <c r="K83" s="313">
        <v>0.05</v>
      </c>
      <c r="L83" s="854">
        <f>N77*K83</f>
        <v>118.9944047014023</v>
      </c>
      <c r="M83" s="855"/>
      <c r="N83" s="57"/>
    </row>
    <row r="84" spans="1:14" ht="15.75" thickBot="1">
      <c r="B84" s="97" t="s">
        <v>1058</v>
      </c>
      <c r="C84" s="98"/>
      <c r="D84" s="98"/>
      <c r="E84" s="98"/>
      <c r="F84" s="98"/>
      <c r="G84" s="98"/>
      <c r="H84" s="98"/>
      <c r="I84" s="99"/>
      <c r="J84" s="100"/>
      <c r="K84" s="314">
        <v>0.05</v>
      </c>
      <c r="L84" s="856">
        <f>N77*K84</f>
        <v>118.9944047014023</v>
      </c>
      <c r="M84" s="857"/>
      <c r="N84" s="57"/>
    </row>
    <row r="85" spans="1:14" ht="15.75" thickBot="1">
      <c r="B85" s="820" t="s">
        <v>1037</v>
      </c>
      <c r="C85" s="821"/>
      <c r="D85" s="821"/>
      <c r="E85" s="821"/>
      <c r="F85" s="821"/>
      <c r="G85" s="821"/>
      <c r="H85" s="821"/>
      <c r="I85" s="821"/>
      <c r="J85" s="821"/>
      <c r="K85" s="821"/>
      <c r="L85" s="821"/>
      <c r="M85" s="822"/>
      <c r="N85" s="58">
        <f>L82+L83+L84</f>
        <v>713.96642820841384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3093.8545222364601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70" t="s">
        <v>2327</v>
      </c>
      <c r="C118" s="402"/>
      <c r="D118" s="402"/>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18</v>
      </c>
      <c r="N36" s="281">
        <f>K36/M36</f>
        <v>4059.0370370370365</v>
      </c>
    </row>
    <row r="37" spans="1:14">
      <c r="A37" s="119" t="s">
        <v>154</v>
      </c>
      <c r="B37" s="833" t="str">
        <f>VLOOKUP(A37,EQUIPOS!A7:D154,3,FALSE)</f>
        <v>Carrotanque Irrigador de asfalto, 1000 GALONES DE CAPACIDAD</v>
      </c>
      <c r="C37" s="834"/>
      <c r="D37" s="834"/>
      <c r="E37" s="834"/>
      <c r="F37" s="834"/>
      <c r="G37" s="834"/>
      <c r="H37" s="835"/>
      <c r="I37" s="276"/>
      <c r="J37" s="277"/>
      <c r="K37" s="278">
        <f>VLOOKUP(A37,EQUIPOS!A7:D164,4,FALSE)</f>
        <v>97773.333333333343</v>
      </c>
      <c r="L37" s="279"/>
      <c r="M37" s="280">
        <v>18</v>
      </c>
      <c r="N37" s="281">
        <f>K37/M37</f>
        <v>5431.8518518518522</v>
      </c>
    </row>
    <row r="38" spans="1:14">
      <c r="A38" t="s">
        <v>269</v>
      </c>
      <c r="B38" s="833" t="str">
        <f>VLOOKUP(A38,EQUIPOS!A8:D154,3,FALSE)</f>
        <v>Motoniveladora  potencia 215 HP, ancho de cuchilla 4,27 m, peso 18 ton.</v>
      </c>
      <c r="C38" s="834"/>
      <c r="D38" s="834"/>
      <c r="E38" s="834"/>
      <c r="F38" s="834"/>
      <c r="G38" s="834"/>
      <c r="H38" s="835"/>
      <c r="I38" s="276"/>
      <c r="J38" s="277"/>
      <c r="K38" s="278">
        <f>VLOOKUP(A38,EQUIPOS!A8:D165,4,FALSE)</f>
        <v>200759.66666666666</v>
      </c>
      <c r="L38" s="279"/>
      <c r="M38" s="280">
        <v>18</v>
      </c>
      <c r="N38" s="281">
        <f>K38/M38</f>
        <v>11153.314814814814</v>
      </c>
    </row>
    <row r="39" spans="1:14">
      <c r="A39" t="s">
        <v>299</v>
      </c>
      <c r="B39" s="833" t="str">
        <f>VLOOKUP(A39,EQUIPOS!A9:D154,3,FALSE)</f>
        <v xml:space="preserve">Recicladora, potencia 430HP </v>
      </c>
      <c r="C39" s="834"/>
      <c r="D39" s="834"/>
      <c r="E39" s="834"/>
      <c r="F39" s="834"/>
      <c r="G39" s="834"/>
      <c r="H39" s="835"/>
      <c r="I39" s="836"/>
      <c r="J39" s="817"/>
      <c r="K39" s="278">
        <f>VLOOKUP(A39,EQUIPOS!A9:D166,4,FALSE)</f>
        <v>603153.83333333337</v>
      </c>
      <c r="L39" s="837">
        <v>18</v>
      </c>
      <c r="M39" s="838"/>
      <c r="N39" s="281">
        <f>K39/L39</f>
        <v>33508.546296296299</v>
      </c>
    </row>
    <row r="40" spans="1:14">
      <c r="A40" t="s">
        <v>365</v>
      </c>
      <c r="B40" s="833" t="str">
        <f>VLOOKUP(A40,EQUIPOS!A10:D154,3,FALSE)</f>
        <v xml:space="preserve">Vibrocompatador, potencia 153 HP, peso 10 Ton. </v>
      </c>
      <c r="C40" s="834"/>
      <c r="D40" s="834"/>
      <c r="E40" s="834"/>
      <c r="F40" s="834"/>
      <c r="G40" s="834"/>
      <c r="H40" s="835"/>
      <c r="I40" s="42"/>
      <c r="J40" s="43"/>
      <c r="K40" s="278">
        <f>VLOOKUP(A40,EQUIPOS!A10:D167,4,FALSE)</f>
        <v>130864</v>
      </c>
      <c r="L40" s="285"/>
      <c r="M40" s="286">
        <v>18</v>
      </c>
      <c r="N40" s="281">
        <f>K40/M40</f>
        <v>7270.2222222222226</v>
      </c>
    </row>
    <row r="41" spans="1:14">
      <c r="B41" s="840" t="s">
        <v>1036</v>
      </c>
      <c r="C41" s="841"/>
      <c r="D41" s="841"/>
      <c r="E41" s="44"/>
      <c r="F41" s="45"/>
      <c r="G41" s="45"/>
      <c r="H41" s="46"/>
      <c r="I41" s="42"/>
      <c r="J41" s="43"/>
      <c r="K41" s="288"/>
      <c r="L41" s="285"/>
      <c r="M41" s="410">
        <v>0.01</v>
      </c>
      <c r="N41" s="353">
        <f>N75*M41</f>
        <v>28.370669558944442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61451.342891781162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53102.166666666672</v>
      </c>
      <c r="N48" s="281">
        <f>K48*M48</f>
        <v>1858.5758333333338</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72752</v>
      </c>
      <c r="N49" s="281">
        <f>K49*M49</f>
        <v>18188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5"/>
      <c r="C52" s="816"/>
      <c r="D52" s="816"/>
      <c r="E52" s="816"/>
      <c r="F52" s="816"/>
      <c r="G52" s="816"/>
      <c r="H52" s="816"/>
      <c r="I52" s="817"/>
      <c r="J52" s="48"/>
      <c r="K52" s="50"/>
      <c r="L52" s="818"/>
      <c r="M52" s="819"/>
      <c r="N52" s="51"/>
    </row>
    <row r="53" spans="1:14" ht="15.75" thickBot="1">
      <c r="B53" s="820" t="s">
        <v>1037</v>
      </c>
      <c r="C53" s="821"/>
      <c r="D53" s="821"/>
      <c r="E53" s="821"/>
      <c r="F53" s="821"/>
      <c r="G53" s="821"/>
      <c r="H53" s="821"/>
      <c r="I53" s="821"/>
      <c r="J53" s="821"/>
      <c r="K53" s="821"/>
      <c r="L53" s="821"/>
      <c r="M53" s="822"/>
      <c r="N53" s="403">
        <f>SUM(N48:N52)</f>
        <v>20046.575833333332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24">
        <f>VLOOKUP(A58,TRANSPORTE!A5:D117,4,FALSE)</f>
        <v>1213.3926280000001</v>
      </c>
      <c r="M58" s="825"/>
      <c r="N58" s="296">
        <f>K58*L58</f>
        <v>345.81689898000008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345.81689898000008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2837.0669558944442</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84680.802579988944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16936.160515997788</v>
      </c>
      <c r="M82" s="855"/>
      <c r="N82" s="57"/>
    </row>
    <row r="83" spans="1:14">
      <c r="B83" s="95" t="s">
        <v>1057</v>
      </c>
      <c r="C83" s="96"/>
      <c r="D83" s="96"/>
      <c r="E83" s="96"/>
      <c r="F83" s="96"/>
      <c r="G83" s="96"/>
      <c r="H83" s="96"/>
      <c r="I83" s="93"/>
      <c r="J83" s="94"/>
      <c r="K83" s="313">
        <v>0.05</v>
      </c>
      <c r="L83" s="854">
        <f>N77*K83</f>
        <v>4234.040128999447</v>
      </c>
      <c r="M83" s="855"/>
      <c r="N83" s="57"/>
    </row>
    <row r="84" spans="1:14" ht="15.75" thickBot="1">
      <c r="B84" s="97" t="s">
        <v>1058</v>
      </c>
      <c r="C84" s="98"/>
      <c r="D84" s="98"/>
      <c r="E84" s="98"/>
      <c r="F84" s="98"/>
      <c r="G84" s="98"/>
      <c r="H84" s="98"/>
      <c r="I84" s="99"/>
      <c r="J84" s="100"/>
      <c r="K84" s="314">
        <v>0.05</v>
      </c>
      <c r="L84" s="856">
        <f>N77*K84</f>
        <v>4234.040128999447</v>
      </c>
      <c r="M84" s="857"/>
      <c r="N84" s="57"/>
    </row>
    <row r="85" spans="1:14" ht="15.75" thickBot="1">
      <c r="B85" s="820" t="s">
        <v>1037</v>
      </c>
      <c r="C85" s="821"/>
      <c r="D85" s="821"/>
      <c r="E85" s="821"/>
      <c r="F85" s="821"/>
      <c r="G85" s="821"/>
      <c r="H85" s="821"/>
      <c r="I85" s="821"/>
      <c r="J85" s="821"/>
      <c r="K85" s="821"/>
      <c r="L85" s="821"/>
      <c r="M85" s="822"/>
      <c r="N85" s="58">
        <f>L82+L83+L84</f>
        <v>25404.240773996684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110085.04335398563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8" t="s">
        <v>2324</v>
      </c>
      <c r="C104" s="859"/>
      <c r="D104" s="859"/>
      <c r="E104" s="859"/>
      <c r="F104" s="859"/>
      <c r="G104" s="859"/>
      <c r="H104" s="859"/>
      <c r="I104" s="859"/>
      <c r="J104" s="859"/>
      <c r="K104" s="859"/>
      <c r="L104" s="859"/>
      <c r="M104" s="859"/>
      <c r="N104" s="860"/>
    </row>
    <row r="105" spans="2:14" ht="15" customHeight="1">
      <c r="B105" s="858"/>
      <c r="C105" s="859"/>
      <c r="D105" s="859"/>
      <c r="E105" s="859"/>
      <c r="F105" s="859"/>
      <c r="G105" s="859"/>
      <c r="H105" s="859"/>
      <c r="I105" s="859"/>
      <c r="J105" s="859"/>
      <c r="K105" s="859"/>
      <c r="L105" s="859"/>
      <c r="M105" s="859"/>
      <c r="N105" s="860"/>
    </row>
    <row r="106" spans="2:14" ht="30" customHeight="1">
      <c r="B106" s="861" t="s">
        <v>2325</v>
      </c>
      <c r="C106" s="862"/>
      <c r="D106" s="862"/>
      <c r="E106" s="862"/>
      <c r="F106" s="862"/>
      <c r="G106" s="862"/>
      <c r="H106" s="862"/>
      <c r="I106" s="862"/>
      <c r="J106" s="862"/>
      <c r="K106" s="862"/>
      <c r="L106" s="862"/>
      <c r="M106" s="862"/>
      <c r="N106" s="863"/>
    </row>
    <row r="107" spans="2:14">
      <c r="B107" s="861"/>
      <c r="C107" s="862"/>
      <c r="D107" s="862"/>
      <c r="E107" s="862"/>
      <c r="F107" s="862"/>
      <c r="G107" s="862"/>
      <c r="H107" s="862"/>
      <c r="I107" s="862"/>
      <c r="J107" s="862"/>
      <c r="K107" s="862"/>
      <c r="L107" s="862"/>
      <c r="M107" s="862"/>
      <c r="N107" s="863"/>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7"/>
      <c r="K117" s="797"/>
      <c r="L117" s="797"/>
      <c r="M117" s="797"/>
      <c r="N117" s="798"/>
    </row>
    <row r="118" spans="2:14" ht="15.75" thickBot="1">
      <c r="B118" s="270" t="s">
        <v>2327</v>
      </c>
      <c r="C118" s="402"/>
      <c r="D118" s="402"/>
      <c r="E118" s="63"/>
      <c r="F118" s="63"/>
      <c r="G118" s="63"/>
      <c r="H118" s="63"/>
      <c r="I118" s="63"/>
      <c r="J118" s="799"/>
      <c r="K118" s="799"/>
      <c r="L118" s="799"/>
      <c r="M118" s="799"/>
      <c r="N118"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12</v>
      </c>
      <c r="N36" s="281">
        <f>K36/M36</f>
        <v>6088.5555555555547</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97773.333333333343</v>
      </c>
      <c r="L37" s="279"/>
      <c r="M37" s="280">
        <v>12</v>
      </c>
      <c r="N37" s="281">
        <f>K37/M37</f>
        <v>8147.7777777777783</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200759.66666666666</v>
      </c>
      <c r="L38" s="279"/>
      <c r="M38" s="280">
        <v>12</v>
      </c>
      <c r="N38" s="281">
        <f>K38/M38</f>
        <v>16729.972222222223</v>
      </c>
    </row>
    <row r="39" spans="1:14">
      <c r="A39" s="119" t="s">
        <v>299</v>
      </c>
      <c r="B39" s="833" t="str">
        <f>VLOOKUP(A39,EQUIPOS!A7:D154,3,FALSE)</f>
        <v xml:space="preserve">Recicladora, potencia 430HP </v>
      </c>
      <c r="C39" s="834"/>
      <c r="D39" s="834"/>
      <c r="E39" s="834"/>
      <c r="F39" s="834"/>
      <c r="G39" s="834"/>
      <c r="H39" s="835"/>
      <c r="I39" s="276"/>
      <c r="J39" s="277"/>
      <c r="K39" s="278">
        <f>VLOOKUP(A39,EQUIPOS!A7:D164,4,FALSE)</f>
        <v>603153.83333333337</v>
      </c>
      <c r="L39" s="279"/>
      <c r="M39" s="280">
        <v>12</v>
      </c>
      <c r="N39" s="281">
        <f>K39/M39</f>
        <v>50262.819444444445</v>
      </c>
    </row>
    <row r="40" spans="1:14">
      <c r="A40" t="s">
        <v>365</v>
      </c>
      <c r="B40" s="833" t="str">
        <f>VLOOKUP(A40,EQUIPOS!A8:D154,3,FALSE)</f>
        <v xml:space="preserve">Vibrocompatador, potencia 153 HP, peso 10 Ton. </v>
      </c>
      <c r="C40" s="834"/>
      <c r="D40" s="834"/>
      <c r="E40" s="834"/>
      <c r="F40" s="834"/>
      <c r="G40" s="834"/>
      <c r="H40" s="835"/>
      <c r="I40" s="276"/>
      <c r="J40" s="277"/>
      <c r="K40" s="278">
        <f>VLOOKUP(A40,EQUIPOS!A8:D165,4,FALSE)</f>
        <v>130864</v>
      </c>
      <c r="L40" s="279"/>
      <c r="M40" s="280">
        <v>12</v>
      </c>
      <c r="N40" s="281">
        <f>K40/M40</f>
        <v>10905.333333333334</v>
      </c>
    </row>
    <row r="41" spans="1:14">
      <c r="B41" s="833"/>
      <c r="C41" s="834"/>
      <c r="D41" s="834"/>
      <c r="E41" s="834"/>
      <c r="F41" s="834"/>
      <c r="G41" s="834"/>
      <c r="H41" s="835"/>
      <c r="I41" s="836"/>
      <c r="J41" s="817"/>
      <c r="K41" s="278"/>
      <c r="L41" s="837"/>
      <c r="M41" s="838"/>
      <c r="N41" s="281"/>
    </row>
    <row r="42" spans="1:14">
      <c r="B42" s="833"/>
      <c r="C42" s="834"/>
      <c r="D42" s="834"/>
      <c r="E42" s="839"/>
      <c r="F42" s="834"/>
      <c r="G42" s="834"/>
      <c r="H42" s="835"/>
      <c r="I42" s="42"/>
      <c r="J42" s="43"/>
      <c r="K42" s="283"/>
      <c r="L42" s="285"/>
      <c r="M42" s="286"/>
      <c r="N42" s="287"/>
    </row>
    <row r="43" spans="1:14">
      <c r="B43" s="840" t="s">
        <v>1036</v>
      </c>
      <c r="C43" s="953"/>
      <c r="D43" s="953"/>
      <c r="E43" s="44"/>
      <c r="F43" s="45"/>
      <c r="G43" s="45"/>
      <c r="H43" s="46"/>
      <c r="I43" s="42"/>
      <c r="J43" s="43"/>
      <c r="K43" s="288"/>
      <c r="L43" s="285"/>
      <c r="M43" s="410">
        <v>0.1</v>
      </c>
      <c r="N43" s="353">
        <f>N77*M43</f>
        <v>425.56004338416665</v>
      </c>
    </row>
    <row r="44" spans="1:14" ht="15.75" thickBot="1">
      <c r="B44" s="833"/>
      <c r="C44" s="834"/>
      <c r="D44" s="834"/>
      <c r="E44" s="834"/>
      <c r="F44" s="834"/>
      <c r="G44" s="834"/>
      <c r="H44" s="835"/>
      <c r="I44" s="842"/>
      <c r="J44" s="843"/>
      <c r="K44" s="47"/>
      <c r="L44" s="844"/>
      <c r="M44" s="845"/>
      <c r="N44" s="111"/>
    </row>
    <row r="45" spans="1:14" ht="15.75" thickBot="1">
      <c r="B45" s="820" t="s">
        <v>1037</v>
      </c>
      <c r="C45" s="821"/>
      <c r="D45" s="821"/>
      <c r="E45" s="821"/>
      <c r="F45" s="821"/>
      <c r="G45" s="821"/>
      <c r="H45" s="821"/>
      <c r="I45" s="821"/>
      <c r="J45" s="821"/>
      <c r="K45" s="821"/>
      <c r="L45" s="821"/>
      <c r="M45" s="822"/>
      <c r="N45" s="403">
        <f>SUM(N36:N44)</f>
        <v>92560.018376717489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4" t="s">
        <v>1029</v>
      </c>
      <c r="K49" s="91" t="s">
        <v>1030</v>
      </c>
      <c r="L49" s="814" t="s">
        <v>1039</v>
      </c>
      <c r="M49" s="813"/>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51.5</v>
      </c>
      <c r="N50" s="281">
        <f>K50*M50</f>
        <v>3862.5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1834.5</v>
      </c>
      <c r="N51" s="281">
        <f>K51*M51</f>
        <v>2384.85</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15"/>
      <c r="C54" s="816"/>
      <c r="D54" s="816"/>
      <c r="E54" s="816"/>
      <c r="F54" s="816"/>
      <c r="G54" s="816"/>
      <c r="H54" s="816"/>
      <c r="I54" s="817"/>
      <c r="J54" s="48"/>
      <c r="K54" s="50"/>
      <c r="L54" s="818"/>
      <c r="M54" s="819"/>
      <c r="N54" s="51"/>
    </row>
    <row r="55" spans="1:14" ht="15.75" thickBot="1">
      <c r="B55" s="820" t="s">
        <v>1037</v>
      </c>
      <c r="C55" s="821"/>
      <c r="D55" s="821"/>
      <c r="E55" s="821"/>
      <c r="F55" s="821"/>
      <c r="G55" s="821"/>
      <c r="H55" s="821"/>
      <c r="I55" s="821"/>
      <c r="J55" s="821"/>
      <c r="K55" s="821"/>
      <c r="L55" s="821"/>
      <c r="M55" s="822"/>
      <c r="N55" s="403">
        <f>SUM(N50:N54)</f>
        <v>6247.35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4255.600433841666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N45+N55+N66+N77</f>
        <v>103062.96881055916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20612.593762111836</v>
      </c>
      <c r="M84" s="855"/>
      <c r="N84" s="57"/>
    </row>
    <row r="85" spans="1:14">
      <c r="B85" s="95" t="s">
        <v>1057</v>
      </c>
      <c r="C85" s="96"/>
      <c r="D85" s="96"/>
      <c r="E85" s="96"/>
      <c r="F85" s="96"/>
      <c r="G85" s="96"/>
      <c r="H85" s="96"/>
      <c r="I85" s="93"/>
      <c r="J85" s="94"/>
      <c r="K85" s="313">
        <v>0.05</v>
      </c>
      <c r="L85" s="854">
        <f>N79*K85</f>
        <v>5153.1484405279589</v>
      </c>
      <c r="M85" s="855"/>
      <c r="N85" s="57"/>
    </row>
    <row r="86" spans="1:14" ht="15.75" thickBot="1">
      <c r="B86" s="97" t="s">
        <v>1058</v>
      </c>
      <c r="C86" s="98"/>
      <c r="D86" s="98"/>
      <c r="E86" s="98"/>
      <c r="F86" s="98"/>
      <c r="G86" s="98"/>
      <c r="H86" s="98"/>
      <c r="I86" s="99"/>
      <c r="J86" s="100"/>
      <c r="K86" s="314">
        <v>0.05</v>
      </c>
      <c r="L86" s="856">
        <f>N79*K86</f>
        <v>5153.1484405279589</v>
      </c>
      <c r="M86" s="857"/>
      <c r="N86" s="57"/>
    </row>
    <row r="87" spans="1:14" ht="15.75" thickBot="1">
      <c r="B87" s="820" t="s">
        <v>1037</v>
      </c>
      <c r="C87" s="821"/>
      <c r="D87" s="821"/>
      <c r="E87" s="821"/>
      <c r="F87" s="821"/>
      <c r="G87" s="821"/>
      <c r="H87" s="821"/>
      <c r="I87" s="821"/>
      <c r="J87" s="821"/>
      <c r="K87" s="821"/>
      <c r="L87" s="821"/>
      <c r="M87" s="822"/>
      <c r="N87" s="58">
        <f>L84+L85+L86</f>
        <v>30918.890643167753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133981.85945372691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8" t="s">
        <v>2324</v>
      </c>
      <c r="C106" s="859"/>
      <c r="D106" s="859"/>
      <c r="E106" s="859"/>
      <c r="F106" s="859"/>
      <c r="G106" s="859"/>
      <c r="H106" s="859"/>
      <c r="I106" s="859"/>
      <c r="J106" s="859"/>
      <c r="K106" s="859"/>
      <c r="L106" s="859"/>
      <c r="M106" s="859"/>
      <c r="N106" s="860"/>
    </row>
    <row r="107" spans="2:14" ht="15" customHeight="1">
      <c r="B107" s="858"/>
      <c r="C107" s="859"/>
      <c r="D107" s="859"/>
      <c r="E107" s="859"/>
      <c r="F107" s="859"/>
      <c r="G107" s="859"/>
      <c r="H107" s="859"/>
      <c r="I107" s="859"/>
      <c r="J107" s="859"/>
      <c r="K107" s="859"/>
      <c r="L107" s="859"/>
      <c r="M107" s="859"/>
      <c r="N107" s="860"/>
    </row>
    <row r="108" spans="2:14" ht="30" customHeight="1">
      <c r="B108" s="861" t="s">
        <v>2325</v>
      </c>
      <c r="C108" s="862"/>
      <c r="D108" s="862"/>
      <c r="E108" s="862"/>
      <c r="F108" s="862"/>
      <c r="G108" s="862"/>
      <c r="H108" s="862"/>
      <c r="I108" s="862"/>
      <c r="J108" s="862"/>
      <c r="K108" s="862"/>
      <c r="L108" s="862"/>
      <c r="M108" s="862"/>
      <c r="N108" s="863"/>
    </row>
    <row r="109" spans="2:14">
      <c r="B109" s="861"/>
      <c r="C109" s="862"/>
      <c r="D109" s="862"/>
      <c r="E109" s="862"/>
      <c r="F109" s="862"/>
      <c r="G109" s="862"/>
      <c r="H109" s="862"/>
      <c r="I109" s="862"/>
      <c r="J109" s="862"/>
      <c r="K109" s="862"/>
      <c r="L109" s="862"/>
      <c r="M109" s="862"/>
      <c r="N109" s="863"/>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7"/>
      <c r="K119" s="797"/>
      <c r="L119" s="797"/>
      <c r="M119" s="797"/>
      <c r="N119" s="798"/>
    </row>
    <row r="120" spans="2:14" ht="15.75" thickBot="1">
      <c r="B120" s="270" t="s">
        <v>2327</v>
      </c>
      <c r="C120" s="402"/>
      <c r="D120" s="402"/>
      <c r="E120" s="63"/>
      <c r="F120" s="63"/>
      <c r="G120" s="63"/>
      <c r="H120" s="63"/>
      <c r="I120" s="63"/>
      <c r="J120" s="799"/>
      <c r="K120" s="799"/>
      <c r="L120" s="799"/>
      <c r="M120" s="799"/>
      <c r="N120" s="800"/>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18</v>
      </c>
      <c r="N36" s="281">
        <f>K36/M36</f>
        <v>4059.0370370370365</v>
      </c>
    </row>
    <row r="37" spans="1:14">
      <c r="A37" s="119" t="s">
        <v>154</v>
      </c>
      <c r="B37" s="833" t="str">
        <f>VLOOKUP(A37,EQUIPOS!A7:D154,3,FALSE)</f>
        <v>Carrotanque Irrigador de asfalto, 1000 GALONES DE CAPACIDAD</v>
      </c>
      <c r="C37" s="834"/>
      <c r="D37" s="834"/>
      <c r="E37" s="834"/>
      <c r="F37" s="834"/>
      <c r="G37" s="834"/>
      <c r="H37" s="835"/>
      <c r="I37" s="276"/>
      <c r="J37" s="277"/>
      <c r="K37" s="278">
        <f>VLOOKUP(A37,EQUIPOS!A7:D164,4,FALSE)</f>
        <v>97773.333333333343</v>
      </c>
      <c r="L37" s="279"/>
      <c r="M37" s="280">
        <v>18</v>
      </c>
      <c r="N37" s="281">
        <f>K37/M37</f>
        <v>5431.8518518518522</v>
      </c>
    </row>
    <row r="38" spans="1:14">
      <c r="A38" t="s">
        <v>269</v>
      </c>
      <c r="B38" s="833" t="str">
        <f>VLOOKUP(A38,EQUIPOS!A8:D154,3,FALSE)</f>
        <v>Motoniveladora  potencia 215 HP, ancho de cuchilla 4,27 m, peso 18 ton.</v>
      </c>
      <c r="C38" s="834"/>
      <c r="D38" s="834"/>
      <c r="E38" s="834"/>
      <c r="F38" s="834"/>
      <c r="G38" s="834"/>
      <c r="H38" s="835"/>
      <c r="I38" s="276"/>
      <c r="J38" s="277"/>
      <c r="K38" s="278">
        <f>VLOOKUP(A38,EQUIPOS!A8:D165,4,FALSE)</f>
        <v>200759.66666666666</v>
      </c>
      <c r="L38" s="279"/>
      <c r="M38" s="280">
        <v>18</v>
      </c>
      <c r="N38" s="281">
        <f>K38/M38</f>
        <v>11153.314814814814</v>
      </c>
    </row>
    <row r="39" spans="1:14">
      <c r="A39" t="s">
        <v>299</v>
      </c>
      <c r="B39" s="833" t="str">
        <f>VLOOKUP(A39,EQUIPOS!A9:D154,3,FALSE)</f>
        <v xml:space="preserve">Recicladora, potencia 430HP </v>
      </c>
      <c r="C39" s="834"/>
      <c r="D39" s="834"/>
      <c r="E39" s="834"/>
      <c r="F39" s="834"/>
      <c r="G39" s="834"/>
      <c r="H39" s="835"/>
      <c r="I39" s="836"/>
      <c r="J39" s="817"/>
      <c r="K39" s="278">
        <f>VLOOKUP(A39,EQUIPOS!A9:D166,4,FALSE)</f>
        <v>603153.83333333337</v>
      </c>
      <c r="L39" s="837">
        <v>18</v>
      </c>
      <c r="M39" s="838"/>
      <c r="N39" s="281">
        <f>K39/L39</f>
        <v>33508.546296296299</v>
      </c>
    </row>
    <row r="40" spans="1:14">
      <c r="A40" t="s">
        <v>365</v>
      </c>
      <c r="B40" s="833" t="str">
        <f>VLOOKUP(A40,EQUIPOS!A10:D154,3,FALSE)</f>
        <v xml:space="preserve">Vibrocompatador, potencia 153 HP, peso 10 Ton. </v>
      </c>
      <c r="C40" s="834"/>
      <c r="D40" s="834"/>
      <c r="E40" s="834"/>
      <c r="F40" s="834"/>
      <c r="G40" s="834"/>
      <c r="H40" s="835"/>
      <c r="I40" s="42"/>
      <c r="J40" s="43"/>
      <c r="K40" s="278">
        <f>VLOOKUP(A40,EQUIPOS!A10:D167,4,FALSE)</f>
        <v>130864</v>
      </c>
      <c r="L40" s="285"/>
      <c r="M40" s="286">
        <v>18</v>
      </c>
      <c r="N40" s="281">
        <f>K40/M40</f>
        <v>7270.2222222222226</v>
      </c>
    </row>
    <row r="41" spans="1:14">
      <c r="B41" s="329"/>
      <c r="C41" s="330"/>
      <c r="D41" s="330"/>
      <c r="E41" s="330"/>
      <c r="F41" s="332"/>
      <c r="G41" s="332"/>
      <c r="H41" s="131"/>
      <c r="I41" s="42"/>
      <c r="J41" s="43"/>
      <c r="K41" s="283"/>
      <c r="L41" s="285"/>
      <c r="M41" s="286"/>
      <c r="N41" s="281"/>
    </row>
    <row r="42" spans="1:14">
      <c r="B42" s="840" t="s">
        <v>1036</v>
      </c>
      <c r="C42" s="841"/>
      <c r="D42" s="841"/>
      <c r="E42" s="44"/>
      <c r="F42" s="45"/>
      <c r="G42" s="45"/>
      <c r="H42" s="46"/>
      <c r="I42" s="42"/>
      <c r="J42" s="43"/>
      <c r="K42" s="288"/>
      <c r="L42" s="285"/>
      <c r="M42" s="410">
        <v>0.01</v>
      </c>
      <c r="N42" s="353">
        <f>N76*M42</f>
        <v>28.370669558944442</v>
      </c>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3">
        <f>SUM(N36:N43)</f>
        <v>61451.342891781162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4" t="s">
        <v>1029</v>
      </c>
      <c r="K48" s="91" t="s">
        <v>1030</v>
      </c>
      <c r="L48" s="814" t="s">
        <v>1039</v>
      </c>
      <c r="M48" s="813"/>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423213.5</v>
      </c>
      <c r="N49" s="281">
        <f>K49*M49</f>
        <v>64751.665499999996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SUM(N49:N53)</f>
        <v>64751.665499999996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4">
        <f>VLOOKUP(A59,TRANSPORTE!A5:D117,4,FALSE)</f>
        <v>1213.3926280000001</v>
      </c>
      <c r="M59" s="825"/>
      <c r="N59" s="296">
        <f>K59*L59</f>
        <v>185.64907208400001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185.64907208400001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2837.0669558944442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129225.7244197596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25845.144883951922</v>
      </c>
      <c r="M83" s="855"/>
      <c r="N83" s="57"/>
    </row>
    <row r="84" spans="1:14">
      <c r="B84" s="95" t="s">
        <v>1057</v>
      </c>
      <c r="C84" s="96"/>
      <c r="D84" s="96"/>
      <c r="E84" s="96"/>
      <c r="F84" s="96"/>
      <c r="G84" s="96"/>
      <c r="H84" s="96"/>
      <c r="I84" s="93"/>
      <c r="J84" s="94"/>
      <c r="K84" s="313">
        <v>0.05</v>
      </c>
      <c r="L84" s="854">
        <f>N78*K84</f>
        <v>6461.2862209879804</v>
      </c>
      <c r="M84" s="855"/>
      <c r="N84" s="57"/>
    </row>
    <row r="85" spans="1:14" ht="15.75" thickBot="1">
      <c r="B85" s="97" t="s">
        <v>1058</v>
      </c>
      <c r="C85" s="98"/>
      <c r="D85" s="98"/>
      <c r="E85" s="98"/>
      <c r="F85" s="98"/>
      <c r="G85" s="98"/>
      <c r="H85" s="98"/>
      <c r="I85" s="99"/>
      <c r="J85" s="100"/>
      <c r="K85" s="314">
        <v>0.05</v>
      </c>
      <c r="L85" s="856">
        <f>N78*K85</f>
        <v>6461.2862209879804</v>
      </c>
      <c r="M85" s="857"/>
      <c r="N85" s="57"/>
    </row>
    <row r="86" spans="1:14" ht="15.75" thickBot="1">
      <c r="B86" s="820" t="s">
        <v>1037</v>
      </c>
      <c r="C86" s="821"/>
      <c r="D86" s="821"/>
      <c r="E86" s="821"/>
      <c r="F86" s="821"/>
      <c r="G86" s="821"/>
      <c r="H86" s="821"/>
      <c r="I86" s="821"/>
      <c r="J86" s="821"/>
      <c r="K86" s="821"/>
      <c r="L86" s="821"/>
      <c r="M86" s="822"/>
      <c r="N86" s="58">
        <f>L83+L84+L85</f>
        <v>38767.717325927886</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167993.44174568748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18</v>
      </c>
      <c r="N36" s="281">
        <f>K36/M36</f>
        <v>4059.0370370370365</v>
      </c>
    </row>
    <row r="37" spans="1:14">
      <c r="A37" s="119" t="s">
        <v>154</v>
      </c>
      <c r="B37" s="833" t="str">
        <f>VLOOKUP(A37,EQUIPOS!A7:D154,3,FALSE)</f>
        <v>Carrotanque Irrigador de asfalto, 1000 GALONES DE CAPACIDAD</v>
      </c>
      <c r="C37" s="834"/>
      <c r="D37" s="834"/>
      <c r="E37" s="834"/>
      <c r="F37" s="834"/>
      <c r="G37" s="834"/>
      <c r="H37" s="835"/>
      <c r="I37" s="276"/>
      <c r="J37" s="277"/>
      <c r="K37" s="278">
        <f>VLOOKUP(A37,EQUIPOS!A7:D164,4,FALSE)</f>
        <v>97773.333333333343</v>
      </c>
      <c r="L37" s="279"/>
      <c r="M37" s="280">
        <v>18</v>
      </c>
      <c r="N37" s="281">
        <f>K37/M37</f>
        <v>5431.8518518518522</v>
      </c>
    </row>
    <row r="38" spans="1:14">
      <c r="A38" t="s">
        <v>269</v>
      </c>
      <c r="B38" s="833" t="str">
        <f>VLOOKUP(A38,EQUIPOS!A8:D154,3,FALSE)</f>
        <v>Motoniveladora  potencia 215 HP, ancho de cuchilla 4,27 m, peso 18 ton.</v>
      </c>
      <c r="C38" s="834"/>
      <c r="D38" s="834"/>
      <c r="E38" s="834"/>
      <c r="F38" s="834"/>
      <c r="G38" s="834"/>
      <c r="H38" s="835"/>
      <c r="I38" s="276"/>
      <c r="J38" s="277"/>
      <c r="K38" s="278">
        <f>VLOOKUP(A38,EQUIPOS!A8:D165,4,FALSE)</f>
        <v>200759.66666666666</v>
      </c>
      <c r="L38" s="279"/>
      <c r="M38" s="280">
        <v>18</v>
      </c>
      <c r="N38" s="281">
        <f>K38/M38</f>
        <v>11153.314814814814</v>
      </c>
    </row>
    <row r="39" spans="1:14">
      <c r="A39" t="s">
        <v>299</v>
      </c>
      <c r="B39" s="833" t="str">
        <f>VLOOKUP(A39,EQUIPOS!A9:D154,3,FALSE)</f>
        <v xml:space="preserve">Recicladora, potencia 430HP </v>
      </c>
      <c r="C39" s="834"/>
      <c r="D39" s="834"/>
      <c r="E39" s="834"/>
      <c r="F39" s="834"/>
      <c r="G39" s="834"/>
      <c r="H39" s="835"/>
      <c r="I39" s="836"/>
      <c r="J39" s="817"/>
      <c r="K39" s="278">
        <f>VLOOKUP(A39,EQUIPOS!A9:D166,4,FALSE)</f>
        <v>603153.83333333337</v>
      </c>
      <c r="L39" s="837">
        <v>18</v>
      </c>
      <c r="M39" s="838"/>
      <c r="N39" s="281">
        <f>K39/L39</f>
        <v>33508.546296296299</v>
      </c>
    </row>
    <row r="40" spans="1:14">
      <c r="A40" t="s">
        <v>365</v>
      </c>
      <c r="B40" s="833" t="str">
        <f>VLOOKUP(A40,EQUIPOS!A10:D154,3,FALSE)</f>
        <v xml:space="preserve">Vibrocompatador, potencia 153 HP, peso 10 Ton. </v>
      </c>
      <c r="C40" s="834"/>
      <c r="D40" s="834"/>
      <c r="E40" s="834"/>
      <c r="F40" s="834"/>
      <c r="G40" s="834"/>
      <c r="H40" s="835"/>
      <c r="I40" s="42"/>
      <c r="J40" s="43"/>
      <c r="K40" s="278">
        <f>VLOOKUP(A40,EQUIPOS!A10:D167,4,FALSE)</f>
        <v>130864</v>
      </c>
      <c r="L40" s="285"/>
      <c r="M40" s="286">
        <v>18</v>
      </c>
      <c r="N40" s="281">
        <f>K40/M40</f>
        <v>7270.2222222222226</v>
      </c>
    </row>
    <row r="41" spans="1:14">
      <c r="B41" s="329"/>
      <c r="C41" s="330"/>
      <c r="D41" s="330"/>
      <c r="E41" s="330"/>
      <c r="F41" s="332"/>
      <c r="G41" s="332"/>
      <c r="H41" s="131"/>
      <c r="I41" s="42"/>
      <c r="J41" s="43"/>
      <c r="K41" s="283"/>
      <c r="L41" s="285"/>
      <c r="M41" s="286"/>
      <c r="N41" s="287"/>
    </row>
    <row r="42" spans="1:14">
      <c r="B42" s="840" t="s">
        <v>1036</v>
      </c>
      <c r="C42" s="841"/>
      <c r="D42" s="841"/>
      <c r="E42" s="44"/>
      <c r="F42" s="45"/>
      <c r="G42" s="45"/>
      <c r="H42" s="46"/>
      <c r="I42" s="42"/>
      <c r="J42" s="43"/>
      <c r="K42" s="288"/>
      <c r="L42" s="285"/>
      <c r="M42" s="410">
        <v>0.01</v>
      </c>
      <c r="N42" s="353">
        <f>N76*M42</f>
        <v>28.370669558944442</v>
      </c>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3">
        <f>SUM(N36:N43)</f>
        <v>61451.342891781162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4" t="s">
        <v>1029</v>
      </c>
      <c r="K48" s="91" t="s">
        <v>1030</v>
      </c>
      <c r="L48" s="814" t="s">
        <v>1039</v>
      </c>
      <c r="M48" s="813"/>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412659.16666666669</v>
      </c>
      <c r="N49" s="281">
        <f>K49*M49</f>
        <v>63136.852500000001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SUM(N49:N53)</f>
        <v>63136.852500000001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4">
        <f>VLOOKUP(A59,TRANSPORTE!A5:D117,4,FALSE)</f>
        <v>1213.3926280000001</v>
      </c>
      <c r="M59" s="825"/>
      <c r="N59" s="296">
        <f>K59*L59</f>
        <v>185.64907208400001</v>
      </c>
    </row>
    <row r="60" spans="1:14">
      <c r="B60" s="52"/>
      <c r="C60" s="53"/>
      <c r="D60" s="53"/>
      <c r="E60" s="53"/>
      <c r="F60" s="53"/>
      <c r="G60" s="53"/>
      <c r="H60" s="320"/>
      <c r="I60" s="288"/>
      <c r="J60" s="295"/>
      <c r="K60" s="288"/>
      <c r="L60" s="824"/>
      <c r="M60" s="82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185.64907208400001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2837.0669558944442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127610.91141975961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25522.182283951923</v>
      </c>
      <c r="M83" s="855"/>
      <c r="N83" s="57"/>
    </row>
    <row r="84" spans="1:14">
      <c r="B84" s="95" t="s">
        <v>1057</v>
      </c>
      <c r="C84" s="96"/>
      <c r="D84" s="96"/>
      <c r="E84" s="96"/>
      <c r="F84" s="96"/>
      <c r="G84" s="96"/>
      <c r="H84" s="96"/>
      <c r="I84" s="93"/>
      <c r="J84" s="94"/>
      <c r="K84" s="313">
        <v>0.05</v>
      </c>
      <c r="L84" s="854">
        <f>N78*K84</f>
        <v>6380.5455709879807</v>
      </c>
      <c r="M84" s="855"/>
      <c r="N84" s="57"/>
    </row>
    <row r="85" spans="1:14" ht="15.75" thickBot="1">
      <c r="B85" s="97" t="s">
        <v>1058</v>
      </c>
      <c r="C85" s="98"/>
      <c r="D85" s="98"/>
      <c r="E85" s="98"/>
      <c r="F85" s="98"/>
      <c r="G85" s="98"/>
      <c r="H85" s="98"/>
      <c r="I85" s="99"/>
      <c r="J85" s="100"/>
      <c r="K85" s="314">
        <v>0.05</v>
      </c>
      <c r="L85" s="856">
        <f>N78*K85</f>
        <v>6380.5455709879807</v>
      </c>
      <c r="M85" s="857"/>
      <c r="N85" s="57"/>
    </row>
    <row r="86" spans="1:14" ht="15.75" thickBot="1">
      <c r="B86" s="820" t="s">
        <v>1037</v>
      </c>
      <c r="C86" s="821"/>
      <c r="D86" s="821"/>
      <c r="E86" s="821"/>
      <c r="F86" s="821"/>
      <c r="G86" s="821"/>
      <c r="H86" s="821"/>
      <c r="I86" s="821"/>
      <c r="J86" s="821"/>
      <c r="K86" s="821"/>
      <c r="L86" s="821"/>
      <c r="M86" s="822"/>
      <c r="N86" s="58">
        <f>L83+L84+L85</f>
        <v>38283.273425927888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165894.1848456875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15</v>
      </c>
      <c r="N36" s="281">
        <f>K36/M36</f>
        <v>4870.844444444444</v>
      </c>
    </row>
    <row r="37" spans="1:14">
      <c r="A37" s="119" t="s">
        <v>154</v>
      </c>
      <c r="B37" s="833" t="str">
        <f>VLOOKUP(A37,EQUIPOS!A7:D154,3,FALSE)</f>
        <v>Carrotanque Irrigador de asfalto, 1000 GALONES DE CAPACIDAD</v>
      </c>
      <c r="C37" s="834"/>
      <c r="D37" s="834"/>
      <c r="E37" s="834"/>
      <c r="F37" s="834"/>
      <c r="G37" s="834"/>
      <c r="H37" s="835"/>
      <c r="I37" s="276"/>
      <c r="J37" s="277"/>
      <c r="K37" s="278">
        <f>VLOOKUP(A37,EQUIPOS!A7:D164,4,FALSE)</f>
        <v>97773.333333333343</v>
      </c>
      <c r="L37" s="279"/>
      <c r="M37" s="280">
        <v>15</v>
      </c>
      <c r="N37" s="281">
        <f>K37/M37</f>
        <v>6518.2222222222226</v>
      </c>
    </row>
    <row r="38" spans="1:14">
      <c r="A38" t="s">
        <v>269</v>
      </c>
      <c r="B38" s="833" t="str">
        <f>VLOOKUP(A38,EQUIPOS!A8:D154,3,FALSE)</f>
        <v>Motoniveladora  potencia 215 HP, ancho de cuchilla 4,27 m, peso 18 ton.</v>
      </c>
      <c r="C38" s="834"/>
      <c r="D38" s="834"/>
      <c r="E38" s="834"/>
      <c r="F38" s="834"/>
      <c r="G38" s="834"/>
      <c r="H38" s="835"/>
      <c r="I38" s="276"/>
      <c r="J38" s="277"/>
      <c r="K38" s="278">
        <f>VLOOKUP(A38,EQUIPOS!A8:D165,4,FALSE)</f>
        <v>200759.66666666666</v>
      </c>
      <c r="L38" s="279"/>
      <c r="M38" s="280">
        <v>15</v>
      </c>
      <c r="N38" s="281">
        <f>K38/M38</f>
        <v>13383.977777777776</v>
      </c>
    </row>
    <row r="39" spans="1:14">
      <c r="A39" t="s">
        <v>299</v>
      </c>
      <c r="B39" s="833" t="str">
        <f>VLOOKUP(A39,EQUIPOS!A9:D154,3,FALSE)</f>
        <v xml:space="preserve">Recicladora, potencia 430HP </v>
      </c>
      <c r="C39" s="834"/>
      <c r="D39" s="834"/>
      <c r="E39" s="834"/>
      <c r="F39" s="834"/>
      <c r="G39" s="834"/>
      <c r="H39" s="835"/>
      <c r="I39" s="836"/>
      <c r="J39" s="817"/>
      <c r="K39" s="278">
        <f>VLOOKUP(A39,EQUIPOS!A9:D166,4,FALSE)</f>
        <v>603153.83333333337</v>
      </c>
      <c r="L39" s="837">
        <v>15</v>
      </c>
      <c r="M39" s="838"/>
      <c r="N39" s="281">
        <f>K39/L39</f>
        <v>40210.255555555559</v>
      </c>
    </row>
    <row r="40" spans="1:14">
      <c r="A40" t="s">
        <v>365</v>
      </c>
      <c r="B40" s="833" t="str">
        <f>VLOOKUP(A40,EQUIPOS!A10:D154,3,FALSE)</f>
        <v xml:space="preserve">Vibrocompatador, potencia 153 HP, peso 10 Ton. </v>
      </c>
      <c r="C40" s="834"/>
      <c r="D40" s="834"/>
      <c r="E40" s="834"/>
      <c r="F40" s="834"/>
      <c r="G40" s="834"/>
      <c r="H40" s="835"/>
      <c r="I40" s="42"/>
      <c r="J40" s="43"/>
      <c r="K40" s="278">
        <f>VLOOKUP(A40,EQUIPOS!A10:D167,4,FALSE)</f>
        <v>130864</v>
      </c>
      <c r="L40" s="285"/>
      <c r="M40" s="286">
        <v>15</v>
      </c>
      <c r="N40" s="281">
        <f>K40/M40</f>
        <v>8724.2666666666664</v>
      </c>
    </row>
    <row r="41" spans="1:14">
      <c r="B41" s="329"/>
      <c r="C41" s="330"/>
      <c r="D41" s="330"/>
      <c r="E41" s="330"/>
      <c r="F41" s="332"/>
      <c r="G41" s="332"/>
      <c r="H41" s="131"/>
      <c r="I41" s="42"/>
      <c r="J41" s="43"/>
      <c r="K41" s="283"/>
      <c r="L41" s="285"/>
      <c r="M41" s="286"/>
      <c r="N41" s="287"/>
    </row>
    <row r="42" spans="1:14">
      <c r="B42" s="840" t="s">
        <v>1036</v>
      </c>
      <c r="C42" s="841"/>
      <c r="D42" s="841"/>
      <c r="E42" s="44"/>
      <c r="F42" s="45"/>
      <c r="G42" s="45"/>
      <c r="H42" s="46"/>
      <c r="I42" s="42"/>
      <c r="J42" s="43"/>
      <c r="K42" s="288"/>
      <c r="L42" s="285"/>
      <c r="M42" s="410">
        <v>0.01</v>
      </c>
      <c r="N42" s="353">
        <f>N76*M42</f>
        <v>34.044803470733335</v>
      </c>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3">
        <f>SUM(N36:N43)</f>
        <v>73741.611470137403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4" t="s">
        <v>1029</v>
      </c>
      <c r="K48" s="91" t="s">
        <v>1030</v>
      </c>
      <c r="L48" s="814" t="s">
        <v>1039</v>
      </c>
      <c r="M48" s="813"/>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423213.5</v>
      </c>
      <c r="N49" s="281">
        <f>K49*M49</f>
        <v>64751.665499999996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SUM(N49:N53)</f>
        <v>64751.665499999996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4">
        <f>VLOOKUP(A59,TRANSPORTE!A5:D117,4,FALSE)</f>
        <v>1213.3926280000001</v>
      </c>
      <c r="M59" s="825"/>
      <c r="N59" s="296">
        <f>K59*L59</f>
        <v>185.64907208400001</v>
      </c>
    </row>
    <row r="60" spans="1:14">
      <c r="B60" s="52"/>
      <c r="C60" s="53"/>
      <c r="D60" s="53"/>
      <c r="E60" s="53"/>
      <c r="F60" s="53"/>
      <c r="G60" s="53"/>
      <c r="H60" s="320"/>
      <c r="I60" s="288"/>
      <c r="J60" s="295"/>
      <c r="K60" s="288"/>
      <c r="L60" s="824"/>
      <c r="M60" s="82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185.64907208400001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3404.4803470733332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142083.40638929475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28416.681277858952</v>
      </c>
      <c r="M83" s="855"/>
      <c r="N83" s="57"/>
    </row>
    <row r="84" spans="1:14">
      <c r="B84" s="95" t="s">
        <v>1057</v>
      </c>
      <c r="C84" s="96"/>
      <c r="D84" s="96"/>
      <c r="E84" s="96"/>
      <c r="F84" s="96"/>
      <c r="G84" s="96"/>
      <c r="H84" s="96"/>
      <c r="I84" s="93"/>
      <c r="J84" s="94"/>
      <c r="K84" s="313">
        <v>0.05</v>
      </c>
      <c r="L84" s="854">
        <f>N78*K84</f>
        <v>7104.170319464738</v>
      </c>
      <c r="M84" s="855"/>
      <c r="N84" s="57"/>
    </row>
    <row r="85" spans="1:14" ht="15.75" thickBot="1">
      <c r="B85" s="97" t="s">
        <v>1058</v>
      </c>
      <c r="C85" s="98"/>
      <c r="D85" s="98"/>
      <c r="E85" s="98"/>
      <c r="F85" s="98"/>
      <c r="G85" s="98"/>
      <c r="H85" s="98"/>
      <c r="I85" s="99"/>
      <c r="J85" s="100"/>
      <c r="K85" s="314">
        <v>0.05</v>
      </c>
      <c r="L85" s="856">
        <f>N78*K85</f>
        <v>7104.170319464738</v>
      </c>
      <c r="M85" s="857"/>
      <c r="N85" s="57"/>
    </row>
    <row r="86" spans="1:14" ht="15.75" thickBot="1">
      <c r="B86" s="820" t="s">
        <v>1037</v>
      </c>
      <c r="C86" s="821"/>
      <c r="D86" s="821"/>
      <c r="E86" s="821"/>
      <c r="F86" s="821"/>
      <c r="G86" s="821"/>
      <c r="H86" s="821"/>
      <c r="I86" s="821"/>
      <c r="J86" s="821"/>
      <c r="K86" s="821"/>
      <c r="L86" s="821"/>
      <c r="M86" s="822"/>
      <c r="N86" s="58">
        <f>L83+L84+L85</f>
        <v>42625.021916788435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184708.42830608319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280">
        <v>15</v>
      </c>
      <c r="N36" s="281">
        <f>K36/M36</f>
        <v>4870.844444444444</v>
      </c>
    </row>
    <row r="37" spans="1:14">
      <c r="A37" s="119" t="s">
        <v>154</v>
      </c>
      <c r="B37" s="833" t="str">
        <f>VLOOKUP(A37,EQUIPOS!A7:D154,3,FALSE)</f>
        <v>Carrotanque Irrigador de asfalto, 1000 GALONES DE CAPACIDAD</v>
      </c>
      <c r="C37" s="834"/>
      <c r="D37" s="834"/>
      <c r="E37" s="834"/>
      <c r="F37" s="834"/>
      <c r="G37" s="834"/>
      <c r="H37" s="835"/>
      <c r="I37" s="276"/>
      <c r="J37" s="277"/>
      <c r="K37" s="278">
        <f>VLOOKUP(A37,EQUIPOS!A7:D164,4,FALSE)</f>
        <v>97773.333333333343</v>
      </c>
      <c r="L37" s="279"/>
      <c r="M37" s="280">
        <v>15</v>
      </c>
      <c r="N37" s="281">
        <f>K37/M37</f>
        <v>6518.2222222222226</v>
      </c>
    </row>
    <row r="38" spans="1:14">
      <c r="A38" t="s">
        <v>269</v>
      </c>
      <c r="B38" s="833" t="str">
        <f>VLOOKUP(A38,EQUIPOS!A8:D154,3,FALSE)</f>
        <v>Motoniveladora  potencia 215 HP, ancho de cuchilla 4,27 m, peso 18 ton.</v>
      </c>
      <c r="C38" s="834"/>
      <c r="D38" s="834"/>
      <c r="E38" s="834"/>
      <c r="F38" s="834"/>
      <c r="G38" s="834"/>
      <c r="H38" s="835"/>
      <c r="I38" s="276"/>
      <c r="J38" s="277"/>
      <c r="K38" s="278">
        <f>VLOOKUP(A38,EQUIPOS!A8:D165,4,FALSE)</f>
        <v>200759.66666666666</v>
      </c>
      <c r="L38" s="279"/>
      <c r="M38" s="280">
        <v>15</v>
      </c>
      <c r="N38" s="281">
        <f>K38/M38</f>
        <v>13383.977777777776</v>
      </c>
    </row>
    <row r="39" spans="1:14">
      <c r="A39" t="s">
        <v>299</v>
      </c>
      <c r="B39" s="833" t="str">
        <f>VLOOKUP(A39,EQUIPOS!A9:D154,3,FALSE)</f>
        <v xml:space="preserve">Recicladora, potencia 430HP </v>
      </c>
      <c r="C39" s="834"/>
      <c r="D39" s="834"/>
      <c r="E39" s="834"/>
      <c r="F39" s="834"/>
      <c r="G39" s="834"/>
      <c r="H39" s="835"/>
      <c r="I39" s="836"/>
      <c r="J39" s="817"/>
      <c r="K39" s="278">
        <f>VLOOKUP(A39,EQUIPOS!A9:D166,4,FALSE)</f>
        <v>603153.83333333337</v>
      </c>
      <c r="L39" s="837">
        <v>15</v>
      </c>
      <c r="M39" s="838"/>
      <c r="N39" s="281">
        <f>K39/L39</f>
        <v>40210.255555555559</v>
      </c>
    </row>
    <row r="40" spans="1:14">
      <c r="A40" t="s">
        <v>365</v>
      </c>
      <c r="B40" s="833" t="str">
        <f>VLOOKUP(A40,EQUIPOS!A10:D154,3,FALSE)</f>
        <v xml:space="preserve">Vibrocompatador, potencia 153 HP, peso 10 Ton. </v>
      </c>
      <c r="C40" s="834"/>
      <c r="D40" s="834"/>
      <c r="E40" s="834"/>
      <c r="F40" s="834"/>
      <c r="G40" s="834"/>
      <c r="H40" s="835"/>
      <c r="I40" s="42"/>
      <c r="J40" s="43"/>
      <c r="K40" s="278">
        <f>VLOOKUP(A40,EQUIPOS!A10:D167,4,FALSE)</f>
        <v>130864</v>
      </c>
      <c r="L40" s="285"/>
      <c r="M40" s="286">
        <v>15</v>
      </c>
      <c r="N40" s="281">
        <f>K40/M40</f>
        <v>8724.2666666666664</v>
      </c>
    </row>
    <row r="41" spans="1:14">
      <c r="B41" s="329"/>
      <c r="C41" s="330"/>
      <c r="D41" s="330"/>
      <c r="E41" s="330"/>
      <c r="F41" s="332"/>
      <c r="G41" s="332"/>
      <c r="H41" s="131"/>
      <c r="I41" s="42"/>
      <c r="J41" s="43"/>
      <c r="K41" s="283"/>
      <c r="L41" s="285"/>
      <c r="M41" s="286"/>
      <c r="N41" s="287"/>
    </row>
    <row r="42" spans="1:14">
      <c r="B42" s="840" t="s">
        <v>1036</v>
      </c>
      <c r="C42" s="841"/>
      <c r="D42" s="841"/>
      <c r="E42" s="44"/>
      <c r="F42" s="45"/>
      <c r="G42" s="45"/>
      <c r="H42" s="46"/>
      <c r="I42" s="42"/>
      <c r="J42" s="43"/>
      <c r="K42" s="288"/>
      <c r="L42" s="285"/>
      <c r="M42" s="410">
        <v>0.01</v>
      </c>
      <c r="N42" s="353">
        <f>N76*M42</f>
        <v>34.044803470733335</v>
      </c>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3">
        <f>SUM(N36:N43)</f>
        <v>73741.611470137403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4" t="s">
        <v>1029</v>
      </c>
      <c r="K48" s="91" t="s">
        <v>1030</v>
      </c>
      <c r="L48" s="814" t="s">
        <v>1039</v>
      </c>
      <c r="M48" s="813"/>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412659.16666666669</v>
      </c>
      <c r="N49" s="281">
        <f>K49*M49</f>
        <v>63136.852500000001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SUM(N49:N53)</f>
        <v>63136.852500000001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4">
        <f>VLOOKUP(A59,TRANSPORTE!A5:D117,4,FALSE)</f>
        <v>1213.3926280000001</v>
      </c>
      <c r="M59" s="825"/>
      <c r="N59" s="296">
        <f>K59*L59</f>
        <v>185.64907208400001</v>
      </c>
    </row>
    <row r="60" spans="1:14">
      <c r="B60" s="52"/>
      <c r="C60" s="53"/>
      <c r="D60" s="53"/>
      <c r="E60" s="53"/>
      <c r="F60" s="53"/>
      <c r="G60" s="53"/>
      <c r="H60" s="320"/>
      <c r="I60" s="288"/>
      <c r="J60" s="295"/>
      <c r="K60" s="288"/>
      <c r="L60" s="824"/>
      <c r="M60" s="82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185.64907208400001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3404.4803470733332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140468.59338929475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28093.718677858953</v>
      </c>
      <c r="M83" s="855"/>
      <c r="N83" s="57"/>
    </row>
    <row r="84" spans="1:14">
      <c r="B84" s="95" t="s">
        <v>1057</v>
      </c>
      <c r="C84" s="96"/>
      <c r="D84" s="96"/>
      <c r="E84" s="96"/>
      <c r="F84" s="96"/>
      <c r="G84" s="96"/>
      <c r="H84" s="96"/>
      <c r="I84" s="93"/>
      <c r="J84" s="94"/>
      <c r="K84" s="313">
        <v>0.05</v>
      </c>
      <c r="L84" s="854">
        <f>N78*K84</f>
        <v>7023.4296694647383</v>
      </c>
      <c r="M84" s="855"/>
      <c r="N84" s="57"/>
    </row>
    <row r="85" spans="1:14" ht="15.75" thickBot="1">
      <c r="B85" s="97" t="s">
        <v>1058</v>
      </c>
      <c r="C85" s="98"/>
      <c r="D85" s="98"/>
      <c r="E85" s="98"/>
      <c r="F85" s="98"/>
      <c r="G85" s="98"/>
      <c r="H85" s="98"/>
      <c r="I85" s="99"/>
      <c r="J85" s="100"/>
      <c r="K85" s="314">
        <v>0.05</v>
      </c>
      <c r="L85" s="856">
        <f>N78*K85</f>
        <v>7023.4296694647383</v>
      </c>
      <c r="M85" s="857"/>
      <c r="N85" s="57"/>
    </row>
    <row r="86" spans="1:14" ht="15.75" thickBot="1">
      <c r="B86" s="820" t="s">
        <v>1037</v>
      </c>
      <c r="C86" s="821"/>
      <c r="D86" s="821"/>
      <c r="E86" s="821"/>
      <c r="F86" s="821"/>
      <c r="G86" s="821"/>
      <c r="H86" s="821"/>
      <c r="I86" s="821"/>
      <c r="J86" s="821"/>
      <c r="K86" s="821"/>
      <c r="L86" s="821"/>
      <c r="M86" s="822"/>
      <c r="N86" s="58">
        <f>L83+L84+L85</f>
        <v>42140.578016788422</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182609.17140608316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4"/>
      <c r="F40" s="834"/>
      <c r="G40" s="834"/>
      <c r="H40" s="835"/>
      <c r="I40" s="42"/>
      <c r="J40" s="43"/>
      <c r="K40" s="278"/>
      <c r="L40" s="285"/>
      <c r="M40" s="286"/>
      <c r="N40" s="281"/>
    </row>
    <row r="41" spans="1:14">
      <c r="B41" s="329"/>
      <c r="C41" s="330"/>
      <c r="D41" s="330"/>
      <c r="E41" s="330"/>
      <c r="F41" s="332"/>
      <c r="G41" s="332"/>
      <c r="H41" s="131"/>
      <c r="I41" s="42"/>
      <c r="J41" s="43"/>
      <c r="K41" s="283"/>
      <c r="L41" s="285"/>
      <c r="M41" s="286"/>
      <c r="N41" s="287"/>
    </row>
    <row r="42" spans="1:14">
      <c r="B42" s="840" t="s">
        <v>1036</v>
      </c>
      <c r="C42" s="841"/>
      <c r="D42" s="841"/>
      <c r="E42" s="44"/>
      <c r="F42" s="45"/>
      <c r="G42" s="45"/>
      <c r="H42" s="46"/>
      <c r="I42" s="42"/>
      <c r="J42" s="43"/>
      <c r="K42" s="288"/>
      <c r="L42" s="285"/>
      <c r="M42" s="410">
        <v>0.01</v>
      </c>
      <c r="N42" s="353">
        <f>N76*M42</f>
        <v>4.0853764164879998</v>
      </c>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4" t="s">
        <v>1029</v>
      </c>
      <c r="K48" s="91" t="s">
        <v>1030</v>
      </c>
      <c r="L48" s="814" t="s">
        <v>1039</v>
      </c>
      <c r="M48" s="813"/>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6461.6666666666661</v>
      </c>
      <c r="N49" s="281">
        <f>K49*M49</f>
        <v>6817.0583333333325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SUM(N49:N53)</f>
        <v>6817.0583333333325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320"/>
      <c r="I60" s="288"/>
      <c r="J60" s="295"/>
      <c r="K60" s="288"/>
      <c r="L60" s="824"/>
      <c r="M60" s="82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408.53764164879999</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N44+N54+N65+N76</f>
        <v>7229.6813513986199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1445.9362702797241</v>
      </c>
      <c r="M83" s="855"/>
      <c r="N83" s="57"/>
    </row>
    <row r="84" spans="1:14">
      <c r="B84" s="95" t="s">
        <v>1057</v>
      </c>
      <c r="C84" s="96"/>
      <c r="D84" s="96"/>
      <c r="E84" s="96"/>
      <c r="F84" s="96"/>
      <c r="G84" s="96"/>
      <c r="H84" s="96"/>
      <c r="I84" s="93"/>
      <c r="J84" s="94"/>
      <c r="K84" s="313">
        <v>0.05</v>
      </c>
      <c r="L84" s="854">
        <f>N78*K84</f>
        <v>361.48406756993103</v>
      </c>
      <c r="M84" s="855"/>
      <c r="N84" s="57"/>
    </row>
    <row r="85" spans="1:14" ht="15.75" thickBot="1">
      <c r="B85" s="97" t="s">
        <v>1058</v>
      </c>
      <c r="C85" s="98"/>
      <c r="D85" s="98"/>
      <c r="E85" s="98"/>
      <c r="F85" s="98"/>
      <c r="G85" s="98"/>
      <c r="H85" s="98"/>
      <c r="I85" s="99"/>
      <c r="J85" s="100"/>
      <c r="K85" s="314">
        <v>0.05</v>
      </c>
      <c r="L85" s="856">
        <f>N78*K85</f>
        <v>361.48406756993103</v>
      </c>
      <c r="M85" s="857"/>
      <c r="N85" s="57"/>
    </row>
    <row r="86" spans="1:14" ht="15.75" thickBot="1">
      <c r="B86" s="820" t="s">
        <v>1037</v>
      </c>
      <c r="C86" s="821"/>
      <c r="D86" s="821"/>
      <c r="E86" s="821"/>
      <c r="F86" s="821"/>
      <c r="G86" s="821"/>
      <c r="H86" s="821"/>
      <c r="I86" s="821"/>
      <c r="J86" s="821"/>
      <c r="K86" s="821"/>
      <c r="L86" s="821"/>
      <c r="M86" s="822"/>
      <c r="N86" s="58">
        <f>L83+L84+L85</f>
        <v>2168.9044054195861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9398.5857568182055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30"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7"/>
      <c r="K118" s="797"/>
      <c r="L118" s="797"/>
      <c r="M118" s="797"/>
      <c r="N118" s="798"/>
    </row>
    <row r="119" spans="2:14" ht="15.75" thickBot="1">
      <c r="B119" s="270" t="s">
        <v>2327</v>
      </c>
      <c r="C119" s="402"/>
      <c r="D119" s="402"/>
      <c r="E119" s="63"/>
      <c r="F119" s="63"/>
      <c r="G119" s="63"/>
      <c r="H119" s="63"/>
      <c r="I119" s="63"/>
      <c r="J119" s="799"/>
      <c r="K119" s="799"/>
      <c r="L119" s="799"/>
      <c r="M119" s="799"/>
      <c r="N119" s="800"/>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164</v>
      </c>
      <c r="B36" s="833" t="str">
        <f>VLOOKUP(A36,EQUIPOS!A6:D154,3,FALSE)</f>
        <v>Compactador manual de rodillo</v>
      </c>
      <c r="C36" s="834"/>
      <c r="D36" s="834"/>
      <c r="E36" s="834"/>
      <c r="F36" s="834"/>
      <c r="G36" s="834"/>
      <c r="H36" s="835"/>
      <c r="I36" s="276"/>
      <c r="J36" s="277"/>
      <c r="K36" s="278">
        <f>VLOOKUP(A36,EQUIPOS!A6:D163,4,FALSE)</f>
        <v>17366.916666666664</v>
      </c>
      <c r="L36" s="279"/>
      <c r="M36" s="280">
        <v>2</v>
      </c>
      <c r="N36" s="281">
        <f>K36/M36</f>
        <v>8683.4583333333321</v>
      </c>
    </row>
    <row r="37" spans="1:14">
      <c r="A37" s="119" t="s">
        <v>180</v>
      </c>
      <c r="B37" s="833" t="str">
        <f>VLOOKUP(A37,EQUIPOS!A7:D154,3,FALSE)</f>
        <v>Compresor 120 HP, con martillo.</v>
      </c>
      <c r="C37" s="834"/>
      <c r="D37" s="834"/>
      <c r="E37" s="834"/>
      <c r="F37" s="834"/>
      <c r="G37" s="834"/>
      <c r="H37" s="835"/>
      <c r="I37" s="276"/>
      <c r="J37" s="277"/>
      <c r="K37" s="278">
        <f>VLOOKUP(A37,EQUIPOS!A7:D164,4,FALSE)</f>
        <v>90682.833333333328</v>
      </c>
      <c r="L37" s="279"/>
      <c r="M37" s="280">
        <v>4</v>
      </c>
      <c r="N37" s="281">
        <f>K37/M37</f>
        <v>22670.708333333332</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6"/>
      <c r="J38" s="277"/>
      <c r="K38" s="278">
        <f>VLOOKUP(A38,EQUIPOS!A8:D165,4,FALSE)</f>
        <v>44632.5</v>
      </c>
      <c r="L38" s="279"/>
      <c r="M38" s="280">
        <v>10</v>
      </c>
      <c r="N38" s="281">
        <f>K38/M38</f>
        <v>4463.25</v>
      </c>
    </row>
    <row r="39" spans="1:14">
      <c r="A39" t="s">
        <v>303</v>
      </c>
      <c r="B39" s="833" t="str">
        <f>VLOOKUP(A39,EQUIPOS!A9:D154,3,FALSE)</f>
        <v>Retrocargador, pala de 1,1 m3 de capacidad, profundidad de excavación de 4.400 mm y una altura de 5.680 mm</v>
      </c>
      <c r="C39" s="834"/>
      <c r="D39" s="834"/>
      <c r="E39" s="834"/>
      <c r="F39" s="834"/>
      <c r="G39" s="834"/>
      <c r="H39" s="835"/>
      <c r="I39" s="276"/>
      <c r="J39" s="277"/>
      <c r="K39" s="278">
        <f>VLOOKUP(A39,EQUIPOS!A9:D166,4,FALSE)</f>
        <v>121421</v>
      </c>
      <c r="L39" s="279"/>
      <c r="M39" s="280">
        <v>10</v>
      </c>
      <c r="N39" s="281">
        <f>K39/M39</f>
        <v>12142.1</v>
      </c>
    </row>
    <row r="40" spans="1:14">
      <c r="A40" t="s">
        <v>129</v>
      </c>
      <c r="B40" s="833" t="str">
        <f>VLOOKUP(A40,EQUIPOS!A10:D154,3,FALSE)</f>
        <v xml:space="preserve">Buldozer, Potencia al volante de 140 HP, motor de 2200 RPM, longitud de hoja 4,80m. </v>
      </c>
      <c r="C40" s="834"/>
      <c r="D40" s="834"/>
      <c r="E40" s="834"/>
      <c r="F40" s="834"/>
      <c r="G40" s="834"/>
      <c r="H40" s="835"/>
      <c r="I40" s="276"/>
      <c r="J40" s="277"/>
      <c r="K40" s="278">
        <f>VLOOKUP(A40,EQUIPOS!A10:D167,4,FALSE)</f>
        <v>159912.08333333331</v>
      </c>
      <c r="L40" s="279"/>
      <c r="M40" s="280">
        <v>100</v>
      </c>
      <c r="N40" s="281">
        <f>K40/M40</f>
        <v>1599.1208333333332</v>
      </c>
    </row>
    <row r="41" spans="1:14">
      <c r="B41" s="833"/>
      <c r="C41" s="834"/>
      <c r="D41" s="834"/>
      <c r="E41" s="834"/>
      <c r="F41" s="834"/>
      <c r="G41" s="834"/>
      <c r="H41" s="835"/>
      <c r="I41" s="276"/>
      <c r="J41" s="277"/>
      <c r="K41" s="278"/>
      <c r="L41" s="279"/>
      <c r="M41" s="280"/>
      <c r="N41" s="281"/>
    </row>
    <row r="42" spans="1:14">
      <c r="B42" s="833"/>
      <c r="C42" s="834"/>
      <c r="D42" s="834"/>
      <c r="E42" s="834"/>
      <c r="F42" s="834"/>
      <c r="G42" s="834"/>
      <c r="H42" s="835"/>
      <c r="I42" s="276"/>
      <c r="J42" s="277"/>
      <c r="K42" s="278"/>
      <c r="L42" s="279"/>
      <c r="M42" s="280"/>
      <c r="N42" s="281"/>
    </row>
    <row r="43" spans="1:14">
      <c r="B43" s="833"/>
      <c r="C43" s="834"/>
      <c r="D43" s="834"/>
      <c r="E43" s="834"/>
      <c r="F43" s="834"/>
      <c r="G43" s="834"/>
      <c r="H43" s="835"/>
      <c r="I43" s="276"/>
      <c r="J43" s="277"/>
      <c r="K43" s="278"/>
      <c r="L43" s="279"/>
      <c r="M43" s="280"/>
      <c r="N43" s="281"/>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N80*M46</f>
        <v>1276.6801301525002</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50835.317630152495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5415</v>
      </c>
      <c r="N53" s="281">
        <f>K53*M53</f>
        <v>5415</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5415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24">
        <f>VLOOKUP(A63,TRANSPORTE!A5:D117,4,FALSE)</f>
        <v>1213.3926280000001</v>
      </c>
      <c r="M63" s="825"/>
      <c r="N63" s="296">
        <f>K63*L63</f>
        <v>1577.4104164</v>
      </c>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f>N63+N64+N65+N66+N67</f>
        <v>1577.4104164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133"/>
    </row>
    <row r="80" spans="1:15" ht="15.75" thickBot="1">
      <c r="B80" s="826" t="s">
        <v>1037</v>
      </c>
      <c r="C80" s="827"/>
      <c r="D80" s="827"/>
      <c r="E80" s="827"/>
      <c r="F80" s="827"/>
      <c r="G80" s="827"/>
      <c r="H80" s="827"/>
      <c r="I80" s="827"/>
      <c r="J80" s="827"/>
      <c r="K80" s="827"/>
      <c r="L80" s="827"/>
      <c r="M80" s="828"/>
      <c r="N80" s="469">
        <f>SUM(N74:N79)</f>
        <v>12766.801301525</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70594.5293480775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14118.905869615501</v>
      </c>
      <c r="M87" s="855"/>
      <c r="N87" s="57"/>
    </row>
    <row r="88" spans="1:14">
      <c r="B88" s="95" t="s">
        <v>1057</v>
      </c>
      <c r="C88" s="96"/>
      <c r="D88" s="96"/>
      <c r="E88" s="96"/>
      <c r="F88" s="96"/>
      <c r="G88" s="96"/>
      <c r="H88" s="96"/>
      <c r="I88" s="93"/>
      <c r="J88" s="94"/>
      <c r="K88" s="313">
        <v>0.05</v>
      </c>
      <c r="L88" s="854">
        <f>N82*K88</f>
        <v>3529.7264674038752</v>
      </c>
      <c r="M88" s="855"/>
      <c r="N88" s="57"/>
    </row>
    <row r="89" spans="1:14" ht="15.75" thickBot="1">
      <c r="B89" s="97" t="s">
        <v>1058</v>
      </c>
      <c r="C89" s="98"/>
      <c r="D89" s="98"/>
      <c r="E89" s="98"/>
      <c r="F89" s="98"/>
      <c r="G89" s="98"/>
      <c r="H89" s="98"/>
      <c r="I89" s="99"/>
      <c r="J89" s="100"/>
      <c r="K89" s="314">
        <v>0.05</v>
      </c>
      <c r="L89" s="856">
        <f>N82*K89</f>
        <v>3529.7264674038752</v>
      </c>
      <c r="M89" s="857"/>
      <c r="N89" s="57"/>
    </row>
    <row r="90" spans="1:14" ht="15.75" thickBot="1">
      <c r="B90" s="820" t="s">
        <v>1037</v>
      </c>
      <c r="C90" s="821"/>
      <c r="D90" s="821"/>
      <c r="E90" s="821"/>
      <c r="F90" s="821"/>
      <c r="G90" s="821"/>
      <c r="H90" s="821"/>
      <c r="I90" s="821"/>
      <c r="J90" s="821"/>
      <c r="K90" s="821"/>
      <c r="L90" s="821"/>
      <c r="M90" s="822"/>
      <c r="N90" s="58">
        <f>L87+L88+L89</f>
        <v>21178.358804423249</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91772.888152500745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6"/>
      <c r="J36" s="277"/>
      <c r="K36" s="278">
        <f>VLOOKUP(A36,EQUIPOS!A6:D163,4,FALSE)</f>
        <v>13851.166666666668</v>
      </c>
      <c r="L36" s="279"/>
      <c r="M36" s="280">
        <v>2</v>
      </c>
      <c r="N36" s="281">
        <f>K36/M36</f>
        <v>6925.5833333333339</v>
      </c>
    </row>
    <row r="37" spans="1:14">
      <c r="A37" s="119" t="s">
        <v>303</v>
      </c>
      <c r="B37" s="833" t="str">
        <f>VLOOKUP(A37,EQUIPOS!A7:D154,3,FALSE)</f>
        <v>Retrocargador, pala de 1,1 m3 de capacidad, profundidad de excavación de 4.400 mm y una altura de 5.680 mm</v>
      </c>
      <c r="C37" s="834"/>
      <c r="D37" s="834"/>
      <c r="E37" s="834"/>
      <c r="F37" s="834"/>
      <c r="G37" s="834"/>
      <c r="H37" s="835"/>
      <c r="I37" s="276"/>
      <c r="J37" s="277"/>
      <c r="K37" s="278">
        <f>VLOOKUP(A37,EQUIPOS!A7:D164,4,FALSE)</f>
        <v>121421</v>
      </c>
      <c r="L37" s="279"/>
      <c r="M37" s="280">
        <v>10</v>
      </c>
      <c r="N37" s="281">
        <f>K37/M37</f>
        <v>12142.1</v>
      </c>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276"/>
      <c r="J39" s="277"/>
      <c r="K39" s="278"/>
      <c r="L39" s="279"/>
      <c r="M39" s="280"/>
      <c r="N39" s="281"/>
    </row>
    <row r="40" spans="1:14">
      <c r="B40" s="833"/>
      <c r="C40" s="834"/>
      <c r="D40" s="834"/>
      <c r="E40" s="834"/>
      <c r="F40" s="834"/>
      <c r="G40" s="834"/>
      <c r="H40" s="835"/>
      <c r="I40" s="276"/>
      <c r="J40" s="277"/>
      <c r="K40" s="278"/>
      <c r="L40" s="279"/>
      <c r="M40" s="280"/>
      <c r="N40" s="281"/>
    </row>
    <row r="41" spans="1:14">
      <c r="B41" s="833"/>
      <c r="C41" s="834"/>
      <c r="D41" s="834"/>
      <c r="E41" s="834"/>
      <c r="F41" s="834"/>
      <c r="G41" s="834"/>
      <c r="H41" s="835"/>
      <c r="I41" s="276"/>
      <c r="J41" s="277"/>
      <c r="K41" s="278"/>
      <c r="L41" s="279"/>
      <c r="M41" s="280"/>
      <c r="N41" s="281"/>
    </row>
    <row r="42" spans="1:14">
      <c r="B42" s="833"/>
      <c r="C42" s="834"/>
      <c r="D42" s="834"/>
      <c r="E42" s="834"/>
      <c r="F42" s="834"/>
      <c r="G42" s="834"/>
      <c r="H42" s="835"/>
      <c r="I42" s="276"/>
      <c r="J42" s="277"/>
      <c r="K42" s="278"/>
      <c r="L42" s="279"/>
      <c r="M42" s="280"/>
      <c r="N42" s="281"/>
    </row>
    <row r="43" spans="1:14">
      <c r="B43" s="833"/>
      <c r="C43" s="834"/>
      <c r="D43" s="834"/>
      <c r="E43" s="834"/>
      <c r="F43" s="834"/>
      <c r="G43" s="834"/>
      <c r="H43" s="835"/>
      <c r="I43" s="276"/>
      <c r="J43" s="277"/>
      <c r="K43" s="278"/>
      <c r="L43" s="279"/>
      <c r="M43" s="280"/>
      <c r="N43" s="281"/>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0.05</v>
      </c>
      <c r="N46" s="353">
        <f>N80*M46</f>
        <v>255.33602603049999</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19323.019359363836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B63" s="52"/>
      <c r="C63" s="326"/>
      <c r="D63" s="326"/>
      <c r="E63" s="326"/>
      <c r="F63" s="326"/>
      <c r="G63" s="326"/>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5106.7205206099998</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24429.739879973837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4885.9479759947671</v>
      </c>
      <c r="M87" s="855"/>
      <c r="N87" s="57"/>
    </row>
    <row r="88" spans="1:14">
      <c r="B88" s="95" t="s">
        <v>1057</v>
      </c>
      <c r="C88" s="96"/>
      <c r="D88" s="96"/>
      <c r="E88" s="96"/>
      <c r="F88" s="96"/>
      <c r="G88" s="96"/>
      <c r="H88" s="96"/>
      <c r="I88" s="93"/>
      <c r="J88" s="94"/>
      <c r="K88" s="313">
        <v>0.05</v>
      </c>
      <c r="L88" s="854">
        <f>N82*K88</f>
        <v>1221.4869939986918</v>
      </c>
      <c r="M88" s="855"/>
      <c r="N88" s="57"/>
    </row>
    <row r="89" spans="1:14" ht="15.75" thickBot="1">
      <c r="B89" s="97" t="s">
        <v>1058</v>
      </c>
      <c r="C89" s="98"/>
      <c r="D89" s="98"/>
      <c r="E89" s="98"/>
      <c r="F89" s="98"/>
      <c r="G89" s="98"/>
      <c r="H89" s="98"/>
      <c r="I89" s="99"/>
      <c r="J89" s="100"/>
      <c r="K89" s="314">
        <v>0.05</v>
      </c>
      <c r="L89" s="856">
        <f>N82*K89</f>
        <v>1221.4869939986918</v>
      </c>
      <c r="M89" s="857"/>
      <c r="N89" s="57"/>
    </row>
    <row r="90" spans="1:14" ht="15.75" thickBot="1">
      <c r="B90" s="820" t="s">
        <v>1037</v>
      </c>
      <c r="C90" s="821"/>
      <c r="D90" s="821"/>
      <c r="E90" s="821"/>
      <c r="F90" s="821"/>
      <c r="G90" s="821"/>
      <c r="H90" s="821"/>
      <c r="I90" s="821"/>
      <c r="J90" s="821"/>
      <c r="K90" s="821"/>
      <c r="L90" s="821"/>
      <c r="M90" s="822"/>
      <c r="N90" s="58">
        <f>L87+L88+L89</f>
        <v>7328.9219639921512</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31758.661843965987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1687</v>
      </c>
      <c r="B36" s="833" t="str">
        <f>VLOOKUP(A36,EQUIPOS!A6:D154,3,FALSE)</f>
        <v>Derretidora de asfalto (crafco o similar)</v>
      </c>
      <c r="C36" s="834"/>
      <c r="D36" s="834"/>
      <c r="E36" s="834"/>
      <c r="F36" s="834"/>
      <c r="G36" s="834"/>
      <c r="H36" s="835"/>
      <c r="I36" s="276"/>
      <c r="J36" s="277"/>
      <c r="K36" s="278">
        <f>VLOOKUP(A36,EQUIPOS!A6:D163,4,FALSE)</f>
        <v>3887.75</v>
      </c>
      <c r="L36" s="279"/>
      <c r="M36" s="280">
        <v>60</v>
      </c>
      <c r="N36" s="281">
        <f>K36/M36</f>
        <v>64.795833333333334</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60</v>
      </c>
      <c r="N37" s="281">
        <f>K37/M37</f>
        <v>1028.6660058417351</v>
      </c>
    </row>
    <row r="38" spans="1:14">
      <c r="A38" t="s">
        <v>138</v>
      </c>
      <c r="B38" s="833" t="str">
        <f>VLOOKUP(A38,EQUIPOS!A8:D154,3,FALSE)</f>
        <v>Camioneta D-300</v>
      </c>
      <c r="C38" s="834"/>
      <c r="D38" s="834"/>
      <c r="E38" s="834"/>
      <c r="F38" s="834"/>
      <c r="G38" s="834"/>
      <c r="H38" s="835"/>
      <c r="I38" s="276"/>
      <c r="J38" s="277"/>
      <c r="K38" s="278">
        <f>VLOOKUP(A38,EQUIPOS!A8:D165,4,FALSE)</f>
        <v>50131.666666666664</v>
      </c>
      <c r="L38" s="279"/>
      <c r="M38" s="280">
        <v>60</v>
      </c>
      <c r="N38" s="281">
        <f>K38/M38</f>
        <v>835.52777777777771</v>
      </c>
    </row>
    <row r="39" spans="1:14">
      <c r="B39" s="833"/>
      <c r="C39" s="834"/>
      <c r="D39" s="834"/>
      <c r="E39" s="834"/>
      <c r="F39" s="834"/>
      <c r="G39" s="834"/>
      <c r="H39" s="835"/>
      <c r="I39" s="276"/>
      <c r="J39" s="277"/>
      <c r="K39" s="278"/>
      <c r="L39" s="279"/>
      <c r="M39" s="280"/>
      <c r="N39" s="281"/>
    </row>
    <row r="40" spans="1:14">
      <c r="B40" s="833"/>
      <c r="C40" s="834"/>
      <c r="D40" s="834"/>
      <c r="E40" s="834"/>
      <c r="F40" s="834"/>
      <c r="G40" s="834"/>
      <c r="H40" s="835"/>
      <c r="I40" s="276"/>
      <c r="J40" s="277"/>
      <c r="K40" s="278"/>
      <c r="L40" s="279"/>
      <c r="M40" s="280"/>
      <c r="N40" s="281"/>
    </row>
    <row r="41" spans="1:14">
      <c r="B41" s="833"/>
      <c r="C41" s="834"/>
      <c r="D41" s="834"/>
      <c r="E41" s="834"/>
      <c r="F41" s="834"/>
      <c r="G41" s="834"/>
      <c r="H41" s="835"/>
      <c r="I41" s="276"/>
      <c r="J41" s="277"/>
      <c r="K41" s="278"/>
      <c r="L41" s="279"/>
      <c r="M41" s="280"/>
      <c r="N41" s="281"/>
    </row>
    <row r="42" spans="1:14">
      <c r="B42" s="833"/>
      <c r="C42" s="834"/>
      <c r="D42" s="834"/>
      <c r="E42" s="834"/>
      <c r="F42" s="834"/>
      <c r="G42" s="834"/>
      <c r="H42" s="835"/>
      <c r="I42" s="276"/>
      <c r="J42" s="277"/>
      <c r="K42" s="278"/>
      <c r="L42" s="279"/>
      <c r="M42" s="280"/>
      <c r="N42" s="281"/>
    </row>
    <row r="43" spans="1:14">
      <c r="B43" s="833"/>
      <c r="C43" s="834"/>
      <c r="D43" s="834"/>
      <c r="E43" s="834"/>
      <c r="F43" s="834"/>
      <c r="G43" s="834"/>
      <c r="H43" s="835"/>
      <c r="I43" s="276"/>
      <c r="J43" s="277"/>
      <c r="K43" s="278"/>
      <c r="L43" s="279"/>
      <c r="M43" s="280"/>
      <c r="N43" s="281"/>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0.05</v>
      </c>
      <c r="N46" s="353">
        <f>N80*M46</f>
        <v>21.278002169208335</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1950.2676191220544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1654.3333333333335</v>
      </c>
      <c r="N53" s="281">
        <f>K53*M53</f>
        <v>198.52</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5"/>
      <c r="C57" s="816"/>
      <c r="D57" s="816"/>
      <c r="E57" s="816"/>
      <c r="F57" s="816"/>
      <c r="G57" s="816"/>
      <c r="H57" s="816"/>
      <c r="I57" s="817"/>
      <c r="J57" s="48"/>
      <c r="K57" s="50"/>
      <c r="L57" s="818"/>
      <c r="M57" s="819"/>
      <c r="N57" s="51"/>
    </row>
    <row r="58" spans="1:14" ht="15.75" thickBot="1">
      <c r="B58" s="820" t="s">
        <v>1037</v>
      </c>
      <c r="C58" s="821"/>
      <c r="D58" s="821"/>
      <c r="E58" s="821"/>
      <c r="F58" s="821"/>
      <c r="G58" s="821"/>
      <c r="H58" s="821"/>
      <c r="I58" s="821"/>
      <c r="J58" s="821"/>
      <c r="K58" s="821"/>
      <c r="L58" s="821"/>
      <c r="M58" s="822"/>
      <c r="N58" s="403">
        <f>SUM(N53:N57)</f>
        <v>198.52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B63" s="52"/>
      <c r="C63" s="326"/>
      <c r="D63" s="326"/>
      <c r="E63" s="326"/>
      <c r="F63" s="326"/>
      <c r="G63" s="326"/>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9"/>
      <c r="M68" s="810"/>
      <c r="N68" s="133"/>
    </row>
    <row r="69" spans="1:15" ht="15.75" thickBot="1">
      <c r="B69" s="826" t="s">
        <v>1037</v>
      </c>
      <c r="C69" s="827"/>
      <c r="D69" s="827"/>
      <c r="E69" s="827"/>
      <c r="F69" s="827"/>
      <c r="G69" s="827"/>
      <c r="H69" s="827"/>
      <c r="I69" s="827"/>
      <c r="J69" s="827"/>
      <c r="K69" s="827"/>
      <c r="L69" s="827"/>
      <c r="M69" s="82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6" t="s">
        <v>1047</v>
      </c>
      <c r="C73" s="847"/>
      <c r="D73" s="847"/>
      <c r="E73" s="847"/>
      <c r="F73" s="847"/>
      <c r="G73" s="847"/>
      <c r="H73" s="847"/>
      <c r="I73" s="79" t="s">
        <v>1048</v>
      </c>
      <c r="J73" s="81" t="s">
        <v>1494</v>
      </c>
      <c r="K73" s="80" t="s">
        <v>1050</v>
      </c>
      <c r="L73" s="848" t="s">
        <v>1034</v>
      </c>
      <c r="M73" s="849"/>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7"/>
      <c r="C79" s="808"/>
      <c r="D79" s="808"/>
      <c r="E79" s="808"/>
      <c r="F79" s="808"/>
      <c r="G79" s="808"/>
      <c r="H79" s="808"/>
      <c r="I79" s="132"/>
      <c r="J79" s="132"/>
      <c r="K79" s="132"/>
      <c r="L79" s="908"/>
      <c r="M79" s="908"/>
      <c r="N79" s="51"/>
    </row>
    <row r="80" spans="1:15" ht="15.75" thickBot="1">
      <c r="B80" s="826" t="s">
        <v>1037</v>
      </c>
      <c r="C80" s="827"/>
      <c r="D80" s="827"/>
      <c r="E80" s="827"/>
      <c r="F80" s="827"/>
      <c r="G80" s="827"/>
      <c r="H80" s="827"/>
      <c r="I80" s="827"/>
      <c r="J80" s="827"/>
      <c r="K80" s="827"/>
      <c r="L80" s="827"/>
      <c r="M80" s="828"/>
      <c r="N80" s="310">
        <f>SUM(N74:N79)</f>
        <v>425.56004338416665</v>
      </c>
    </row>
    <row r="81" spans="1:14" ht="15.75" thickBot="1">
      <c r="B81" s="39"/>
      <c r="C81" s="40"/>
      <c r="D81" s="40"/>
      <c r="E81" s="40"/>
      <c r="F81" s="40"/>
      <c r="G81" s="40"/>
      <c r="H81" s="40"/>
      <c r="I81" s="40"/>
      <c r="J81" s="40"/>
      <c r="K81" s="40"/>
      <c r="L81" s="40"/>
      <c r="M81" s="40"/>
      <c r="N81" s="41"/>
    </row>
    <row r="82" spans="1:14" ht="15.75" thickBot="1">
      <c r="B82" s="820" t="s">
        <v>1051</v>
      </c>
      <c r="C82" s="821"/>
      <c r="D82" s="821"/>
      <c r="E82" s="821"/>
      <c r="F82" s="821"/>
      <c r="G82" s="821"/>
      <c r="H82" s="821"/>
      <c r="I82" s="821"/>
      <c r="J82" s="821"/>
      <c r="K82" s="821"/>
      <c r="L82" s="821"/>
      <c r="M82" s="822"/>
      <c r="N82" s="105">
        <f>N48+N58+N69+N80</f>
        <v>2574.3476625062212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1" t="s">
        <v>1053</v>
      </c>
      <c r="C86" s="812"/>
      <c r="D86" s="812"/>
      <c r="E86" s="812"/>
      <c r="F86" s="812"/>
      <c r="G86" s="812"/>
      <c r="H86" s="812"/>
      <c r="I86" s="323"/>
      <c r="J86" s="343"/>
      <c r="K86" s="311" t="s">
        <v>1054</v>
      </c>
      <c r="L86" s="850" t="s">
        <v>1055</v>
      </c>
      <c r="M86" s="851"/>
      <c r="N86" s="312"/>
    </row>
    <row r="87" spans="1:14">
      <c r="B87" s="852" t="s">
        <v>1056</v>
      </c>
      <c r="C87" s="853"/>
      <c r="D87" s="853"/>
      <c r="E87" s="853"/>
      <c r="F87" s="853"/>
      <c r="G87" s="853"/>
      <c r="H87" s="853"/>
      <c r="I87" s="93"/>
      <c r="J87" s="94"/>
      <c r="K87" s="313">
        <v>0.2</v>
      </c>
      <c r="L87" s="854">
        <f>N82*K87</f>
        <v>514.86953250124429</v>
      </c>
      <c r="M87" s="855"/>
      <c r="N87" s="57"/>
    </row>
    <row r="88" spans="1:14">
      <c r="B88" s="95" t="s">
        <v>1057</v>
      </c>
      <c r="C88" s="96"/>
      <c r="D88" s="96"/>
      <c r="E88" s="96"/>
      <c r="F88" s="96"/>
      <c r="G88" s="96"/>
      <c r="H88" s="96"/>
      <c r="I88" s="93"/>
      <c r="J88" s="94"/>
      <c r="K88" s="313">
        <v>0.05</v>
      </c>
      <c r="L88" s="854">
        <f>N82*K88</f>
        <v>128.71738312531107</v>
      </c>
      <c r="M88" s="855"/>
      <c r="N88" s="57"/>
    </row>
    <row r="89" spans="1:14" ht="15.75" thickBot="1">
      <c r="B89" s="97" t="s">
        <v>1058</v>
      </c>
      <c r="C89" s="98"/>
      <c r="D89" s="98"/>
      <c r="E89" s="98"/>
      <c r="F89" s="98"/>
      <c r="G89" s="98"/>
      <c r="H89" s="98"/>
      <c r="I89" s="99"/>
      <c r="J89" s="100"/>
      <c r="K89" s="314">
        <v>0.05</v>
      </c>
      <c r="L89" s="856">
        <f>N82*K89</f>
        <v>128.71738312531107</v>
      </c>
      <c r="M89" s="857"/>
      <c r="N89" s="57"/>
    </row>
    <row r="90" spans="1:14" ht="15.75" thickBot="1">
      <c r="B90" s="820" t="s">
        <v>1037</v>
      </c>
      <c r="C90" s="821"/>
      <c r="D90" s="821"/>
      <c r="E90" s="821"/>
      <c r="F90" s="821"/>
      <c r="G90" s="821"/>
      <c r="H90" s="821"/>
      <c r="I90" s="821"/>
      <c r="J90" s="821"/>
      <c r="K90" s="821"/>
      <c r="L90" s="821"/>
      <c r="M90" s="822"/>
      <c r="N90" s="58">
        <f>L87+L88+L89</f>
        <v>772.30429875186633</v>
      </c>
    </row>
    <row r="91" spans="1:14" ht="15.75" thickBot="1">
      <c r="B91" s="39"/>
      <c r="C91" s="40"/>
      <c r="D91" s="40"/>
      <c r="E91" s="40"/>
      <c r="F91" s="40"/>
      <c r="G91" s="40"/>
      <c r="H91" s="40"/>
      <c r="I91" s="40"/>
      <c r="J91" s="40"/>
      <c r="K91" s="40"/>
      <c r="L91" s="40"/>
      <c r="M91" s="40"/>
      <c r="N91" s="41"/>
    </row>
    <row r="92" spans="1:14" ht="15.75" thickBot="1">
      <c r="A92" t="s">
        <v>2122</v>
      </c>
      <c r="B92" s="820" t="s">
        <v>1059</v>
      </c>
      <c r="C92" s="821"/>
      <c r="D92" s="821"/>
      <c r="E92" s="821"/>
      <c r="F92" s="821"/>
      <c r="G92" s="821"/>
      <c r="H92" s="821"/>
      <c r="I92" s="821"/>
      <c r="J92" s="821"/>
      <c r="K92" s="821"/>
      <c r="L92" s="821"/>
      <c r="M92" s="822"/>
      <c r="N92" s="196">
        <f>N82+N90</f>
        <v>3346.6519612580878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8" t="s">
        <v>2324</v>
      </c>
      <c r="C109" s="859"/>
      <c r="D109" s="859"/>
      <c r="E109" s="859"/>
      <c r="F109" s="859"/>
      <c r="G109" s="859"/>
      <c r="H109" s="859"/>
      <c r="I109" s="859"/>
      <c r="J109" s="859"/>
      <c r="K109" s="859"/>
      <c r="L109" s="859"/>
      <c r="M109" s="859"/>
      <c r="N109" s="860"/>
    </row>
    <row r="110" spans="2:14" ht="15" customHeight="1">
      <c r="B110" s="858"/>
      <c r="C110" s="859"/>
      <c r="D110" s="859"/>
      <c r="E110" s="859"/>
      <c r="F110" s="859"/>
      <c r="G110" s="859"/>
      <c r="H110" s="859"/>
      <c r="I110" s="859"/>
      <c r="J110" s="859"/>
      <c r="K110" s="859"/>
      <c r="L110" s="859"/>
      <c r="M110" s="859"/>
      <c r="N110" s="860"/>
    </row>
    <row r="111" spans="2:14" ht="30" customHeight="1">
      <c r="B111" s="861" t="s">
        <v>2325</v>
      </c>
      <c r="C111" s="862"/>
      <c r="D111" s="862"/>
      <c r="E111" s="862"/>
      <c r="F111" s="862"/>
      <c r="G111" s="862"/>
      <c r="H111" s="862"/>
      <c r="I111" s="862"/>
      <c r="J111" s="862"/>
      <c r="K111" s="862"/>
      <c r="L111" s="862"/>
      <c r="M111" s="862"/>
      <c r="N111" s="863"/>
    </row>
    <row r="112" spans="2:14">
      <c r="B112" s="861"/>
      <c r="C112" s="862"/>
      <c r="D112" s="862"/>
      <c r="E112" s="862"/>
      <c r="F112" s="862"/>
      <c r="G112" s="862"/>
      <c r="H112" s="862"/>
      <c r="I112" s="862"/>
      <c r="J112" s="862"/>
      <c r="K112" s="862"/>
      <c r="L112" s="862"/>
      <c r="M112" s="862"/>
      <c r="N112" s="863"/>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7"/>
      <c r="K122" s="797"/>
      <c r="L122" s="797"/>
      <c r="M122" s="797"/>
      <c r="N122" s="798"/>
    </row>
    <row r="123" spans="2:14" ht="15.75" thickBot="1">
      <c r="B123" s="270" t="s">
        <v>2327</v>
      </c>
      <c r="C123" s="402"/>
      <c r="D123" s="402"/>
      <c r="E123" s="63"/>
      <c r="F123" s="63"/>
      <c r="G123" s="63"/>
      <c r="H123" s="63"/>
      <c r="I123" s="63"/>
      <c r="J123" s="799"/>
      <c r="K123" s="799"/>
      <c r="L123" s="799"/>
      <c r="M123" s="799"/>
      <c r="N123"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1687</v>
      </c>
      <c r="B36" s="833" t="str">
        <f>VLOOKUP(A36,EQUIPOS!A6:D154,3,FALSE)</f>
        <v>Derretidora de asfalto (crafco o similar)</v>
      </c>
      <c r="C36" s="834"/>
      <c r="D36" s="834"/>
      <c r="E36" s="834"/>
      <c r="F36" s="834"/>
      <c r="G36" s="834"/>
      <c r="H36" s="835"/>
      <c r="I36" s="276"/>
      <c r="J36" s="277"/>
      <c r="K36" s="278">
        <f>VLOOKUP(A36,EQUIPOS!A6:D163,4,FALSE)</f>
        <v>3887.75</v>
      </c>
      <c r="L36" s="279"/>
      <c r="M36" s="280">
        <v>60</v>
      </c>
      <c r="N36" s="281">
        <f t="shared" ref="N36:N39" si="0">K36/M36</f>
        <v>64.795833333333334</v>
      </c>
    </row>
    <row r="37" spans="1:14">
      <c r="A37" s="119" t="s">
        <v>324</v>
      </c>
      <c r="B37" s="833" t="str">
        <f>VLOOKUP(A37,EQUIPOS!A7:D154,3,FALSE)</f>
        <v xml:space="preserve">Ruteadora </v>
      </c>
      <c r="C37" s="834"/>
      <c r="D37" s="834"/>
      <c r="E37" s="834"/>
      <c r="F37" s="834"/>
      <c r="G37" s="834"/>
      <c r="H37" s="835"/>
      <c r="I37" s="276"/>
      <c r="J37" s="277"/>
      <c r="K37" s="278">
        <f>VLOOKUP(A37,EQUIPOS!A7:D164,4,FALSE)</f>
        <v>7375.833333333333</v>
      </c>
      <c r="L37" s="279"/>
      <c r="M37" s="280">
        <v>60</v>
      </c>
      <c r="N37" s="281">
        <f t="shared" si="0"/>
        <v>122.93055555555556</v>
      </c>
    </row>
    <row r="38" spans="1:14">
      <c r="A38" t="s">
        <v>176</v>
      </c>
      <c r="B38" s="833" t="str">
        <f>VLOOKUP(A38,EQUIPOS!A8:D154,3,FALSE)</f>
        <v xml:space="preserve">Compresor (barrido y soplado)
</v>
      </c>
      <c r="C38" s="834"/>
      <c r="D38" s="834"/>
      <c r="E38" s="834"/>
      <c r="F38" s="834"/>
      <c r="G38" s="834"/>
      <c r="H38" s="835"/>
      <c r="I38" s="276"/>
      <c r="J38" s="277"/>
      <c r="K38" s="278">
        <f>VLOOKUP(A38,EQUIPOS!A8:D165,4,FALSE)</f>
        <v>61719.960350504109</v>
      </c>
      <c r="L38" s="279"/>
      <c r="M38" s="280">
        <v>60</v>
      </c>
      <c r="N38" s="281">
        <f t="shared" si="0"/>
        <v>1028.6660058417351</v>
      </c>
    </row>
    <row r="39" spans="1:14">
      <c r="A39" t="s">
        <v>138</v>
      </c>
      <c r="B39" s="833" t="str">
        <f>VLOOKUP(A39,EQUIPOS!A9:D154,3,FALSE)</f>
        <v>Camioneta D-300</v>
      </c>
      <c r="C39" s="834"/>
      <c r="D39" s="834"/>
      <c r="E39" s="834"/>
      <c r="F39" s="834"/>
      <c r="G39" s="834"/>
      <c r="H39" s="835"/>
      <c r="I39" s="276"/>
      <c r="J39" s="277"/>
      <c r="K39" s="278">
        <f>VLOOKUP(A39,EQUIPOS!A9:D166,4,FALSE)</f>
        <v>50131.666666666664</v>
      </c>
      <c r="L39" s="279"/>
      <c r="M39" s="280">
        <v>60</v>
      </c>
      <c r="N39" s="281">
        <f t="shared" si="0"/>
        <v>835.52777777777771</v>
      </c>
    </row>
    <row r="40" spans="1:14">
      <c r="B40" s="833"/>
      <c r="C40" s="834"/>
      <c r="D40" s="834"/>
      <c r="E40" s="834"/>
      <c r="F40" s="834"/>
      <c r="G40" s="834"/>
      <c r="H40" s="835"/>
      <c r="I40" s="276"/>
      <c r="J40" s="277"/>
      <c r="K40" s="278"/>
      <c r="L40" s="279"/>
      <c r="M40" s="280"/>
      <c r="N40" s="281"/>
    </row>
    <row r="41" spans="1:14">
      <c r="B41" s="833"/>
      <c r="C41" s="834"/>
      <c r="D41" s="834"/>
      <c r="E41" s="834"/>
      <c r="F41" s="834"/>
      <c r="G41" s="834"/>
      <c r="H41" s="835"/>
      <c r="I41" s="276"/>
      <c r="J41" s="277"/>
      <c r="K41" s="278"/>
      <c r="L41" s="279"/>
      <c r="M41" s="280"/>
      <c r="N41" s="281"/>
    </row>
    <row r="42" spans="1:14">
      <c r="B42" s="833"/>
      <c r="C42" s="834"/>
      <c r="D42" s="834"/>
      <c r="E42" s="834"/>
      <c r="F42" s="834"/>
      <c r="G42" s="834"/>
      <c r="H42" s="835"/>
      <c r="I42" s="276"/>
      <c r="J42" s="277"/>
      <c r="K42" s="278"/>
      <c r="L42" s="279"/>
      <c r="M42" s="280"/>
      <c r="N42" s="281"/>
    </row>
    <row r="43" spans="1:14">
      <c r="B43" s="833"/>
      <c r="C43" s="834"/>
      <c r="D43" s="834"/>
      <c r="E43" s="834"/>
      <c r="F43" s="834"/>
      <c r="G43" s="834"/>
      <c r="H43" s="835"/>
      <c r="I43" s="276"/>
      <c r="J43" s="277"/>
      <c r="K43" s="278"/>
      <c r="L43" s="279"/>
      <c r="M43" s="280"/>
      <c r="N43" s="281"/>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0.05</v>
      </c>
      <c r="N46" s="353">
        <f>N84*M46</f>
        <v>21.278002169208335</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2073.19817467761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57407.666666666664</v>
      </c>
      <c r="N53" s="281">
        <f t="shared" ref="N53:N54" si="1">K53*M53</f>
        <v>401.85366666666664</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1654.3333333333335</v>
      </c>
      <c r="N54" s="281">
        <f t="shared" si="1"/>
        <v>198.52</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15"/>
      <c r="C61" s="816"/>
      <c r="D61" s="816"/>
      <c r="E61" s="816"/>
      <c r="F61" s="816"/>
      <c r="G61" s="816"/>
      <c r="H61" s="816"/>
      <c r="I61" s="817"/>
      <c r="J61" s="48"/>
      <c r="K61" s="50"/>
      <c r="L61" s="818"/>
      <c r="M61" s="819"/>
      <c r="N61" s="51"/>
    </row>
    <row r="62" spans="1:14" ht="15.75" thickBot="1">
      <c r="B62" s="820" t="s">
        <v>1037</v>
      </c>
      <c r="C62" s="821"/>
      <c r="D62" s="821"/>
      <c r="E62" s="821"/>
      <c r="F62" s="821"/>
      <c r="G62" s="821"/>
      <c r="H62" s="821"/>
      <c r="I62" s="821"/>
      <c r="J62" s="821"/>
      <c r="K62" s="821"/>
      <c r="L62" s="821"/>
      <c r="M62" s="822"/>
      <c r="N62" s="403">
        <f>SUM(N53:N61)</f>
        <v>600.37366666666662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823" t="s">
        <v>1045</v>
      </c>
      <c r="M66" s="796"/>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24">
        <f>VLOOKUP(A67,TRANSPORTE!A6:D120,4,FALSE)</f>
        <v>1213.3926280000001</v>
      </c>
      <c r="M67" s="825"/>
      <c r="N67" s="296">
        <f>L67*K67</f>
        <v>8.4937483960000009</v>
      </c>
    </row>
    <row r="68" spans="1:15">
      <c r="B68" s="52"/>
      <c r="C68" s="53"/>
      <c r="D68" s="53"/>
      <c r="E68" s="53"/>
      <c r="F68" s="53"/>
      <c r="G68" s="53"/>
      <c r="H68" s="320"/>
      <c r="I68" s="288"/>
      <c r="J68" s="295"/>
      <c r="K68" s="288"/>
      <c r="L68" s="824"/>
      <c r="M68" s="825"/>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09"/>
      <c r="M72" s="810"/>
      <c r="N72" s="133"/>
    </row>
    <row r="73" spans="1:15" ht="15.75" thickBot="1">
      <c r="B73" s="826" t="s">
        <v>1037</v>
      </c>
      <c r="C73" s="827"/>
      <c r="D73" s="827"/>
      <c r="E73" s="827"/>
      <c r="F73" s="827"/>
      <c r="G73" s="827"/>
      <c r="H73" s="827"/>
      <c r="I73" s="827"/>
      <c r="J73" s="827"/>
      <c r="K73" s="827"/>
      <c r="L73" s="827"/>
      <c r="M73" s="828"/>
      <c r="N73" s="110">
        <f>N67+N68+N69+N70+N71</f>
        <v>8.4937483960000009</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6" t="s">
        <v>1047</v>
      </c>
      <c r="C77" s="847"/>
      <c r="D77" s="847"/>
      <c r="E77" s="847"/>
      <c r="F77" s="847"/>
      <c r="G77" s="847"/>
      <c r="H77" s="847"/>
      <c r="I77" s="79" t="s">
        <v>1048</v>
      </c>
      <c r="J77" s="81" t="s">
        <v>1494</v>
      </c>
      <c r="K77" s="80" t="s">
        <v>1050</v>
      </c>
      <c r="L77" s="848" t="s">
        <v>1034</v>
      </c>
      <c r="M77" s="849"/>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07"/>
      <c r="C83" s="808"/>
      <c r="D83" s="808"/>
      <c r="E83" s="808"/>
      <c r="F83" s="808"/>
      <c r="G83" s="808"/>
      <c r="H83" s="808"/>
      <c r="I83" s="132"/>
      <c r="J83" s="132"/>
      <c r="K83" s="132"/>
      <c r="L83" s="908"/>
      <c r="M83" s="908"/>
      <c r="N83" s="51"/>
    </row>
    <row r="84" spans="1:14" ht="15.75" thickBot="1">
      <c r="B84" s="826" t="s">
        <v>1037</v>
      </c>
      <c r="C84" s="827"/>
      <c r="D84" s="827"/>
      <c r="E84" s="827"/>
      <c r="F84" s="827"/>
      <c r="G84" s="827"/>
      <c r="H84" s="827"/>
      <c r="I84" s="827"/>
      <c r="J84" s="827"/>
      <c r="K84" s="827"/>
      <c r="L84" s="827"/>
      <c r="M84" s="828"/>
      <c r="N84" s="310">
        <f>SUM(N78:N83)</f>
        <v>425.56004338416665</v>
      </c>
    </row>
    <row r="85" spans="1:14" ht="15.75" thickBot="1">
      <c r="B85" s="39"/>
      <c r="C85" s="40"/>
      <c r="D85" s="40"/>
      <c r="E85" s="40"/>
      <c r="F85" s="40"/>
      <c r="G85" s="40"/>
      <c r="H85" s="40"/>
      <c r="I85" s="40"/>
      <c r="J85" s="40"/>
      <c r="K85" s="40"/>
      <c r="L85" s="40"/>
      <c r="M85" s="40"/>
      <c r="N85" s="41"/>
    </row>
    <row r="86" spans="1:14" ht="15.75" thickBot="1">
      <c r="B86" s="820" t="s">
        <v>1051</v>
      </c>
      <c r="C86" s="821"/>
      <c r="D86" s="821"/>
      <c r="E86" s="821"/>
      <c r="F86" s="821"/>
      <c r="G86" s="821"/>
      <c r="H86" s="821"/>
      <c r="I86" s="821"/>
      <c r="J86" s="821"/>
      <c r="K86" s="821"/>
      <c r="L86" s="821"/>
      <c r="M86" s="822"/>
      <c r="N86" s="105">
        <f>N48+N62+N73+N84</f>
        <v>3107.6256331244431</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11" t="s">
        <v>1053</v>
      </c>
      <c r="C90" s="812"/>
      <c r="D90" s="812"/>
      <c r="E90" s="812"/>
      <c r="F90" s="812"/>
      <c r="G90" s="812"/>
      <c r="H90" s="812"/>
      <c r="I90" s="323"/>
      <c r="J90" s="343"/>
      <c r="K90" s="311" t="s">
        <v>1054</v>
      </c>
      <c r="L90" s="850" t="s">
        <v>1055</v>
      </c>
      <c r="M90" s="851"/>
      <c r="N90" s="312"/>
    </row>
    <row r="91" spans="1:14">
      <c r="B91" s="852" t="s">
        <v>1056</v>
      </c>
      <c r="C91" s="853"/>
      <c r="D91" s="853"/>
      <c r="E91" s="853"/>
      <c r="F91" s="853"/>
      <c r="G91" s="853"/>
      <c r="H91" s="853"/>
      <c r="I91" s="93"/>
      <c r="J91" s="94"/>
      <c r="K91" s="313">
        <v>0.2</v>
      </c>
      <c r="L91" s="854">
        <f>N86*K91</f>
        <v>621.52512662488869</v>
      </c>
      <c r="M91" s="855"/>
      <c r="N91" s="57"/>
    </row>
    <row r="92" spans="1:14">
      <c r="B92" s="95" t="s">
        <v>1057</v>
      </c>
      <c r="C92" s="96"/>
      <c r="D92" s="96"/>
      <c r="E92" s="96"/>
      <c r="F92" s="96"/>
      <c r="G92" s="96"/>
      <c r="H92" s="96"/>
      <c r="I92" s="93"/>
      <c r="J92" s="94"/>
      <c r="K92" s="313">
        <v>0.05</v>
      </c>
      <c r="L92" s="854">
        <f>N86*K92</f>
        <v>155.38128165622217</v>
      </c>
      <c r="M92" s="855"/>
      <c r="N92" s="57"/>
    </row>
    <row r="93" spans="1:14" ht="15.75" thickBot="1">
      <c r="B93" s="97" t="s">
        <v>1058</v>
      </c>
      <c r="C93" s="98"/>
      <c r="D93" s="98"/>
      <c r="E93" s="98"/>
      <c r="F93" s="98"/>
      <c r="G93" s="98"/>
      <c r="H93" s="98"/>
      <c r="I93" s="99"/>
      <c r="J93" s="100"/>
      <c r="K93" s="314">
        <v>0.05</v>
      </c>
      <c r="L93" s="856">
        <f>N86*K93</f>
        <v>155.38128165622217</v>
      </c>
      <c r="M93" s="857"/>
      <c r="N93" s="57"/>
    </row>
    <row r="94" spans="1:14" ht="15.75" thickBot="1">
      <c r="B94" s="820" t="s">
        <v>1037</v>
      </c>
      <c r="C94" s="821"/>
      <c r="D94" s="821"/>
      <c r="E94" s="821"/>
      <c r="F94" s="821"/>
      <c r="G94" s="821"/>
      <c r="H94" s="821"/>
      <c r="I94" s="821"/>
      <c r="J94" s="821"/>
      <c r="K94" s="821"/>
      <c r="L94" s="821"/>
      <c r="M94" s="822"/>
      <c r="N94" s="58">
        <f>L91+L92+L93</f>
        <v>932.28768993733308</v>
      </c>
    </row>
    <row r="95" spans="1:14" ht="15.75" thickBot="1">
      <c r="B95" s="39"/>
      <c r="C95" s="40"/>
      <c r="D95" s="40"/>
      <c r="E95" s="40"/>
      <c r="F95" s="40"/>
      <c r="G95" s="40"/>
      <c r="H95" s="40"/>
      <c r="I95" s="40"/>
      <c r="J95" s="40"/>
      <c r="K95" s="40"/>
      <c r="L95" s="40"/>
      <c r="M95" s="40"/>
      <c r="N95" s="41"/>
    </row>
    <row r="96" spans="1:14" ht="15.75" thickBot="1">
      <c r="A96" t="s">
        <v>2122</v>
      </c>
      <c r="B96" s="820" t="s">
        <v>1059</v>
      </c>
      <c r="C96" s="821"/>
      <c r="D96" s="821"/>
      <c r="E96" s="821"/>
      <c r="F96" s="821"/>
      <c r="G96" s="821"/>
      <c r="H96" s="821"/>
      <c r="I96" s="821"/>
      <c r="J96" s="821"/>
      <c r="K96" s="821"/>
      <c r="L96" s="821"/>
      <c r="M96" s="822"/>
      <c r="N96" s="196">
        <f>N86+N94</f>
        <v>4039.9133230617763</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8" t="s">
        <v>2324</v>
      </c>
      <c r="C113" s="859"/>
      <c r="D113" s="859"/>
      <c r="E113" s="859"/>
      <c r="F113" s="859"/>
      <c r="G113" s="859"/>
      <c r="H113" s="859"/>
      <c r="I113" s="859"/>
      <c r="J113" s="859"/>
      <c r="K113" s="859"/>
      <c r="L113" s="859"/>
      <c r="M113" s="859"/>
      <c r="N113" s="860"/>
    </row>
    <row r="114" spans="2:14" ht="15" customHeight="1">
      <c r="B114" s="858"/>
      <c r="C114" s="859"/>
      <c r="D114" s="859"/>
      <c r="E114" s="859"/>
      <c r="F114" s="859"/>
      <c r="G114" s="859"/>
      <c r="H114" s="859"/>
      <c r="I114" s="859"/>
      <c r="J114" s="859"/>
      <c r="K114" s="859"/>
      <c r="L114" s="859"/>
      <c r="M114" s="859"/>
      <c r="N114" s="860"/>
    </row>
    <row r="115" spans="2:14" ht="30" customHeight="1">
      <c r="B115" s="861" t="s">
        <v>2325</v>
      </c>
      <c r="C115" s="862"/>
      <c r="D115" s="862"/>
      <c r="E115" s="862"/>
      <c r="F115" s="862"/>
      <c r="G115" s="862"/>
      <c r="H115" s="862"/>
      <c r="I115" s="862"/>
      <c r="J115" s="862"/>
      <c r="K115" s="862"/>
      <c r="L115" s="862"/>
      <c r="M115" s="862"/>
      <c r="N115" s="863"/>
    </row>
    <row r="116" spans="2:14">
      <c r="B116" s="861"/>
      <c r="C116" s="862"/>
      <c r="D116" s="862"/>
      <c r="E116" s="862"/>
      <c r="F116" s="862"/>
      <c r="G116" s="862"/>
      <c r="H116" s="862"/>
      <c r="I116" s="862"/>
      <c r="J116" s="862"/>
      <c r="K116" s="862"/>
      <c r="L116" s="862"/>
      <c r="M116" s="862"/>
      <c r="N116" s="863"/>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7"/>
      <c r="K126" s="797"/>
      <c r="L126" s="797"/>
      <c r="M126" s="797"/>
      <c r="N126" s="798"/>
    </row>
    <row r="127" spans="2:14" ht="15.75" thickBot="1">
      <c r="B127" s="270" t="s">
        <v>2327</v>
      </c>
      <c r="C127" s="402"/>
      <c r="D127" s="402"/>
      <c r="E127" s="63"/>
      <c r="F127" s="63"/>
      <c r="G127" s="63"/>
      <c r="H127" s="63"/>
      <c r="I127" s="63"/>
      <c r="J127" s="799"/>
      <c r="K127" s="799"/>
      <c r="L127" s="799"/>
      <c r="M127" s="799"/>
      <c r="N127" s="800"/>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6"/>
      <c r="J36" s="277"/>
      <c r="K36" s="278">
        <f>VLOOKUP(A36,EQUIPOS!A6:D163,4,FALSE)</f>
        <v>3331.333333333333</v>
      </c>
      <c r="L36" s="279"/>
      <c r="M36" s="280">
        <v>6.25</v>
      </c>
      <c r="N36" s="281">
        <f t="shared" ref="N36:N41" si="0">K36/M36</f>
        <v>533.01333333333332</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50</v>
      </c>
      <c r="N37" s="281">
        <f t="shared" si="0"/>
        <v>1234.3992070100821</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6"/>
      <c r="J38" s="277"/>
      <c r="K38" s="278">
        <f>VLOOKUP(A38,EQUIPOS!A8:D165,4,FALSE)</f>
        <v>44632.5</v>
      </c>
      <c r="L38" s="279"/>
      <c r="M38" s="280">
        <v>3.75</v>
      </c>
      <c r="N38" s="281">
        <f t="shared" si="0"/>
        <v>11902</v>
      </c>
    </row>
    <row r="39" spans="1:14">
      <c r="A39" t="s">
        <v>228</v>
      </c>
      <c r="B39" s="833" t="str">
        <f>VLOOKUP(A39,EQUIPOS!A9:D154,3,FALSE)</f>
        <v xml:space="preserve">Formaleta metálica (concreto hidráulico)
</v>
      </c>
      <c r="C39" s="834"/>
      <c r="D39" s="834"/>
      <c r="E39" s="834"/>
      <c r="F39" s="834"/>
      <c r="G39" s="834"/>
      <c r="H39" s="835"/>
      <c r="I39" s="276"/>
      <c r="J39" s="277"/>
      <c r="K39" s="278">
        <f>VLOOKUP(A39,EQUIPOS!A9:D166,4,FALSE)</f>
        <v>3746.25</v>
      </c>
      <c r="L39" s="279"/>
      <c r="M39" s="280">
        <v>6.25</v>
      </c>
      <c r="N39" s="281">
        <f t="shared" si="0"/>
        <v>599.4</v>
      </c>
    </row>
    <row r="40" spans="1:14">
      <c r="A40" t="s">
        <v>301</v>
      </c>
      <c r="B40" s="833" t="str">
        <f>VLOOKUP(A40,EQUIPOS!A10:D154,3,FALSE)</f>
        <v>Regla vibratoria, de longitud de 3 a 5 m, motor de 3600 rpm, potencia 6 HP</v>
      </c>
      <c r="C40" s="834"/>
      <c r="D40" s="834"/>
      <c r="E40" s="834"/>
      <c r="F40" s="834"/>
      <c r="G40" s="834"/>
      <c r="H40" s="835"/>
      <c r="I40" s="276"/>
      <c r="J40" s="277"/>
      <c r="K40" s="278">
        <f>VLOOKUP(A40,EQUIPOS!A10:D167,4,FALSE)</f>
        <v>10885</v>
      </c>
      <c r="L40" s="279"/>
      <c r="M40" s="280">
        <v>6.25</v>
      </c>
      <c r="N40" s="281">
        <f t="shared" si="0"/>
        <v>1741.6</v>
      </c>
    </row>
    <row r="41" spans="1:14">
      <c r="A41" t="s">
        <v>363</v>
      </c>
      <c r="B41" s="833" t="str">
        <f>VLOOKUP(A41,EQUIPOS!A11:D155,3,FALSE)</f>
        <v>Vibrador de concreto, Motor de 3 hp a 18.000 rpm Mangueras de 4 mt</v>
      </c>
      <c r="C41" s="834"/>
      <c r="D41" s="834"/>
      <c r="E41" s="834"/>
      <c r="F41" s="834"/>
      <c r="G41" s="834"/>
      <c r="H41" s="835"/>
      <c r="I41" s="276"/>
      <c r="J41" s="277"/>
      <c r="K41" s="278">
        <f>VLOOKUP(A41,EQUIPOS!A11:D168,4,FALSE)</f>
        <v>10405.666666666668</v>
      </c>
      <c r="L41" s="279"/>
      <c r="M41" s="280">
        <v>6.25</v>
      </c>
      <c r="N41" s="281">
        <f t="shared" si="0"/>
        <v>1664.9066666666668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N83*M46</f>
        <v>919.20969370980004</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18594.528900719881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4664</v>
      </c>
      <c r="N53" s="281">
        <f>K53*M53</f>
        <v>28610.185185185182</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4434.1666666666661</v>
      </c>
      <c r="N54" s="281">
        <f>K54*M54</f>
        <v>1642.2839506172838</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980.58333333333326</v>
      </c>
      <c r="N55" s="281">
        <f>K55*M55</f>
        <v>1089.537037037037</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4086.333333333333</v>
      </c>
      <c r="N56" s="281">
        <f>K56*M56</f>
        <v>4540.3703703703704</v>
      </c>
    </row>
    <row r="57" spans="1:14">
      <c r="A57" s="150" t="s">
        <v>849</v>
      </c>
      <c r="B57" s="815" t="str">
        <f>VLOOKUP(A57,MATERIALES!A7:D373,3,FALSE)</f>
        <v>Antisol blanco (presentación 20 kg)</v>
      </c>
      <c r="C57" s="816" t="e">
        <f>VLOOKUP(B57,MATERIALES!B7:E373,3,FALSE)</f>
        <v>#N/A</v>
      </c>
      <c r="D57" s="816" t="e">
        <f>VLOOKUP(C57,MATERIALES!C7:F373,3,FALSE)</f>
        <v>#N/A</v>
      </c>
      <c r="E57" s="816" t="e">
        <f>VLOOKUP(D57,MATERIALES!D7:G373,3,FALSE)</f>
        <v>#N/A</v>
      </c>
      <c r="F57" s="816" t="e">
        <f>VLOOKUP(E57,MATERIALES!E7:H373,3,FALSE)</f>
        <v>#N/A</v>
      </c>
      <c r="G57" s="816" t="e">
        <f>VLOOKUP(F57,MATERIALES!F7:I373,3,FALSE)</f>
        <v>#N/A</v>
      </c>
      <c r="H57" s="816" t="e">
        <f>VLOOKUP(G57,MATERIALES!G7:J373,3,FALSE)</f>
        <v>#N/A</v>
      </c>
      <c r="I57" s="816" t="e">
        <f>VLOOKUP(H57,MATERIALES!H7:K373,3,FALSE)</f>
        <v>#N/A</v>
      </c>
      <c r="J57" s="320" t="str">
        <f>VLOOKUP(A57,MATERIALES!A11:D649,2,FALSE)</f>
        <v>kg</v>
      </c>
      <c r="K57" s="50">
        <v>1.1200000000000001</v>
      </c>
      <c r="L57" s="824">
        <f>VLOOKUP(A57,MATERIALES!A4:D373,4,FALSE)</f>
        <v>6845</v>
      </c>
      <c r="M57" s="825"/>
      <c r="N57" s="281">
        <f>K57*L57</f>
        <v>7666.4000000000005</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522410.83333333337</v>
      </c>
      <c r="N58" s="281">
        <f>K58*M58</f>
        <v>527634.94166666677</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20" t="s">
        <v>1037</v>
      </c>
      <c r="C61" s="821"/>
      <c r="D61" s="821"/>
      <c r="E61" s="821"/>
      <c r="F61" s="821"/>
      <c r="G61" s="821"/>
      <c r="H61" s="821"/>
      <c r="I61" s="821"/>
      <c r="J61" s="821"/>
      <c r="K61" s="821"/>
      <c r="L61" s="821"/>
      <c r="M61" s="822"/>
      <c r="N61" s="403">
        <f>SUM(N53:N60)</f>
        <v>571183.71820987668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3" t="s">
        <v>1045</v>
      </c>
      <c r="M65" s="796"/>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4">
        <f>VLOOKUP(A66,TRANSPORTE!A5:D117,4,FALSE)</f>
        <v>1213.3926280000001</v>
      </c>
      <c r="M66" s="825"/>
      <c r="N66" s="296">
        <f>K66*L66</f>
        <v>1225.52655428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9"/>
      <c r="M71" s="810"/>
      <c r="N71" s="133"/>
    </row>
    <row r="72" spans="1:15" ht="15.75" thickBot="1">
      <c r="B72" s="826" t="s">
        <v>1037</v>
      </c>
      <c r="C72" s="827"/>
      <c r="D72" s="827"/>
      <c r="E72" s="827"/>
      <c r="F72" s="827"/>
      <c r="G72" s="827"/>
      <c r="H72" s="827"/>
      <c r="I72" s="827"/>
      <c r="J72" s="827"/>
      <c r="K72" s="827"/>
      <c r="L72" s="827"/>
      <c r="M72" s="828"/>
      <c r="N72" s="110">
        <f>N66+N67+N68+N69+N70</f>
        <v>1225.52655428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6" t="s">
        <v>1047</v>
      </c>
      <c r="C76" s="847"/>
      <c r="D76" s="847"/>
      <c r="E76" s="847"/>
      <c r="F76" s="847"/>
      <c r="G76" s="847"/>
      <c r="H76" s="847"/>
      <c r="I76" s="79" t="s">
        <v>1048</v>
      </c>
      <c r="J76" s="81" t="s">
        <v>1494</v>
      </c>
      <c r="K76" s="80" t="s">
        <v>1050</v>
      </c>
      <c r="L76" s="848" t="s">
        <v>1034</v>
      </c>
      <c r="M76" s="849"/>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7"/>
      <c r="C82" s="808"/>
      <c r="D82" s="808"/>
      <c r="E82" s="808"/>
      <c r="F82" s="808"/>
      <c r="G82" s="808"/>
      <c r="H82" s="808"/>
      <c r="I82" s="132"/>
      <c r="J82" s="132"/>
      <c r="K82" s="132"/>
      <c r="L82" s="908"/>
      <c r="M82" s="908"/>
      <c r="N82" s="133"/>
    </row>
    <row r="83" spans="1:14" ht="15.75" thickBot="1">
      <c r="B83" s="826" t="s">
        <v>1037</v>
      </c>
      <c r="C83" s="827"/>
      <c r="D83" s="827"/>
      <c r="E83" s="827"/>
      <c r="F83" s="827"/>
      <c r="G83" s="827"/>
      <c r="H83" s="827"/>
      <c r="I83" s="827"/>
      <c r="J83" s="827"/>
      <c r="K83" s="827"/>
      <c r="L83" s="827"/>
      <c r="M83" s="828"/>
      <c r="N83" s="469">
        <f>SUM(N77:N82)</f>
        <v>9192.0969370980001</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N48+N61+N72+N83</f>
        <v>600195.87060197443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3"/>
      <c r="J89" s="343"/>
      <c r="K89" s="311" t="s">
        <v>1054</v>
      </c>
      <c r="L89" s="850" t="s">
        <v>1055</v>
      </c>
      <c r="M89" s="851"/>
      <c r="N89" s="312"/>
    </row>
    <row r="90" spans="1:14">
      <c r="B90" s="852" t="s">
        <v>1056</v>
      </c>
      <c r="C90" s="853"/>
      <c r="D90" s="853"/>
      <c r="E90" s="853"/>
      <c r="F90" s="853"/>
      <c r="G90" s="853"/>
      <c r="H90" s="853"/>
      <c r="I90" s="93"/>
      <c r="J90" s="94"/>
      <c r="K90" s="313">
        <v>0.2</v>
      </c>
      <c r="L90" s="854">
        <f>N85*K90</f>
        <v>120039.17412039489</v>
      </c>
      <c r="M90" s="855"/>
      <c r="N90" s="57"/>
    </row>
    <row r="91" spans="1:14">
      <c r="B91" s="95" t="s">
        <v>1057</v>
      </c>
      <c r="C91" s="96"/>
      <c r="D91" s="96"/>
      <c r="E91" s="96"/>
      <c r="F91" s="96"/>
      <c r="G91" s="96"/>
      <c r="H91" s="96"/>
      <c r="I91" s="93"/>
      <c r="J91" s="94"/>
      <c r="K91" s="313">
        <v>0.05</v>
      </c>
      <c r="L91" s="854">
        <f>N85*K91</f>
        <v>30009.793530098723</v>
      </c>
      <c r="M91" s="855"/>
      <c r="N91" s="57"/>
    </row>
    <row r="92" spans="1:14" ht="15.75" thickBot="1">
      <c r="B92" s="97" t="s">
        <v>1058</v>
      </c>
      <c r="C92" s="98"/>
      <c r="D92" s="98"/>
      <c r="E92" s="98"/>
      <c r="F92" s="98"/>
      <c r="G92" s="98"/>
      <c r="H92" s="98"/>
      <c r="I92" s="99"/>
      <c r="J92" s="100"/>
      <c r="K92" s="314">
        <v>0.05</v>
      </c>
      <c r="L92" s="856">
        <f>N85*K92</f>
        <v>30009.793530098723</v>
      </c>
      <c r="M92" s="857"/>
      <c r="N92" s="57"/>
    </row>
    <row r="93" spans="1:14" ht="15.75" thickBot="1">
      <c r="B93" s="820" t="s">
        <v>1037</v>
      </c>
      <c r="C93" s="821"/>
      <c r="D93" s="821"/>
      <c r="E93" s="821"/>
      <c r="F93" s="821"/>
      <c r="G93" s="821"/>
      <c r="H93" s="821"/>
      <c r="I93" s="821"/>
      <c r="J93" s="821"/>
      <c r="K93" s="821"/>
      <c r="L93" s="821"/>
      <c r="M93" s="822"/>
      <c r="N93" s="58">
        <f>L90+L91+L92</f>
        <v>180058.76118059232</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780254.63178256678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7"/>
      <c r="K125" s="797"/>
      <c r="L125" s="797"/>
      <c r="M125" s="797"/>
      <c r="N125" s="798"/>
    </row>
    <row r="126" spans="2:14" ht="15.75" customHeight="1" thickBot="1">
      <c r="B126" s="270" t="s">
        <v>2327</v>
      </c>
      <c r="C126" s="402"/>
      <c r="D126" s="402"/>
      <c r="E126" s="63"/>
      <c r="F126" s="63"/>
      <c r="G126" s="63"/>
      <c r="H126" s="63"/>
      <c r="I126" s="63"/>
      <c r="J126" s="799"/>
      <c r="K126" s="799"/>
      <c r="L126" s="799"/>
      <c r="M126" s="799"/>
      <c r="N126" s="800"/>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5.75" hidden="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6"/>
      <c r="J36" s="277"/>
      <c r="K36" s="278">
        <f>VLOOKUP(A36,EQUIPOS!A6:D163,4,FALSE)</f>
        <v>3331.333333333333</v>
      </c>
      <c r="L36" s="279"/>
      <c r="M36" s="280">
        <v>6.25</v>
      </c>
      <c r="N36" s="281">
        <f t="shared" ref="N36:N41" si="0">K36/M36</f>
        <v>533.01333333333332</v>
      </c>
    </row>
    <row r="37" spans="1:14">
      <c r="A37" s="119" t="s">
        <v>176</v>
      </c>
      <c r="B37" s="833" t="str">
        <f>VLOOKUP(A37,EQUIPOS!A7:D154,3,FALSE)</f>
        <v xml:space="preserve">Compresor (barrido y soplado)
</v>
      </c>
      <c r="C37" s="834"/>
      <c r="D37" s="834"/>
      <c r="E37" s="834"/>
      <c r="F37" s="834"/>
      <c r="G37" s="834"/>
      <c r="H37" s="835"/>
      <c r="I37" s="276"/>
      <c r="J37" s="277"/>
      <c r="K37" s="278">
        <f>VLOOKUP(A37,EQUIPOS!A7:D164,4,FALSE)</f>
        <v>61719.960350504109</v>
      </c>
      <c r="L37" s="279"/>
      <c r="M37" s="280">
        <v>50</v>
      </c>
      <c r="N37" s="281">
        <f t="shared" si="0"/>
        <v>1234.3992070100821</v>
      </c>
    </row>
    <row r="38" spans="1:14">
      <c r="A38" t="s">
        <v>184</v>
      </c>
      <c r="B38" s="833" t="str">
        <f>VLOOKUP(A38,EQUIPOS!A8:D154,3,FALSE)</f>
        <v>Cortadora de pavimento, Máxima profundidad de corte: 160 mm. Capacidad de disco: desde 12´´ hasta 18´´ de diámetro. Peso operacional: 135 kg, 13.5 hp de potencia</v>
      </c>
      <c r="C38" s="834"/>
      <c r="D38" s="834"/>
      <c r="E38" s="834"/>
      <c r="F38" s="834"/>
      <c r="G38" s="834"/>
      <c r="H38" s="835"/>
      <c r="I38" s="276"/>
      <c r="J38" s="277"/>
      <c r="K38" s="278">
        <f>VLOOKUP(A38,EQUIPOS!A8:D165,4,FALSE)</f>
        <v>44632.5</v>
      </c>
      <c r="L38" s="279"/>
      <c r="M38" s="280">
        <v>3.75</v>
      </c>
      <c r="N38" s="281">
        <f t="shared" si="0"/>
        <v>11902</v>
      </c>
    </row>
    <row r="39" spans="1:14">
      <c r="A39" t="s">
        <v>228</v>
      </c>
      <c r="B39" s="833" t="str">
        <f>VLOOKUP(A39,EQUIPOS!A9:D154,3,FALSE)</f>
        <v xml:space="preserve">Formaleta metálica (concreto hidráulico)
</v>
      </c>
      <c r="C39" s="834"/>
      <c r="D39" s="834"/>
      <c r="E39" s="834"/>
      <c r="F39" s="834"/>
      <c r="G39" s="834"/>
      <c r="H39" s="835"/>
      <c r="I39" s="276"/>
      <c r="J39" s="277"/>
      <c r="K39" s="278">
        <f>VLOOKUP(A39,EQUIPOS!A9:D166,4,FALSE)</f>
        <v>3746.25</v>
      </c>
      <c r="L39" s="279"/>
      <c r="M39" s="280">
        <v>6.25</v>
      </c>
      <c r="N39" s="281">
        <f t="shared" si="0"/>
        <v>599.4</v>
      </c>
    </row>
    <row r="40" spans="1:14">
      <c r="A40" t="s">
        <v>301</v>
      </c>
      <c r="B40" s="833" t="str">
        <f>VLOOKUP(A40,EQUIPOS!A10:D154,3,FALSE)</f>
        <v>Regla vibratoria, de longitud de 3 a 5 m, motor de 3600 rpm, potencia 6 HP</v>
      </c>
      <c r="C40" s="834"/>
      <c r="D40" s="834"/>
      <c r="E40" s="834"/>
      <c r="F40" s="834"/>
      <c r="G40" s="834"/>
      <c r="H40" s="835"/>
      <c r="I40" s="276"/>
      <c r="J40" s="277"/>
      <c r="K40" s="278">
        <f>VLOOKUP(A40,EQUIPOS!A10:D167,4,FALSE)</f>
        <v>10885</v>
      </c>
      <c r="L40" s="279"/>
      <c r="M40" s="280">
        <v>6.25</v>
      </c>
      <c r="N40" s="281">
        <f t="shared" si="0"/>
        <v>1741.6</v>
      </c>
    </row>
    <row r="41" spans="1:14">
      <c r="A41" t="s">
        <v>363</v>
      </c>
      <c r="B41" s="833" t="str">
        <f>VLOOKUP(A41,EQUIPOS!A11:D155,3,FALSE)</f>
        <v>Vibrador de concreto, Motor de 3 hp a 18.000 rpm Mangueras de 4 mt</v>
      </c>
      <c r="C41" s="834"/>
      <c r="D41" s="834"/>
      <c r="E41" s="834"/>
      <c r="F41" s="834"/>
      <c r="G41" s="834"/>
      <c r="H41" s="835"/>
      <c r="I41" s="276"/>
      <c r="J41" s="277"/>
      <c r="K41" s="278">
        <f>VLOOKUP(A41,EQUIPOS!A11:D168,4,FALSE)</f>
        <v>10405.666666666668</v>
      </c>
      <c r="L41" s="279"/>
      <c r="M41" s="280">
        <v>6.25</v>
      </c>
      <c r="N41" s="281">
        <f t="shared" si="0"/>
        <v>1664.9066666666668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3"/>
      <c r="C44" s="834"/>
      <c r="D44" s="834"/>
      <c r="E44" s="834"/>
      <c r="F44" s="834"/>
      <c r="G44" s="834"/>
      <c r="H44" s="835"/>
      <c r="I44" s="836"/>
      <c r="J44" s="817"/>
      <c r="K44" s="278"/>
      <c r="L44" s="837"/>
      <c r="M44" s="838"/>
      <c r="N44" s="281"/>
    </row>
    <row r="45" spans="1:14">
      <c r="B45" s="833"/>
      <c r="C45" s="834"/>
      <c r="D45" s="834"/>
      <c r="E45" s="839"/>
      <c r="F45" s="834"/>
      <c r="G45" s="834"/>
      <c r="H45" s="835"/>
      <c r="I45" s="42"/>
      <c r="J45" s="43"/>
      <c r="K45" s="283"/>
      <c r="L45" s="285"/>
      <c r="M45" s="286"/>
      <c r="N45" s="287"/>
    </row>
    <row r="46" spans="1:14">
      <c r="B46" s="840" t="s">
        <v>1036</v>
      </c>
      <c r="C46" s="841"/>
      <c r="D46" s="841"/>
      <c r="E46" s="44"/>
      <c r="F46" s="45"/>
      <c r="G46" s="45"/>
      <c r="H46" s="46"/>
      <c r="I46" s="42"/>
      <c r="J46" s="43"/>
      <c r="K46" s="288"/>
      <c r="L46" s="285"/>
      <c r="M46" s="410">
        <v>0.1</v>
      </c>
      <c r="N46" s="353">
        <f>N83*M46</f>
        <v>919.20969370980004</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SUM(N36:N47)</f>
        <v>18594.528900719881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4664</v>
      </c>
      <c r="N53" s="281">
        <f>K53*M53</f>
        <v>28610.185185185182</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10520</v>
      </c>
      <c r="N54" s="281">
        <f>K54*M54</f>
        <v>11782.400000000001</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4434.1666666666661</v>
      </c>
      <c r="N55" s="281">
        <f>K55*M55</f>
        <v>1642.2839506172838</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980.58333333333326</v>
      </c>
      <c r="N56" s="281">
        <f>K56*M56</f>
        <v>1089.537037037037</v>
      </c>
    </row>
    <row r="57" spans="1:14">
      <c r="A57" s="150" t="s">
        <v>684</v>
      </c>
      <c r="B57" s="815" t="str">
        <f>VLOOKUP(A57,MATERIALES!A7:D373,3,FALSE)</f>
        <v>Sello de silicona o sellador autonivelante</v>
      </c>
      <c r="C57" s="816" t="e">
        <f>VLOOKUP(B57,MATERIALES!B7:E373,3,FALSE)</f>
        <v>#N/A</v>
      </c>
      <c r="D57" s="816" t="e">
        <f>VLOOKUP(C57,MATERIALES!C7:F373,3,FALSE)</f>
        <v>#N/A</v>
      </c>
      <c r="E57" s="816" t="e">
        <f>VLOOKUP(D57,MATERIALES!D7:G373,3,FALSE)</f>
        <v>#N/A</v>
      </c>
      <c r="F57" s="816" t="e">
        <f>VLOOKUP(E57,MATERIALES!E7:H373,3,FALSE)</f>
        <v>#N/A</v>
      </c>
      <c r="G57" s="816" t="e">
        <f>VLOOKUP(F57,MATERIALES!F7:I373,3,FALSE)</f>
        <v>#N/A</v>
      </c>
      <c r="H57" s="816" t="e">
        <f>VLOOKUP(G57,MATERIALES!G7:J373,3,FALSE)</f>
        <v>#N/A</v>
      </c>
      <c r="I57" s="816" t="e">
        <f>VLOOKUP(H57,MATERIALES!H7:K373,3,FALSE)</f>
        <v>#N/A</v>
      </c>
      <c r="J57" s="320" t="s">
        <v>144</v>
      </c>
      <c r="K57" s="50">
        <v>1.1111111111111112</v>
      </c>
      <c r="L57" s="824">
        <f>VLOOKUP(A57,MATERIALES!A4:D373,4,FALSE)</f>
        <v>4086.333333333333</v>
      </c>
      <c r="M57" s="825"/>
      <c r="N57" s="281">
        <f>K57*L57</f>
        <v>4540.3703703703704</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6845</v>
      </c>
      <c r="N58" s="281">
        <f>K58*M58</f>
        <v>7666.4000000000005</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522410.83333333337</v>
      </c>
      <c r="N59" s="281">
        <f>K59*M59</f>
        <v>527634.94166666677</v>
      </c>
    </row>
    <row r="60" spans="1:14" ht="15.75" thickBot="1">
      <c r="B60" s="318"/>
      <c r="C60" s="319"/>
      <c r="D60" s="319"/>
      <c r="E60" s="319"/>
      <c r="F60" s="319"/>
      <c r="G60" s="319"/>
      <c r="H60" s="319"/>
      <c r="I60" s="319"/>
      <c r="J60" s="132"/>
      <c r="K60" s="132"/>
      <c r="L60" s="334"/>
      <c r="M60" s="333"/>
      <c r="N60" s="133"/>
    </row>
    <row r="61" spans="1:14" ht="15.75" thickBot="1">
      <c r="B61" s="820" t="s">
        <v>1037</v>
      </c>
      <c r="C61" s="821"/>
      <c r="D61" s="821"/>
      <c r="E61" s="821"/>
      <c r="F61" s="821"/>
      <c r="G61" s="821"/>
      <c r="H61" s="821"/>
      <c r="I61" s="821"/>
      <c r="J61" s="821"/>
      <c r="K61" s="821"/>
      <c r="L61" s="821"/>
      <c r="M61" s="822"/>
      <c r="N61" s="403">
        <f>SUM(N53:N60)</f>
        <v>582966.11820987659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3" t="s">
        <v>1045</v>
      </c>
      <c r="M65" s="796"/>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4">
        <f>VLOOKUP(A66,TRANSPORTE!A5:D117,4,FALSE)</f>
        <v>1213.3926280000001</v>
      </c>
      <c r="M66" s="825"/>
      <c r="N66" s="296">
        <f>K66*L66</f>
        <v>1225.52655428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9"/>
      <c r="M71" s="810"/>
      <c r="N71" s="133"/>
    </row>
    <row r="72" spans="1:15" ht="15.75" thickBot="1">
      <c r="B72" s="826" t="s">
        <v>1037</v>
      </c>
      <c r="C72" s="827"/>
      <c r="D72" s="827"/>
      <c r="E72" s="827"/>
      <c r="F72" s="827"/>
      <c r="G72" s="827"/>
      <c r="H72" s="827"/>
      <c r="I72" s="827"/>
      <c r="J72" s="827"/>
      <c r="K72" s="827"/>
      <c r="L72" s="827"/>
      <c r="M72" s="828"/>
      <c r="N72" s="110">
        <f>N66+N67+N68+N69+N70</f>
        <v>1225.52655428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6" t="s">
        <v>1047</v>
      </c>
      <c r="C76" s="847"/>
      <c r="D76" s="847"/>
      <c r="E76" s="847"/>
      <c r="F76" s="847"/>
      <c r="G76" s="847"/>
      <c r="H76" s="847"/>
      <c r="I76" s="79" t="s">
        <v>1048</v>
      </c>
      <c r="J76" s="81" t="s">
        <v>1494</v>
      </c>
      <c r="K76" s="80" t="s">
        <v>1050</v>
      </c>
      <c r="L76" s="848" t="s">
        <v>1034</v>
      </c>
      <c r="M76" s="849"/>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7"/>
      <c r="C82" s="808"/>
      <c r="D82" s="808"/>
      <c r="E82" s="808"/>
      <c r="F82" s="808"/>
      <c r="G82" s="808"/>
      <c r="H82" s="808"/>
      <c r="I82" s="132"/>
      <c r="J82" s="132"/>
      <c r="K82" s="132"/>
      <c r="L82" s="908"/>
      <c r="M82" s="908"/>
      <c r="N82" s="51"/>
    </row>
    <row r="83" spans="1:14" ht="15.75" thickBot="1">
      <c r="B83" s="826" t="s">
        <v>1037</v>
      </c>
      <c r="C83" s="827"/>
      <c r="D83" s="827"/>
      <c r="E83" s="827"/>
      <c r="F83" s="827"/>
      <c r="G83" s="827"/>
      <c r="H83" s="827"/>
      <c r="I83" s="827"/>
      <c r="J83" s="827"/>
      <c r="K83" s="827"/>
      <c r="L83" s="827"/>
      <c r="M83" s="828"/>
      <c r="N83" s="310">
        <f>SUM(N77:N82)</f>
        <v>9192.0969370980001</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N48+N61+N72+N83</f>
        <v>611978.27060197433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3"/>
      <c r="J89" s="343"/>
      <c r="K89" s="311" t="s">
        <v>1054</v>
      </c>
      <c r="L89" s="850" t="s">
        <v>1055</v>
      </c>
      <c r="M89" s="851"/>
      <c r="N89" s="312"/>
    </row>
    <row r="90" spans="1:14">
      <c r="B90" s="852" t="s">
        <v>1056</v>
      </c>
      <c r="C90" s="853"/>
      <c r="D90" s="853"/>
      <c r="E90" s="853"/>
      <c r="F90" s="853"/>
      <c r="G90" s="853"/>
      <c r="H90" s="853"/>
      <c r="I90" s="93"/>
      <c r="J90" s="94"/>
      <c r="K90" s="313">
        <v>0.2</v>
      </c>
      <c r="L90" s="854">
        <f>N85*K90</f>
        <v>122395.65412039487</v>
      </c>
      <c r="M90" s="855"/>
      <c r="N90" s="57"/>
    </row>
    <row r="91" spans="1:14">
      <c r="B91" s="95" t="s">
        <v>1057</v>
      </c>
      <c r="C91" s="96"/>
      <c r="D91" s="96"/>
      <c r="E91" s="96"/>
      <c r="F91" s="96"/>
      <c r="G91" s="96"/>
      <c r="H91" s="96"/>
      <c r="I91" s="93"/>
      <c r="J91" s="94"/>
      <c r="K91" s="313">
        <v>0.05</v>
      </c>
      <c r="L91" s="854">
        <f>N85*K91</f>
        <v>30598.913530098718</v>
      </c>
      <c r="M91" s="855"/>
      <c r="N91" s="57"/>
    </row>
    <row r="92" spans="1:14" ht="15.75" thickBot="1">
      <c r="B92" s="97" t="s">
        <v>1058</v>
      </c>
      <c r="C92" s="98"/>
      <c r="D92" s="98"/>
      <c r="E92" s="98"/>
      <c r="F92" s="98"/>
      <c r="G92" s="98"/>
      <c r="H92" s="98"/>
      <c r="I92" s="99"/>
      <c r="J92" s="100"/>
      <c r="K92" s="314">
        <v>0.05</v>
      </c>
      <c r="L92" s="856">
        <f>N85*K92</f>
        <v>30598.913530098718</v>
      </c>
      <c r="M92" s="857"/>
      <c r="N92" s="57"/>
    </row>
    <row r="93" spans="1:14" ht="15.75" thickBot="1">
      <c r="B93" s="820" t="s">
        <v>1037</v>
      </c>
      <c r="C93" s="821"/>
      <c r="D93" s="821"/>
      <c r="E93" s="821"/>
      <c r="F93" s="821"/>
      <c r="G93" s="821"/>
      <c r="H93" s="821"/>
      <c r="I93" s="821"/>
      <c r="J93" s="821"/>
      <c r="K93" s="821"/>
      <c r="L93" s="821"/>
      <c r="M93" s="822"/>
      <c r="N93" s="58">
        <f>L90+L91+L92</f>
        <v>183593.48118059229</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795571.75178256666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8" t="s">
        <v>2324</v>
      </c>
      <c r="C112" s="859"/>
      <c r="D112" s="859"/>
      <c r="E112" s="859"/>
      <c r="F112" s="859"/>
      <c r="G112" s="859"/>
      <c r="H112" s="859"/>
      <c r="I112" s="859"/>
      <c r="J112" s="859"/>
      <c r="K112" s="859"/>
      <c r="L112" s="859"/>
      <c r="M112" s="859"/>
      <c r="N112" s="860"/>
    </row>
    <row r="113" spans="2:14" ht="15" customHeight="1">
      <c r="B113" s="858"/>
      <c r="C113" s="859"/>
      <c r="D113" s="859"/>
      <c r="E113" s="859"/>
      <c r="F113" s="859"/>
      <c r="G113" s="859"/>
      <c r="H113" s="859"/>
      <c r="I113" s="859"/>
      <c r="J113" s="859"/>
      <c r="K113" s="859"/>
      <c r="L113" s="859"/>
      <c r="M113" s="859"/>
      <c r="N113" s="860"/>
    </row>
    <row r="114" spans="2:14" ht="30" customHeight="1">
      <c r="B114" s="861" t="s">
        <v>2325</v>
      </c>
      <c r="C114" s="862"/>
      <c r="D114" s="862"/>
      <c r="E114" s="862"/>
      <c r="F114" s="862"/>
      <c r="G114" s="862"/>
      <c r="H114" s="862"/>
      <c r="I114" s="862"/>
      <c r="J114" s="862"/>
      <c r="K114" s="862"/>
      <c r="L114" s="862"/>
      <c r="M114" s="862"/>
      <c r="N114" s="863"/>
    </row>
    <row r="115" spans="2:14">
      <c r="B115" s="861"/>
      <c r="C115" s="862"/>
      <c r="D115" s="862"/>
      <c r="E115" s="862"/>
      <c r="F115" s="862"/>
      <c r="G115" s="862"/>
      <c r="H115" s="862"/>
      <c r="I115" s="862"/>
      <c r="J115" s="862"/>
      <c r="K115" s="862"/>
      <c r="L115" s="862"/>
      <c r="M115" s="862"/>
      <c r="N115" s="863"/>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7"/>
      <c r="K125" s="797"/>
      <c r="L125" s="797"/>
      <c r="M125" s="797"/>
      <c r="N125" s="798"/>
    </row>
    <row r="126" spans="2:14" ht="15.75" customHeight="1" thickBot="1">
      <c r="B126" s="270" t="s">
        <v>2327</v>
      </c>
      <c r="C126" s="402"/>
      <c r="D126" s="402"/>
      <c r="E126" s="63"/>
      <c r="F126" s="63"/>
      <c r="G126" s="63"/>
      <c r="H126" s="63"/>
      <c r="I126" s="63"/>
      <c r="J126" s="799"/>
      <c r="K126" s="799"/>
      <c r="L126" s="799"/>
      <c r="M126" s="799"/>
      <c r="N126" s="800"/>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29.25" customHeight="1" thickBot="1">
      <c r="A31" s="163" t="s">
        <v>1929</v>
      </c>
      <c r="B31" s="86" t="s">
        <v>1177</v>
      </c>
      <c r="C31" s="960" t="s">
        <v>1709</v>
      </c>
      <c r="D31" s="961"/>
      <c r="E31" s="961"/>
      <c r="F31" s="961"/>
      <c r="G31" s="961"/>
      <c r="H31" s="961"/>
      <c r="I31" s="961"/>
      <c r="J31" s="961"/>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4"/>
      <c r="F40" s="834"/>
      <c r="G40" s="834"/>
      <c r="H40" s="835"/>
      <c r="I40" s="42"/>
      <c r="J40" s="43"/>
      <c r="K40" s="278"/>
      <c r="L40" s="285"/>
      <c r="M40" s="286"/>
      <c r="N40" s="281"/>
    </row>
    <row r="41" spans="1:14">
      <c r="B41" s="329"/>
      <c r="C41" s="330"/>
      <c r="D41" s="330"/>
      <c r="E41" s="330"/>
      <c r="F41" s="332"/>
      <c r="G41" s="332"/>
      <c r="H41" s="131"/>
      <c r="I41" s="42"/>
      <c r="J41" s="43"/>
      <c r="K41" s="283"/>
      <c r="L41" s="285"/>
      <c r="M41" s="286"/>
      <c r="N41" s="287"/>
    </row>
    <row r="42" spans="1:14">
      <c r="B42" s="840"/>
      <c r="C42" s="841"/>
      <c r="D42" s="841"/>
      <c r="E42" s="44"/>
      <c r="F42" s="45"/>
      <c r="G42" s="45"/>
      <c r="H42" s="46"/>
      <c r="I42" s="42"/>
      <c r="J42" s="43"/>
      <c r="K42" s="288"/>
      <c r="L42" s="285"/>
      <c r="M42" s="410"/>
      <c r="N42" s="353"/>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4" t="s">
        <v>1029</v>
      </c>
      <c r="K48" s="91" t="s">
        <v>1030</v>
      </c>
      <c r="L48" s="814" t="s">
        <v>1039</v>
      </c>
      <c r="M48" s="813"/>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1505</v>
      </c>
      <c r="N49" s="281">
        <f>K49*M49</f>
        <v>1505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SUM(N49:N53)</f>
        <v>1505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320"/>
      <c r="I60" s="288"/>
      <c r="J60" s="295"/>
      <c r="K60" s="288"/>
      <c r="L60" s="824"/>
      <c r="M60" s="82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N44+N54+N65+N76</f>
        <v>1505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301</v>
      </c>
      <c r="M83" s="855"/>
      <c r="N83" s="57"/>
    </row>
    <row r="84" spans="1:14">
      <c r="B84" s="95" t="s">
        <v>1057</v>
      </c>
      <c r="C84" s="96"/>
      <c r="D84" s="96"/>
      <c r="E84" s="96"/>
      <c r="F84" s="96"/>
      <c r="G84" s="96"/>
      <c r="H84" s="96"/>
      <c r="I84" s="93"/>
      <c r="J84" s="94"/>
      <c r="K84" s="313">
        <v>0.05</v>
      </c>
      <c r="L84" s="854">
        <f>N78*K84</f>
        <v>75.25</v>
      </c>
      <c r="M84" s="855"/>
      <c r="N84" s="57"/>
    </row>
    <row r="85" spans="1:14" ht="15.75" thickBot="1">
      <c r="B85" s="97" t="s">
        <v>1058</v>
      </c>
      <c r="C85" s="98"/>
      <c r="D85" s="98"/>
      <c r="E85" s="98"/>
      <c r="F85" s="98"/>
      <c r="G85" s="98"/>
      <c r="H85" s="98"/>
      <c r="I85" s="99"/>
      <c r="J85" s="100"/>
      <c r="K85" s="314">
        <v>0.05</v>
      </c>
      <c r="L85" s="856">
        <f>N78*K85</f>
        <v>75.25</v>
      </c>
      <c r="M85" s="857"/>
      <c r="N85" s="57"/>
    </row>
    <row r="86" spans="1:14" ht="15.75" thickBot="1">
      <c r="B86" s="820" t="s">
        <v>1037</v>
      </c>
      <c r="C86" s="821"/>
      <c r="D86" s="821"/>
      <c r="E86" s="821"/>
      <c r="F86" s="821"/>
      <c r="G86" s="821"/>
      <c r="H86" s="821"/>
      <c r="I86" s="821"/>
      <c r="J86" s="821"/>
      <c r="K86" s="821"/>
      <c r="L86" s="821"/>
      <c r="M86" s="822"/>
      <c r="N86" s="58">
        <f>L83+L84+L85</f>
        <v>451.5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1956.5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8" t="s">
        <v>2324</v>
      </c>
      <c r="C105" s="859"/>
      <c r="D105" s="859"/>
      <c r="E105" s="859"/>
      <c r="F105" s="859"/>
      <c r="G105" s="859"/>
      <c r="H105" s="859"/>
      <c r="I105" s="859"/>
      <c r="J105" s="859"/>
      <c r="K105" s="859"/>
      <c r="L105" s="859"/>
      <c r="M105" s="859"/>
      <c r="N105" s="860"/>
    </row>
    <row r="106" spans="2:14" ht="15" customHeight="1">
      <c r="B106" s="858"/>
      <c r="C106" s="859"/>
      <c r="D106" s="859"/>
      <c r="E106" s="859"/>
      <c r="F106" s="859"/>
      <c r="G106" s="859"/>
      <c r="H106" s="859"/>
      <c r="I106" s="859"/>
      <c r="J106" s="859"/>
      <c r="K106" s="859"/>
      <c r="L106" s="859"/>
      <c r="M106" s="859"/>
      <c r="N106" s="860"/>
    </row>
    <row r="107" spans="2:14" ht="29.25" customHeight="1">
      <c r="B107" s="861" t="s">
        <v>2325</v>
      </c>
      <c r="C107" s="862"/>
      <c r="D107" s="862"/>
      <c r="E107" s="862"/>
      <c r="F107" s="862"/>
      <c r="G107" s="862"/>
      <c r="H107" s="862"/>
      <c r="I107" s="862"/>
      <c r="J107" s="862"/>
      <c r="K107" s="862"/>
      <c r="L107" s="862"/>
      <c r="M107" s="862"/>
      <c r="N107" s="863"/>
    </row>
    <row r="108" spans="2:14">
      <c r="B108" s="861"/>
      <c r="C108" s="862"/>
      <c r="D108" s="862"/>
      <c r="E108" s="862"/>
      <c r="F108" s="862"/>
      <c r="G108" s="862"/>
      <c r="H108" s="862"/>
      <c r="I108" s="862"/>
      <c r="J108" s="862"/>
      <c r="K108" s="862"/>
      <c r="L108" s="862"/>
      <c r="M108" s="862"/>
      <c r="N108" s="863"/>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7"/>
      <c r="K118" s="797"/>
      <c r="L118" s="797"/>
      <c r="M118" s="797"/>
      <c r="N118" s="798"/>
    </row>
    <row r="119" spans="2:14" ht="15.75" customHeight="1" thickBot="1">
      <c r="B119" s="270" t="s">
        <v>2327</v>
      </c>
      <c r="C119" s="402"/>
      <c r="D119" s="402"/>
      <c r="E119" s="63"/>
      <c r="F119" s="63"/>
      <c r="G119" s="63"/>
      <c r="H119" s="63"/>
      <c r="I119" s="63"/>
      <c r="J119" s="799"/>
      <c r="K119" s="799"/>
      <c r="L119" s="799"/>
      <c r="M119" s="799"/>
      <c r="N119" s="800"/>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29.25" customHeight="1" thickBot="1">
      <c r="A31" t="s">
        <v>1929</v>
      </c>
      <c r="B31" s="86" t="s">
        <v>1710</v>
      </c>
      <c r="C31" s="960" t="s">
        <v>2146</v>
      </c>
      <c r="D31" s="961"/>
      <c r="E31" s="961"/>
      <c r="F31" s="961"/>
      <c r="G31" s="961"/>
      <c r="H31" s="961"/>
      <c r="I31" s="961"/>
      <c r="J31" s="961"/>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4"/>
      <c r="F40" s="834"/>
      <c r="G40" s="834"/>
      <c r="H40" s="835"/>
      <c r="I40" s="42"/>
      <c r="J40" s="43"/>
      <c r="K40" s="278"/>
      <c r="L40" s="285"/>
      <c r="M40" s="286"/>
      <c r="N40" s="281"/>
    </row>
    <row r="41" spans="1:14">
      <c r="B41" s="329"/>
      <c r="C41" s="330"/>
      <c r="D41" s="330"/>
      <c r="E41" s="330"/>
      <c r="F41" s="332"/>
      <c r="G41" s="332"/>
      <c r="H41" s="131"/>
      <c r="I41" s="42"/>
      <c r="J41" s="43"/>
      <c r="K41" s="283"/>
      <c r="L41" s="285"/>
      <c r="M41" s="286"/>
      <c r="N41" s="287"/>
    </row>
    <row r="42" spans="1:14">
      <c r="B42" s="840"/>
      <c r="C42" s="841"/>
      <c r="D42" s="841"/>
      <c r="E42" s="44"/>
      <c r="F42" s="45"/>
      <c r="G42" s="45"/>
      <c r="H42" s="46"/>
      <c r="I42" s="42"/>
      <c r="J42" s="43"/>
      <c r="K42" s="288"/>
      <c r="L42" s="285"/>
      <c r="M42" s="410"/>
      <c r="N42" s="353"/>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4" t="s">
        <v>1029</v>
      </c>
      <c r="K48" s="91" t="s">
        <v>1030</v>
      </c>
      <c r="L48" s="814" t="s">
        <v>1039</v>
      </c>
      <c r="M48" s="813"/>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743.33333333333326</v>
      </c>
      <c r="N49" s="281">
        <f>K49*M49</f>
        <v>743.33333333333326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SUM(N49:N53)</f>
        <v>743.33333333333326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320"/>
      <c r="I60" s="288"/>
      <c r="J60" s="295"/>
      <c r="K60" s="288"/>
      <c r="L60" s="824"/>
      <c r="M60" s="82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N44+N54+N65+N76</f>
        <v>743.33333333333326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148.66666666666666</v>
      </c>
      <c r="M83" s="855"/>
      <c r="N83" s="57"/>
    </row>
    <row r="84" spans="1:14">
      <c r="B84" s="95" t="s">
        <v>1057</v>
      </c>
      <c r="C84" s="96"/>
      <c r="D84" s="96"/>
      <c r="E84" s="96"/>
      <c r="F84" s="96"/>
      <c r="G84" s="96"/>
      <c r="H84" s="96"/>
      <c r="I84" s="93"/>
      <c r="J84" s="94"/>
      <c r="K84" s="313">
        <v>0.05</v>
      </c>
      <c r="L84" s="854">
        <f>N78*K84</f>
        <v>37.166666666666664</v>
      </c>
      <c r="M84" s="855"/>
      <c r="N84" s="57"/>
    </row>
    <row r="85" spans="1:14" ht="15.75" thickBot="1">
      <c r="B85" s="97" t="s">
        <v>1058</v>
      </c>
      <c r="C85" s="98"/>
      <c r="D85" s="98"/>
      <c r="E85" s="98"/>
      <c r="F85" s="98"/>
      <c r="G85" s="98"/>
      <c r="H85" s="98"/>
      <c r="I85" s="99"/>
      <c r="J85" s="100"/>
      <c r="K85" s="314">
        <v>0.05</v>
      </c>
      <c r="L85" s="856">
        <f>N78*K85</f>
        <v>37.166666666666664</v>
      </c>
      <c r="M85" s="857"/>
      <c r="N85" s="57"/>
    </row>
    <row r="86" spans="1:14" ht="15.75" thickBot="1">
      <c r="B86" s="820" t="s">
        <v>1037</v>
      </c>
      <c r="C86" s="821"/>
      <c r="D86" s="821"/>
      <c r="E86" s="821"/>
      <c r="F86" s="821"/>
      <c r="G86" s="821"/>
      <c r="H86" s="821"/>
      <c r="I86" s="821"/>
      <c r="J86" s="821"/>
      <c r="K86" s="821"/>
      <c r="L86" s="821"/>
      <c r="M86" s="822"/>
      <c r="N86" s="58">
        <f>L83+L84+L85</f>
        <v>222.99999999999997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966.33333333333326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41.25" customHeight="1" thickBot="1">
      <c r="A31" t="s">
        <v>1929</v>
      </c>
      <c r="B31" s="86" t="s">
        <v>1711</v>
      </c>
      <c r="C31" s="960" t="s">
        <v>2147</v>
      </c>
      <c r="D31" s="961"/>
      <c r="E31" s="961"/>
      <c r="F31" s="961"/>
      <c r="G31" s="961"/>
      <c r="H31" s="961"/>
      <c r="I31" s="961"/>
      <c r="J31" s="961"/>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280"/>
      <c r="N36" s="281"/>
    </row>
    <row r="37" spans="1:14">
      <c r="A37" s="119"/>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1"/>
    </row>
    <row r="39" spans="1:14">
      <c r="B39" s="833"/>
      <c r="C39" s="834"/>
      <c r="D39" s="834"/>
      <c r="E39" s="834"/>
      <c r="F39" s="834"/>
      <c r="G39" s="834"/>
      <c r="H39" s="835"/>
      <c r="I39" s="836"/>
      <c r="J39" s="817"/>
      <c r="K39" s="278"/>
      <c r="L39" s="837"/>
      <c r="M39" s="838"/>
      <c r="N39" s="281"/>
    </row>
    <row r="40" spans="1:14">
      <c r="B40" s="833"/>
      <c r="C40" s="834"/>
      <c r="D40" s="834"/>
      <c r="E40" s="834"/>
      <c r="F40" s="834"/>
      <c r="G40" s="834"/>
      <c r="H40" s="835"/>
      <c r="I40" s="42"/>
      <c r="J40" s="43"/>
      <c r="K40" s="278"/>
      <c r="L40" s="285"/>
      <c r="M40" s="286"/>
      <c r="N40" s="281"/>
    </row>
    <row r="41" spans="1:14">
      <c r="B41" s="329"/>
      <c r="C41" s="330"/>
      <c r="D41" s="330"/>
      <c r="E41" s="330"/>
      <c r="F41" s="332"/>
      <c r="G41" s="332"/>
      <c r="H41" s="131"/>
      <c r="I41" s="42"/>
      <c r="J41" s="43"/>
      <c r="K41" s="283"/>
      <c r="L41" s="285"/>
      <c r="M41" s="286"/>
      <c r="N41" s="287"/>
    </row>
    <row r="42" spans="1:14">
      <c r="B42" s="840"/>
      <c r="C42" s="841"/>
      <c r="D42" s="841"/>
      <c r="E42" s="44"/>
      <c r="F42" s="45"/>
      <c r="G42" s="45"/>
      <c r="H42" s="46"/>
      <c r="I42" s="42"/>
      <c r="J42" s="43"/>
      <c r="K42" s="288"/>
      <c r="L42" s="285"/>
      <c r="M42" s="410"/>
      <c r="N42" s="353"/>
    </row>
    <row r="43" spans="1:14" ht="15.75" thickBot="1">
      <c r="B43" s="833"/>
      <c r="C43" s="834"/>
      <c r="D43" s="834"/>
      <c r="E43" s="834"/>
      <c r="F43" s="834"/>
      <c r="G43" s="834"/>
      <c r="H43" s="835"/>
      <c r="I43" s="842"/>
      <c r="J43" s="843"/>
      <c r="K43" s="47"/>
      <c r="L43" s="844"/>
      <c r="M43" s="845"/>
      <c r="N43" s="111"/>
    </row>
    <row r="44" spans="1:14" ht="15.75" thickBot="1">
      <c r="B44" s="820" t="s">
        <v>1037</v>
      </c>
      <c r="C44" s="821"/>
      <c r="D44" s="821"/>
      <c r="E44" s="821"/>
      <c r="F44" s="821"/>
      <c r="G44" s="821"/>
      <c r="H44" s="821"/>
      <c r="I44" s="821"/>
      <c r="J44" s="821"/>
      <c r="K44" s="821"/>
      <c r="L44" s="821"/>
      <c r="M44" s="822"/>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1" t="s">
        <v>1028</v>
      </c>
      <c r="C48" s="812"/>
      <c r="D48" s="812"/>
      <c r="E48" s="812"/>
      <c r="F48" s="812"/>
      <c r="G48" s="812"/>
      <c r="H48" s="812"/>
      <c r="I48" s="813"/>
      <c r="J48" s="324" t="s">
        <v>1029</v>
      </c>
      <c r="K48" s="91" t="s">
        <v>1030</v>
      </c>
      <c r="L48" s="814" t="s">
        <v>1039</v>
      </c>
      <c r="M48" s="813"/>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458.75</v>
      </c>
      <c r="N49" s="281">
        <f>K49*M49</f>
        <v>458.75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5"/>
      <c r="C53" s="816"/>
      <c r="D53" s="816"/>
      <c r="E53" s="816"/>
      <c r="F53" s="816"/>
      <c r="G53" s="816"/>
      <c r="H53" s="816"/>
      <c r="I53" s="817"/>
      <c r="J53" s="48"/>
      <c r="K53" s="50"/>
      <c r="L53" s="818"/>
      <c r="M53" s="819"/>
      <c r="N53" s="51"/>
    </row>
    <row r="54" spans="1:14" ht="15.75" thickBot="1">
      <c r="B54" s="820" t="s">
        <v>1037</v>
      </c>
      <c r="C54" s="821"/>
      <c r="D54" s="821"/>
      <c r="E54" s="821"/>
      <c r="F54" s="821"/>
      <c r="G54" s="821"/>
      <c r="H54" s="821"/>
      <c r="I54" s="821"/>
      <c r="J54" s="821"/>
      <c r="K54" s="821"/>
      <c r="L54" s="821"/>
      <c r="M54" s="822"/>
      <c r="N54" s="403">
        <f>SUM(N49:N53)</f>
        <v>458.75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320"/>
      <c r="I60" s="288"/>
      <c r="J60" s="295"/>
      <c r="K60" s="288"/>
      <c r="L60" s="824"/>
      <c r="M60" s="825"/>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2:15" ht="15.75" thickBot="1">
      <c r="B65" s="826" t="s">
        <v>1037</v>
      </c>
      <c r="C65" s="827"/>
      <c r="D65" s="827"/>
      <c r="E65" s="827"/>
      <c r="F65" s="827"/>
      <c r="G65" s="827"/>
      <c r="H65" s="827"/>
      <c r="I65" s="827"/>
      <c r="J65" s="827"/>
      <c r="K65" s="827"/>
      <c r="L65" s="827"/>
      <c r="M65" s="82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7"/>
      <c r="C75" s="808"/>
      <c r="D75" s="808"/>
      <c r="E75" s="808"/>
      <c r="F75" s="808"/>
      <c r="G75" s="808"/>
      <c r="H75" s="808"/>
      <c r="I75" s="132"/>
      <c r="J75" s="132"/>
      <c r="K75" s="132"/>
      <c r="L75" s="908"/>
      <c r="M75" s="908"/>
      <c r="N75" s="51"/>
    </row>
    <row r="76" spans="2:15" ht="15.75" thickBot="1">
      <c r="B76" s="826" t="s">
        <v>1037</v>
      </c>
      <c r="C76" s="827"/>
      <c r="D76" s="827"/>
      <c r="E76" s="827"/>
      <c r="F76" s="827"/>
      <c r="G76" s="827"/>
      <c r="H76" s="827"/>
      <c r="I76" s="827"/>
      <c r="J76" s="827"/>
      <c r="K76" s="827"/>
      <c r="L76" s="827"/>
      <c r="M76" s="828"/>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N44+N54+N65+N76</f>
        <v>458.75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91.75</v>
      </c>
      <c r="M83" s="855"/>
      <c r="N83" s="57"/>
    </row>
    <row r="84" spans="1:14">
      <c r="B84" s="95" t="s">
        <v>1057</v>
      </c>
      <c r="C84" s="96"/>
      <c r="D84" s="96"/>
      <c r="E84" s="96"/>
      <c r="F84" s="96"/>
      <c r="G84" s="96"/>
      <c r="H84" s="96"/>
      <c r="I84" s="93"/>
      <c r="J84" s="94"/>
      <c r="K84" s="313">
        <v>0.05</v>
      </c>
      <c r="L84" s="854">
        <f>N78*K84</f>
        <v>22.9375</v>
      </c>
      <c r="M84" s="855"/>
      <c r="N84" s="57"/>
    </row>
    <row r="85" spans="1:14" ht="15.75" thickBot="1">
      <c r="B85" s="97" t="s">
        <v>1058</v>
      </c>
      <c r="C85" s="98"/>
      <c r="D85" s="98"/>
      <c r="E85" s="98"/>
      <c r="F85" s="98"/>
      <c r="G85" s="98"/>
      <c r="H85" s="98"/>
      <c r="I85" s="99"/>
      <c r="J85" s="100"/>
      <c r="K85" s="314">
        <v>0.05</v>
      </c>
      <c r="L85" s="856">
        <f>N78*K85</f>
        <v>22.9375</v>
      </c>
      <c r="M85" s="857"/>
      <c r="N85" s="57"/>
    </row>
    <row r="86" spans="1:14" ht="15.75" thickBot="1">
      <c r="B86" s="820" t="s">
        <v>1037</v>
      </c>
      <c r="C86" s="821"/>
      <c r="D86" s="821"/>
      <c r="E86" s="821"/>
      <c r="F86" s="821"/>
      <c r="G86" s="821"/>
      <c r="H86" s="821"/>
      <c r="I86" s="821"/>
      <c r="J86" s="821"/>
      <c r="K86" s="821"/>
      <c r="L86" s="821"/>
      <c r="M86" s="822"/>
      <c r="N86" s="58">
        <f>L83+L84+L85</f>
        <v>137.625</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596.375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6"/>
      <c r="J36" s="277"/>
      <c r="K36" s="278">
        <f>VLOOKUP(A36,EQUIPOS!A6:D163,4,FALSE)</f>
        <v>3331.333333333333</v>
      </c>
      <c r="L36" s="279"/>
      <c r="M36" s="280">
        <v>30</v>
      </c>
      <c r="N36" s="281">
        <f>K36/M36</f>
        <v>111.04444444444444</v>
      </c>
    </row>
    <row r="37" spans="1:14">
      <c r="A37" t="s">
        <v>363</v>
      </c>
      <c r="B37" s="833" t="str">
        <f>VLOOKUP(A37,EQUIPOS!A7:D154,3,FALSE)</f>
        <v>Vibrador de concreto, Motor de 3 hp a 18.000 rpm Mangueras de 4 mt</v>
      </c>
      <c r="C37" s="834"/>
      <c r="D37" s="834"/>
      <c r="E37" s="834"/>
      <c r="F37" s="834"/>
      <c r="G37" s="834"/>
      <c r="H37" s="835"/>
      <c r="I37" s="276"/>
      <c r="J37" s="277"/>
      <c r="K37" s="278">
        <f>VLOOKUP(A37,EQUIPOS!A7:D164,4,FALSE)</f>
        <v>10405.666666666668</v>
      </c>
      <c r="L37" s="279"/>
      <c r="M37" s="280">
        <v>30</v>
      </c>
      <c r="N37" s="281">
        <f>K37/M37</f>
        <v>346.85555555555561</v>
      </c>
    </row>
    <row r="38" spans="1:14">
      <c r="A38" t="s">
        <v>228</v>
      </c>
      <c r="B38" s="833" t="str">
        <f>VLOOKUP(A38,EQUIPOS!A8:D154,3,FALSE)</f>
        <v xml:space="preserve">Formaleta metálica (concreto hidráulico)
</v>
      </c>
      <c r="C38" s="834"/>
      <c r="D38" s="834"/>
      <c r="E38" s="834"/>
      <c r="F38" s="834"/>
      <c r="G38" s="834"/>
      <c r="H38" s="835"/>
      <c r="I38" s="836"/>
      <c r="J38" s="817"/>
      <c r="K38" s="278">
        <f>VLOOKUP(A38,EQUIPOS!A8:D165,4,FALSE)</f>
        <v>3746.25</v>
      </c>
      <c r="L38" s="837">
        <v>0.33329999999999999</v>
      </c>
      <c r="M38" s="838"/>
      <c r="N38" s="281">
        <f>K38/L38</f>
        <v>11239.87398739874</v>
      </c>
    </row>
    <row r="39" spans="1:14">
      <c r="B39" s="833"/>
      <c r="C39" s="834"/>
      <c r="D39" s="834"/>
      <c r="E39" s="834"/>
      <c r="F39" s="834"/>
      <c r="G39" s="834"/>
      <c r="H39" s="835"/>
      <c r="I39" s="42"/>
      <c r="J39" s="43"/>
      <c r="K39" s="278"/>
      <c r="L39" s="285"/>
      <c r="M39" s="286"/>
      <c r="N39" s="281"/>
    </row>
    <row r="40" spans="1:14">
      <c r="B40" s="329"/>
      <c r="C40" s="330"/>
      <c r="D40" s="330"/>
      <c r="E40" s="332"/>
      <c r="F40" s="332"/>
      <c r="G40" s="332"/>
      <c r="H40" s="131"/>
      <c r="I40" s="42"/>
      <c r="J40" s="43"/>
      <c r="K40" s="283"/>
      <c r="L40" s="285"/>
      <c r="M40" s="286"/>
      <c r="N40" s="287"/>
    </row>
    <row r="41" spans="1:14">
      <c r="B41" s="840" t="s">
        <v>1036</v>
      </c>
      <c r="C41" s="841"/>
      <c r="D41" s="841"/>
      <c r="E41" s="44"/>
      <c r="F41" s="45"/>
      <c r="G41" s="45"/>
      <c r="H41" s="46"/>
      <c r="I41" s="42"/>
      <c r="J41" s="43"/>
      <c r="K41" s="288"/>
      <c r="L41" s="285"/>
      <c r="M41" s="410">
        <v>0.1</v>
      </c>
      <c r="N41" s="353">
        <f>N72*M41</f>
        <v>212.78002169208332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11910.554009090823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522410.83333333337</v>
      </c>
      <c r="N48" s="281">
        <f>K48*M48</f>
        <v>527634.94166666677</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15"/>
      <c r="C51" s="816"/>
      <c r="D51" s="816"/>
      <c r="E51" s="816"/>
      <c r="F51" s="816"/>
      <c r="G51" s="816"/>
      <c r="H51" s="816"/>
      <c r="I51" s="817"/>
      <c r="J51" s="48"/>
      <c r="K51" s="50"/>
      <c r="L51" s="818"/>
      <c r="M51" s="819"/>
      <c r="N51" s="51"/>
    </row>
    <row r="52" spans="1:14" ht="15.75" thickBot="1">
      <c r="B52" s="820" t="s">
        <v>1037</v>
      </c>
      <c r="C52" s="821"/>
      <c r="D52" s="821"/>
      <c r="E52" s="821"/>
      <c r="F52" s="821"/>
      <c r="G52" s="821"/>
      <c r="H52" s="821"/>
      <c r="I52" s="821"/>
      <c r="J52" s="821"/>
      <c r="K52" s="821"/>
      <c r="L52" s="821"/>
      <c r="M52" s="822"/>
      <c r="N52" s="403">
        <f>SUM(N48:N51)</f>
        <v>527634.94166666677</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823" t="s">
        <v>1045</v>
      </c>
      <c r="M56" s="796"/>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24">
        <f>VLOOKUP(A57,TRANSPORTE!A5:D117,4,FALSE)</f>
        <v>1213.3926280000001</v>
      </c>
      <c r="M57" s="825"/>
      <c r="N57" s="296">
        <f>K57*L57</f>
        <v>1225.52655428</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9"/>
      <c r="M61" s="810"/>
      <c r="N61" s="133"/>
    </row>
    <row r="62" spans="1:14" ht="15.75" thickBot="1">
      <c r="B62" s="826" t="s">
        <v>1037</v>
      </c>
      <c r="C62" s="827"/>
      <c r="D62" s="827"/>
      <c r="E62" s="827"/>
      <c r="F62" s="827"/>
      <c r="G62" s="827"/>
      <c r="H62" s="827"/>
      <c r="I62" s="827"/>
      <c r="J62" s="827"/>
      <c r="K62" s="827"/>
      <c r="L62" s="827"/>
      <c r="M62" s="828"/>
      <c r="N62" s="110">
        <f>SUM(N57:N61)</f>
        <v>1225.52655428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6" t="s">
        <v>1047</v>
      </c>
      <c r="C66" s="847"/>
      <c r="D66" s="847"/>
      <c r="E66" s="847"/>
      <c r="F66" s="847"/>
      <c r="G66" s="847"/>
      <c r="H66" s="847"/>
      <c r="I66" s="79" t="s">
        <v>1048</v>
      </c>
      <c r="J66" s="81" t="s">
        <v>1494</v>
      </c>
      <c r="K66" s="80" t="s">
        <v>1050</v>
      </c>
      <c r="L66" s="848" t="s">
        <v>1034</v>
      </c>
      <c r="M66" s="849"/>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7"/>
      <c r="C71" s="808"/>
      <c r="D71" s="808"/>
      <c r="E71" s="808"/>
      <c r="F71" s="808"/>
      <c r="G71" s="808"/>
      <c r="H71" s="808"/>
      <c r="I71" s="132"/>
      <c r="J71" s="132"/>
      <c r="K71" s="132"/>
      <c r="L71" s="908"/>
      <c r="M71" s="908"/>
      <c r="N71" s="51"/>
    </row>
    <row r="72" spans="1:15" ht="15.75" thickBot="1">
      <c r="B72" s="826" t="s">
        <v>1037</v>
      </c>
      <c r="C72" s="827"/>
      <c r="D72" s="827"/>
      <c r="E72" s="827"/>
      <c r="F72" s="827"/>
      <c r="G72" s="827"/>
      <c r="H72" s="827"/>
      <c r="I72" s="827"/>
      <c r="J72" s="827"/>
      <c r="K72" s="827"/>
      <c r="L72" s="827"/>
      <c r="M72" s="828"/>
      <c r="N72" s="310">
        <f>SUM(N67:N71)</f>
        <v>2127.800216920833</v>
      </c>
    </row>
    <row r="73" spans="1:15" ht="15.75" thickBot="1">
      <c r="B73" s="39"/>
      <c r="C73" s="40"/>
      <c r="D73" s="40"/>
      <c r="E73" s="40"/>
      <c r="F73" s="40"/>
      <c r="G73" s="40"/>
      <c r="H73" s="40"/>
      <c r="I73" s="40"/>
      <c r="J73" s="40"/>
      <c r="K73" s="40"/>
      <c r="L73" s="40"/>
      <c r="M73" s="40"/>
      <c r="N73" s="41"/>
    </row>
    <row r="74" spans="1:15" ht="15.75" thickBot="1">
      <c r="B74" s="820" t="s">
        <v>1051</v>
      </c>
      <c r="C74" s="821"/>
      <c r="D74" s="821"/>
      <c r="E74" s="821"/>
      <c r="F74" s="821"/>
      <c r="G74" s="821"/>
      <c r="H74" s="821"/>
      <c r="I74" s="821"/>
      <c r="J74" s="821"/>
      <c r="K74" s="821"/>
      <c r="L74" s="821"/>
      <c r="M74" s="822"/>
      <c r="N74" s="105">
        <f>N43+N52+N62+N72</f>
        <v>542898.82244695839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1" t="s">
        <v>1053</v>
      </c>
      <c r="C78" s="812"/>
      <c r="D78" s="812"/>
      <c r="E78" s="812"/>
      <c r="F78" s="812"/>
      <c r="G78" s="812"/>
      <c r="H78" s="812"/>
      <c r="I78" s="323"/>
      <c r="J78" s="343"/>
      <c r="K78" s="311" t="s">
        <v>1054</v>
      </c>
      <c r="L78" s="850" t="s">
        <v>1055</v>
      </c>
      <c r="M78" s="851"/>
      <c r="N78" s="312"/>
    </row>
    <row r="79" spans="1:15">
      <c r="B79" s="852" t="s">
        <v>1056</v>
      </c>
      <c r="C79" s="853"/>
      <c r="D79" s="853"/>
      <c r="E79" s="853"/>
      <c r="F79" s="853"/>
      <c r="G79" s="853"/>
      <c r="H79" s="853"/>
      <c r="I79" s="93"/>
      <c r="J79" s="94"/>
      <c r="K79" s="313">
        <v>0.2</v>
      </c>
      <c r="L79" s="854">
        <f>N74*K79</f>
        <v>108579.76448939169</v>
      </c>
      <c r="M79" s="855"/>
      <c r="N79" s="57"/>
    </row>
    <row r="80" spans="1:15">
      <c r="B80" s="95" t="s">
        <v>1057</v>
      </c>
      <c r="C80" s="96"/>
      <c r="D80" s="96"/>
      <c r="E80" s="96"/>
      <c r="F80" s="96"/>
      <c r="G80" s="96"/>
      <c r="H80" s="96"/>
      <c r="I80" s="93"/>
      <c r="J80" s="94"/>
      <c r="K80" s="313">
        <v>0.05</v>
      </c>
      <c r="L80" s="854">
        <f>N74*K80</f>
        <v>27144.941122347922</v>
      </c>
      <c r="M80" s="855"/>
      <c r="N80" s="57"/>
    </row>
    <row r="81" spans="1:14" ht="15.75" thickBot="1">
      <c r="B81" s="97" t="s">
        <v>1058</v>
      </c>
      <c r="C81" s="98"/>
      <c r="D81" s="98"/>
      <c r="E81" s="98"/>
      <c r="F81" s="98"/>
      <c r="G81" s="98"/>
      <c r="H81" s="98"/>
      <c r="I81" s="99"/>
      <c r="J81" s="100"/>
      <c r="K81" s="314">
        <v>0.05</v>
      </c>
      <c r="L81" s="856">
        <f>N74*K81</f>
        <v>27144.941122347922</v>
      </c>
      <c r="M81" s="857"/>
      <c r="N81" s="57"/>
    </row>
    <row r="82" spans="1:14" ht="15.75" thickBot="1">
      <c r="B82" s="820" t="s">
        <v>1037</v>
      </c>
      <c r="C82" s="821"/>
      <c r="D82" s="821"/>
      <c r="E82" s="821"/>
      <c r="F82" s="821"/>
      <c r="G82" s="821"/>
      <c r="H82" s="821"/>
      <c r="I82" s="821"/>
      <c r="J82" s="821"/>
      <c r="K82" s="821"/>
      <c r="L82" s="821"/>
      <c r="M82" s="822"/>
      <c r="N82" s="58">
        <f>L79+L80+L81</f>
        <v>162869.64673408752</v>
      </c>
    </row>
    <row r="83" spans="1:14" ht="15.75" thickBot="1">
      <c r="B83" s="39"/>
      <c r="C83" s="40"/>
      <c r="D83" s="40"/>
      <c r="E83" s="40"/>
      <c r="F83" s="40"/>
      <c r="G83" s="40"/>
      <c r="H83" s="40"/>
      <c r="I83" s="40"/>
      <c r="J83" s="40"/>
      <c r="K83" s="40"/>
      <c r="L83" s="40"/>
      <c r="M83" s="40"/>
      <c r="N83" s="41"/>
    </row>
    <row r="84" spans="1:14" ht="15.75" thickBot="1">
      <c r="A84" t="s">
        <v>2122</v>
      </c>
      <c r="B84" s="820" t="s">
        <v>1059</v>
      </c>
      <c r="C84" s="821"/>
      <c r="D84" s="821"/>
      <c r="E84" s="821"/>
      <c r="F84" s="821"/>
      <c r="G84" s="821"/>
      <c r="H84" s="821"/>
      <c r="I84" s="821"/>
      <c r="J84" s="821"/>
      <c r="K84" s="821"/>
      <c r="L84" s="821"/>
      <c r="M84" s="822"/>
      <c r="N84" s="196">
        <f>N74+N82</f>
        <v>705768.46918104589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8"/>
      <c r="K114" s="968"/>
      <c r="L114" s="968"/>
      <c r="M114" s="968"/>
      <c r="N114" s="969"/>
    </row>
    <row r="115" spans="2:14" ht="15.75" thickBot="1">
      <c r="B115" s="428" t="s">
        <v>2327</v>
      </c>
      <c r="C115" s="429"/>
      <c r="D115" s="429"/>
      <c r="E115" s="268"/>
      <c r="F115" s="268"/>
      <c r="G115" s="268"/>
      <c r="H115" s="268"/>
      <c r="I115" s="268"/>
      <c r="J115" s="970"/>
      <c r="K115" s="970"/>
      <c r="L115" s="970"/>
      <c r="M115" s="970"/>
      <c r="N115" s="971"/>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6"/>
      <c r="J36" s="277"/>
      <c r="K36" s="278">
        <f>VLOOKUP(A36,EQUIPOS!A6:D163,4,FALSE)</f>
        <v>13851.166666666668</v>
      </c>
      <c r="L36" s="279"/>
      <c r="M36" s="280">
        <v>37.5</v>
      </c>
      <c r="N36" s="281">
        <f>K36/M36</f>
        <v>369.36444444444447</v>
      </c>
    </row>
    <row r="37" spans="1:14">
      <c r="B37" s="833"/>
      <c r="C37" s="834"/>
      <c r="D37" s="834"/>
      <c r="E37" s="839"/>
      <c r="F37" s="834"/>
      <c r="G37" s="834"/>
      <c r="H37" s="835"/>
      <c r="I37" s="42"/>
      <c r="J37" s="43"/>
      <c r="K37" s="283"/>
      <c r="L37" s="285"/>
      <c r="M37" s="286"/>
      <c r="N37" s="287"/>
    </row>
    <row r="38" spans="1:14">
      <c r="B38" s="840" t="s">
        <v>1036</v>
      </c>
      <c r="C38" s="841"/>
      <c r="D38" s="841"/>
      <c r="E38" s="44"/>
      <c r="F38" s="45"/>
      <c r="G38" s="45"/>
      <c r="H38" s="46"/>
      <c r="I38" s="42"/>
      <c r="J38" s="43"/>
      <c r="K38" s="288"/>
      <c r="L38" s="285"/>
      <c r="M38" s="478">
        <v>0.1</v>
      </c>
      <c r="N38" s="353">
        <f>N72*M38</f>
        <v>1021.344104122</v>
      </c>
    </row>
    <row r="39" spans="1:14" ht="15.75" thickBot="1">
      <c r="B39" s="833"/>
      <c r="C39" s="834"/>
      <c r="D39" s="834"/>
      <c r="E39" s="834"/>
      <c r="F39" s="834"/>
      <c r="G39" s="834"/>
      <c r="H39" s="835"/>
      <c r="I39" s="842"/>
      <c r="J39" s="843"/>
      <c r="K39" s="47"/>
      <c r="L39" s="844"/>
      <c r="M39" s="845"/>
      <c r="N39" s="111"/>
    </row>
    <row r="40" spans="1:14" ht="15.75" thickBot="1">
      <c r="B40" s="820" t="s">
        <v>1037</v>
      </c>
      <c r="C40" s="821"/>
      <c r="D40" s="821"/>
      <c r="E40" s="821"/>
      <c r="F40" s="821"/>
      <c r="G40" s="821"/>
      <c r="H40" s="821"/>
      <c r="I40" s="821"/>
      <c r="J40" s="821"/>
      <c r="K40" s="821"/>
      <c r="L40" s="821"/>
      <c r="M40" s="822"/>
      <c r="N40" s="403">
        <f>SUM(N36:N39)</f>
        <v>1390.7085485664445</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11" t="s">
        <v>1028</v>
      </c>
      <c r="C44" s="812"/>
      <c r="D44" s="812"/>
      <c r="E44" s="812"/>
      <c r="F44" s="812"/>
      <c r="G44" s="812"/>
      <c r="H44" s="812"/>
      <c r="I44" s="813"/>
      <c r="J44" s="324" t="s">
        <v>1029</v>
      </c>
      <c r="K44" s="91" t="s">
        <v>1030</v>
      </c>
      <c r="L44" s="814" t="s">
        <v>1039</v>
      </c>
      <c r="M44" s="813"/>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39417.25</v>
      </c>
      <c r="N45" s="281">
        <f>K45*M45</f>
        <v>40599.767500000002</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39697.833333333328</v>
      </c>
      <c r="N46" s="281">
        <f>K46*M46</f>
        <v>396.9783333333333</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40599.5</v>
      </c>
      <c r="N47" s="281">
        <f>K47*M47</f>
        <v>2029.9750000000001</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443166.83333333337</v>
      </c>
      <c r="N48" s="281">
        <f>K48*M48</f>
        <v>4431.668333333334</v>
      </c>
    </row>
    <row r="49" spans="1:14" ht="15.75" thickBot="1">
      <c r="B49" s="318"/>
      <c r="C49" s="319"/>
      <c r="D49" s="319"/>
      <c r="E49" s="319"/>
      <c r="F49" s="319"/>
      <c r="G49" s="319"/>
      <c r="H49" s="319"/>
      <c r="I49" s="319"/>
      <c r="J49" s="132"/>
      <c r="K49" s="132"/>
      <c r="L49" s="334"/>
      <c r="M49" s="333"/>
      <c r="N49" s="133"/>
    </row>
    <row r="50" spans="1:14" ht="15.75" thickBot="1">
      <c r="B50" s="820" t="s">
        <v>1037</v>
      </c>
      <c r="C50" s="821"/>
      <c r="D50" s="821"/>
      <c r="E50" s="821"/>
      <c r="F50" s="821"/>
      <c r="G50" s="821"/>
      <c r="H50" s="821"/>
      <c r="I50" s="821"/>
      <c r="J50" s="821"/>
      <c r="K50" s="821"/>
      <c r="L50" s="821"/>
      <c r="M50" s="822"/>
      <c r="N50" s="403">
        <f>SUM(N45:N49)</f>
        <v>47458.389166666668</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823" t="s">
        <v>1045</v>
      </c>
      <c r="M54" s="796"/>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24">
        <f>VLOOKUP(A55,TRANSPORTE!A5:D117,4,FALSE)</f>
        <v>1213.3926280000001</v>
      </c>
      <c r="M55" s="825"/>
      <c r="N55" s="296">
        <f>K55*L55</f>
        <v>1116.3212177600001</v>
      </c>
    </row>
    <row r="56" spans="1:14">
      <c r="A56" t="s">
        <v>1311</v>
      </c>
      <c r="B56" s="52" t="str">
        <f>VLOOKUP(A56,TRANSPORTE!A6:D117,3,FALSE)</f>
        <v>Transporte de Arena</v>
      </c>
      <c r="C56" s="53"/>
      <c r="D56" s="53"/>
      <c r="E56" s="53"/>
      <c r="F56" s="53"/>
      <c r="G56" s="53"/>
      <c r="H56" s="320" t="s">
        <v>1552</v>
      </c>
      <c r="I56" s="288">
        <v>0.01</v>
      </c>
      <c r="J56" s="295">
        <v>1</v>
      </c>
      <c r="K56" s="288">
        <f>I56*J56</f>
        <v>0.01</v>
      </c>
      <c r="L56" s="824">
        <f>VLOOKUP(A56,TRANSPORTE!A6:D117,4,FALSE)</f>
        <v>1213.3926280000001</v>
      </c>
      <c r="M56" s="825"/>
      <c r="N56" s="296">
        <f>K56*L56</f>
        <v>12.133926280000001</v>
      </c>
    </row>
    <row r="57" spans="1:14">
      <c r="A57" t="s">
        <v>1311</v>
      </c>
      <c r="B57" s="52" t="str">
        <f>VLOOKUP(A57,TRANSPORTE!A6:D117,3,FALSE)</f>
        <v>Transporte de Arena</v>
      </c>
      <c r="C57" s="53"/>
      <c r="D57" s="53"/>
      <c r="E57" s="53"/>
      <c r="F57" s="53"/>
      <c r="G57" s="53"/>
      <c r="H57" s="320" t="s">
        <v>1552</v>
      </c>
      <c r="I57" s="288">
        <v>0.05</v>
      </c>
      <c r="J57" s="295">
        <v>1</v>
      </c>
      <c r="K57" s="288">
        <f>I57*J57</f>
        <v>0.05</v>
      </c>
      <c r="L57" s="824">
        <f>VLOOKUP(A57,TRANSPORTE!A6:D118,4,FALSE)</f>
        <v>1213.3926280000001</v>
      </c>
      <c r="M57" s="825"/>
      <c r="N57" s="296">
        <f>K57*L57</f>
        <v>60.669631400000007</v>
      </c>
    </row>
    <row r="58" spans="1:14">
      <c r="B58" s="52"/>
      <c r="C58" s="53"/>
      <c r="D58" s="53"/>
      <c r="E58" s="53"/>
      <c r="F58" s="53"/>
      <c r="G58" s="53"/>
      <c r="H58" s="320"/>
      <c r="I58" s="288"/>
      <c r="J58" s="295"/>
      <c r="K58" s="288"/>
      <c r="L58" s="824"/>
      <c r="M58" s="825"/>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09"/>
      <c r="M60" s="810"/>
      <c r="N60" s="133"/>
    </row>
    <row r="61" spans="1:14" ht="15.75" thickBot="1">
      <c r="B61" s="826" t="s">
        <v>1037</v>
      </c>
      <c r="C61" s="827"/>
      <c r="D61" s="827"/>
      <c r="E61" s="827"/>
      <c r="F61" s="827"/>
      <c r="G61" s="827"/>
      <c r="H61" s="827"/>
      <c r="I61" s="827"/>
      <c r="J61" s="827"/>
      <c r="K61" s="827"/>
      <c r="L61" s="827"/>
      <c r="M61" s="828"/>
      <c r="N61" s="110">
        <f>N55+N56+N57+N58+N59</f>
        <v>1189.1247754400001</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6" t="s">
        <v>1047</v>
      </c>
      <c r="C65" s="847"/>
      <c r="D65" s="847"/>
      <c r="E65" s="847"/>
      <c r="F65" s="847"/>
      <c r="G65" s="847"/>
      <c r="H65" s="847"/>
      <c r="I65" s="79" t="s">
        <v>1048</v>
      </c>
      <c r="J65" s="81" t="s">
        <v>1494</v>
      </c>
      <c r="K65" s="80" t="s">
        <v>1050</v>
      </c>
      <c r="L65" s="848" t="s">
        <v>1034</v>
      </c>
      <c r="M65" s="849"/>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7"/>
      <c r="C71" s="808"/>
      <c r="D71" s="808"/>
      <c r="E71" s="808"/>
      <c r="F71" s="808"/>
      <c r="G71" s="808"/>
      <c r="H71" s="808"/>
      <c r="I71" s="132"/>
      <c r="J71" s="132"/>
      <c r="K71" s="132"/>
      <c r="L71" s="908"/>
      <c r="M71" s="908"/>
      <c r="N71" s="51"/>
    </row>
    <row r="72" spans="1:15" ht="15.75" thickBot="1">
      <c r="B72" s="826" t="s">
        <v>1037</v>
      </c>
      <c r="C72" s="827"/>
      <c r="D72" s="827"/>
      <c r="E72" s="827"/>
      <c r="F72" s="827"/>
      <c r="G72" s="827"/>
      <c r="H72" s="827"/>
      <c r="I72" s="827"/>
      <c r="J72" s="827"/>
      <c r="K72" s="827"/>
      <c r="L72" s="827"/>
      <c r="M72" s="828"/>
      <c r="N72" s="310">
        <f>SUM(N66:N71)</f>
        <v>10213.44104122</v>
      </c>
    </row>
    <row r="73" spans="1:15" ht="15.75" thickBot="1">
      <c r="B73" s="39"/>
      <c r="C73" s="40"/>
      <c r="D73" s="40"/>
      <c r="E73" s="40"/>
      <c r="F73" s="40"/>
      <c r="G73" s="40"/>
      <c r="H73" s="40"/>
      <c r="I73" s="40"/>
      <c r="J73" s="40"/>
      <c r="K73" s="40"/>
      <c r="L73" s="40"/>
      <c r="M73" s="40"/>
      <c r="N73" s="41"/>
    </row>
    <row r="74" spans="1:15" ht="15.75" thickBot="1">
      <c r="B74" s="820" t="s">
        <v>1051</v>
      </c>
      <c r="C74" s="821"/>
      <c r="D74" s="821"/>
      <c r="E74" s="821"/>
      <c r="F74" s="821"/>
      <c r="G74" s="821"/>
      <c r="H74" s="821"/>
      <c r="I74" s="821"/>
      <c r="J74" s="821"/>
      <c r="K74" s="821"/>
      <c r="L74" s="821"/>
      <c r="M74" s="822"/>
      <c r="N74" s="105">
        <f>N40+N50+N61+N72</f>
        <v>60251.663531893115</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1" t="s">
        <v>1053</v>
      </c>
      <c r="C78" s="812"/>
      <c r="D78" s="812"/>
      <c r="E78" s="812"/>
      <c r="F78" s="812"/>
      <c r="G78" s="812"/>
      <c r="H78" s="812"/>
      <c r="I78" s="323"/>
      <c r="J78" s="343"/>
      <c r="K78" s="311" t="s">
        <v>1054</v>
      </c>
      <c r="L78" s="850" t="s">
        <v>1055</v>
      </c>
      <c r="M78" s="851"/>
      <c r="N78" s="312"/>
    </row>
    <row r="79" spans="1:15">
      <c r="B79" s="852" t="s">
        <v>1056</v>
      </c>
      <c r="C79" s="853"/>
      <c r="D79" s="853"/>
      <c r="E79" s="853"/>
      <c r="F79" s="853"/>
      <c r="G79" s="853"/>
      <c r="H79" s="853"/>
      <c r="I79" s="93"/>
      <c r="J79" s="94"/>
      <c r="K79" s="313">
        <v>0.2</v>
      </c>
      <c r="L79" s="854">
        <f>N74*K79</f>
        <v>12050.332706378624</v>
      </c>
      <c r="M79" s="855"/>
      <c r="N79" s="57"/>
    </row>
    <row r="80" spans="1:15">
      <c r="B80" s="95" t="s">
        <v>1057</v>
      </c>
      <c r="C80" s="96"/>
      <c r="D80" s="96"/>
      <c r="E80" s="96"/>
      <c r="F80" s="96"/>
      <c r="G80" s="96"/>
      <c r="H80" s="96"/>
      <c r="I80" s="93"/>
      <c r="J80" s="94"/>
      <c r="K80" s="313">
        <v>0.05</v>
      </c>
      <c r="L80" s="854">
        <f>N74*K80</f>
        <v>3012.5831765946559</v>
      </c>
      <c r="M80" s="855"/>
      <c r="N80" s="57"/>
    </row>
    <row r="81" spans="1:14" ht="15.75" thickBot="1">
      <c r="B81" s="97" t="s">
        <v>1058</v>
      </c>
      <c r="C81" s="98"/>
      <c r="D81" s="98"/>
      <c r="E81" s="98"/>
      <c r="F81" s="98"/>
      <c r="G81" s="98"/>
      <c r="H81" s="98"/>
      <c r="I81" s="99"/>
      <c r="J81" s="100"/>
      <c r="K81" s="314">
        <v>0.05</v>
      </c>
      <c r="L81" s="856">
        <f>N74*K81</f>
        <v>3012.5831765946559</v>
      </c>
      <c r="M81" s="857"/>
      <c r="N81" s="57"/>
    </row>
    <row r="82" spans="1:14" ht="15.75" thickBot="1">
      <c r="B82" s="820" t="s">
        <v>1037</v>
      </c>
      <c r="C82" s="821"/>
      <c r="D82" s="821"/>
      <c r="E82" s="821"/>
      <c r="F82" s="821"/>
      <c r="G82" s="821"/>
      <c r="H82" s="821"/>
      <c r="I82" s="821"/>
      <c r="J82" s="821"/>
      <c r="K82" s="821"/>
      <c r="L82" s="821"/>
      <c r="M82" s="822"/>
      <c r="N82" s="58">
        <f>L79+L80+L81</f>
        <v>18075.499059567937</v>
      </c>
    </row>
    <row r="83" spans="1:14" ht="15.75" thickBot="1">
      <c r="B83" s="39"/>
      <c r="C83" s="40"/>
      <c r="D83" s="40"/>
      <c r="E83" s="40"/>
      <c r="F83" s="40"/>
      <c r="G83" s="40"/>
      <c r="H83" s="40"/>
      <c r="I83" s="40"/>
      <c r="J83" s="40"/>
      <c r="K83" s="40"/>
      <c r="L83" s="40"/>
      <c r="M83" s="40"/>
      <c r="N83" s="41"/>
    </row>
    <row r="84" spans="1:14" ht="15.75" thickBot="1">
      <c r="A84" t="s">
        <v>2122</v>
      </c>
      <c r="B84" s="820" t="s">
        <v>1059</v>
      </c>
      <c r="C84" s="821"/>
      <c r="D84" s="821"/>
      <c r="E84" s="821"/>
      <c r="F84" s="821"/>
      <c r="G84" s="821"/>
      <c r="H84" s="821"/>
      <c r="I84" s="821"/>
      <c r="J84" s="821"/>
      <c r="K84" s="821"/>
      <c r="L84" s="821"/>
      <c r="M84" s="822"/>
      <c r="N84" s="196">
        <f>N74+N82</f>
        <v>78327.162591461049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2" t="s">
        <v>2324</v>
      </c>
      <c r="C101" s="963"/>
      <c r="D101" s="963"/>
      <c r="E101" s="963"/>
      <c r="F101" s="963"/>
      <c r="G101" s="963"/>
      <c r="H101" s="963"/>
      <c r="I101" s="963"/>
      <c r="J101" s="963"/>
      <c r="K101" s="963"/>
      <c r="L101" s="963"/>
      <c r="M101" s="963"/>
      <c r="N101" s="964"/>
    </row>
    <row r="102" spans="2:14" ht="15" customHeight="1">
      <c r="B102" s="962"/>
      <c r="C102" s="963"/>
      <c r="D102" s="963"/>
      <c r="E102" s="963"/>
      <c r="F102" s="963"/>
      <c r="G102" s="963"/>
      <c r="H102" s="963"/>
      <c r="I102" s="963"/>
      <c r="J102" s="963"/>
      <c r="K102" s="963"/>
      <c r="L102" s="963"/>
      <c r="M102" s="963"/>
      <c r="N102" s="964"/>
    </row>
    <row r="103" spans="2:14" ht="30" customHeight="1">
      <c r="B103" s="965" t="s">
        <v>2325</v>
      </c>
      <c r="C103" s="966"/>
      <c r="D103" s="966"/>
      <c r="E103" s="966"/>
      <c r="F103" s="966"/>
      <c r="G103" s="966"/>
      <c r="H103" s="966"/>
      <c r="I103" s="966"/>
      <c r="J103" s="966"/>
      <c r="K103" s="966"/>
      <c r="L103" s="966"/>
      <c r="M103" s="966"/>
      <c r="N103" s="967"/>
    </row>
    <row r="104" spans="2:14">
      <c r="B104" s="965"/>
      <c r="C104" s="966"/>
      <c r="D104" s="966"/>
      <c r="E104" s="966"/>
      <c r="F104" s="966"/>
      <c r="G104" s="966"/>
      <c r="H104" s="966"/>
      <c r="I104" s="966"/>
      <c r="J104" s="966"/>
      <c r="K104" s="966"/>
      <c r="L104" s="966"/>
      <c r="M104" s="966"/>
      <c r="N104" s="967"/>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8"/>
      <c r="K114" s="968"/>
      <c r="L114" s="968"/>
      <c r="M114" s="968"/>
      <c r="N114" s="969"/>
    </row>
    <row r="115" spans="2:14" ht="15.75" thickBot="1">
      <c r="B115" s="428" t="s">
        <v>2327</v>
      </c>
      <c r="C115" s="429"/>
      <c r="D115" s="429"/>
      <c r="E115" s="268"/>
      <c r="F115" s="268"/>
      <c r="G115" s="268"/>
      <c r="H115" s="268"/>
      <c r="I115" s="268"/>
      <c r="J115" s="970"/>
      <c r="K115" s="970"/>
      <c r="L115" s="970"/>
      <c r="M115" s="970"/>
      <c r="N115" s="971"/>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6"/>
      <c r="J36" s="277"/>
      <c r="K36" s="278">
        <f>VLOOKUP(A36,EQUIPOS!A6:D163,4,FALSE)</f>
        <v>90682.833333333328</v>
      </c>
      <c r="L36" s="279"/>
      <c r="M36" s="280">
        <v>35</v>
      </c>
      <c r="N36" s="281">
        <f>K36/M36</f>
        <v>2590.9380952380952</v>
      </c>
    </row>
    <row r="37" spans="1:14">
      <c r="A37" s="119" t="s">
        <v>312</v>
      </c>
      <c r="B37" s="833" t="str">
        <f>VLOOKUP(A37,EQUIPOS!A7:D154,3,FALSE)</f>
        <v>Retroexcavadora sobre oruga, potencia 138 HP, balde de 1,5 m3.</v>
      </c>
      <c r="C37" s="834"/>
      <c r="D37" s="834"/>
      <c r="E37" s="834"/>
      <c r="F37" s="834"/>
      <c r="G37" s="834"/>
      <c r="H37" s="835"/>
      <c r="I37" s="430"/>
      <c r="J37" s="431"/>
      <c r="K37" s="278">
        <f>VLOOKUP(A37,EQUIPOS!A7:D164,4,FALSE)</f>
        <v>219564.83333333331</v>
      </c>
      <c r="L37" s="344"/>
      <c r="M37" s="345">
        <v>35</v>
      </c>
      <c r="N37" s="281">
        <f>K37/M37</f>
        <v>6273.2809523809519</v>
      </c>
    </row>
    <row r="38" spans="1:14">
      <c r="A38" s="119"/>
      <c r="B38" s="329"/>
      <c r="C38" s="330"/>
      <c r="D38" s="330"/>
      <c r="E38" s="332"/>
      <c r="F38" s="330"/>
      <c r="G38" s="330"/>
      <c r="H38" s="331"/>
      <c r="I38" s="337"/>
      <c r="J38" s="339"/>
      <c r="K38" s="278"/>
      <c r="L38" s="432"/>
      <c r="M38" s="433"/>
      <c r="N38" s="281"/>
    </row>
    <row r="39" spans="1:14">
      <c r="B39" s="833"/>
      <c r="C39" s="834"/>
      <c r="D39" s="834"/>
      <c r="E39" s="839"/>
      <c r="F39" s="834"/>
      <c r="G39" s="834"/>
      <c r="H39" s="835"/>
      <c r="I39" s="42"/>
      <c r="J39" s="43"/>
      <c r="K39" s="283"/>
      <c r="L39" s="285"/>
      <c r="M39" s="286"/>
      <c r="N39" s="287"/>
    </row>
    <row r="40" spans="1:14">
      <c r="B40" s="840" t="s">
        <v>1036</v>
      </c>
      <c r="C40" s="841"/>
      <c r="D40" s="841"/>
      <c r="E40" s="44"/>
      <c r="F40" s="45"/>
      <c r="G40" s="45"/>
      <c r="H40" s="46"/>
      <c r="I40" s="42"/>
      <c r="J40" s="43"/>
      <c r="K40" s="288"/>
      <c r="L40" s="285"/>
      <c r="M40" s="410">
        <v>0.01</v>
      </c>
      <c r="N40" s="353">
        <f>N73*M40</f>
        <v>7.2953150294428575</v>
      </c>
    </row>
    <row r="41" spans="1:14" ht="15.75" thickBot="1">
      <c r="B41" s="833"/>
      <c r="C41" s="834"/>
      <c r="D41" s="834"/>
      <c r="E41" s="834"/>
      <c r="F41" s="834"/>
      <c r="G41" s="834"/>
      <c r="H41" s="835"/>
      <c r="I41" s="842"/>
      <c r="J41" s="843"/>
      <c r="K41" s="47"/>
      <c r="L41" s="844"/>
      <c r="M41" s="845"/>
      <c r="N41" s="111"/>
    </row>
    <row r="42" spans="1:14" ht="15.75" thickBot="1">
      <c r="B42" s="820" t="s">
        <v>1037</v>
      </c>
      <c r="C42" s="821"/>
      <c r="D42" s="821"/>
      <c r="E42" s="821"/>
      <c r="F42" s="821"/>
      <c r="G42" s="821"/>
      <c r="H42" s="821"/>
      <c r="I42" s="821"/>
      <c r="J42" s="821"/>
      <c r="K42" s="821"/>
      <c r="L42" s="821"/>
      <c r="M42" s="822"/>
      <c r="N42" s="403">
        <f>SUM(N36:N41)</f>
        <v>8871.5143626484914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4" t="s">
        <v>1029</v>
      </c>
      <c r="K46" s="91" t="s">
        <v>1030</v>
      </c>
      <c r="L46" s="814" t="s">
        <v>1039</v>
      </c>
      <c r="M46" s="813"/>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5415</v>
      </c>
      <c r="N47" s="281">
        <f>K47*M47</f>
        <v>7039.5</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20" t="s">
        <v>1037</v>
      </c>
      <c r="C51" s="821"/>
      <c r="D51" s="821"/>
      <c r="E51" s="821"/>
      <c r="F51" s="821"/>
      <c r="G51" s="821"/>
      <c r="H51" s="821"/>
      <c r="I51" s="821"/>
      <c r="J51" s="821"/>
      <c r="K51" s="821"/>
      <c r="L51" s="821"/>
      <c r="M51" s="822"/>
      <c r="N51" s="403">
        <f>SUM(N47:N50)</f>
        <v>7039.5</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823" t="s">
        <v>1045</v>
      </c>
      <c r="M55" s="796"/>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24">
        <f>VLOOKUP(A56,TRANSPORTE!A5:D117,4,FALSE)</f>
        <v>1213.3926280000001</v>
      </c>
      <c r="M56" s="825"/>
      <c r="N56" s="296">
        <f>K56*L56</f>
        <v>1577.4104164</v>
      </c>
    </row>
    <row r="57" spans="1:14">
      <c r="B57" s="52"/>
      <c r="C57" s="53"/>
      <c r="D57" s="53"/>
      <c r="E57" s="53"/>
      <c r="F57" s="53"/>
      <c r="G57" s="53"/>
      <c r="H57" s="320"/>
      <c r="I57" s="288"/>
      <c r="J57" s="295"/>
      <c r="K57" s="288"/>
      <c r="L57" s="824"/>
      <c r="M57" s="825"/>
      <c r="N57" s="296"/>
    </row>
    <row r="58" spans="1:14">
      <c r="B58" s="52"/>
      <c r="C58" s="53"/>
      <c r="D58" s="53"/>
      <c r="E58" s="53"/>
      <c r="F58" s="53"/>
      <c r="G58" s="53"/>
      <c r="H58" s="320"/>
      <c r="I58" s="288"/>
      <c r="J58" s="295"/>
      <c r="K58" s="288"/>
      <c r="L58" s="824"/>
      <c r="M58" s="825"/>
      <c r="N58" s="296"/>
    </row>
    <row r="59" spans="1:14">
      <c r="B59" s="52"/>
      <c r="C59" s="53"/>
      <c r="D59" s="53"/>
      <c r="E59" s="53"/>
      <c r="F59" s="53"/>
      <c r="G59" s="53"/>
      <c r="H59" s="320"/>
      <c r="I59" s="288"/>
      <c r="J59" s="295"/>
      <c r="K59" s="288"/>
      <c r="L59" s="824"/>
      <c r="M59" s="825"/>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9"/>
      <c r="M61" s="810"/>
      <c r="N61" s="133"/>
    </row>
    <row r="62" spans="1:14" ht="15.75" thickBot="1">
      <c r="B62" s="826" t="s">
        <v>1037</v>
      </c>
      <c r="C62" s="827"/>
      <c r="D62" s="827"/>
      <c r="E62" s="827"/>
      <c r="F62" s="827"/>
      <c r="G62" s="827"/>
      <c r="H62" s="827"/>
      <c r="I62" s="827"/>
      <c r="J62" s="827"/>
      <c r="K62" s="827"/>
      <c r="L62" s="827"/>
      <c r="M62" s="828"/>
      <c r="N62" s="110">
        <f>N56+N57+N58+N59+N60</f>
        <v>1577.4104164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6" t="s">
        <v>1047</v>
      </c>
      <c r="C66" s="847"/>
      <c r="D66" s="847"/>
      <c r="E66" s="847"/>
      <c r="F66" s="847"/>
      <c r="G66" s="847"/>
      <c r="H66" s="847"/>
      <c r="I66" s="79" t="s">
        <v>1048</v>
      </c>
      <c r="J66" s="81" t="s">
        <v>1494</v>
      </c>
      <c r="K66" s="80" t="s">
        <v>1050</v>
      </c>
      <c r="L66" s="848" t="s">
        <v>1034</v>
      </c>
      <c r="M66" s="849"/>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07"/>
      <c r="C72" s="808"/>
      <c r="D72" s="808"/>
      <c r="E72" s="808"/>
      <c r="F72" s="808"/>
      <c r="G72" s="808"/>
      <c r="H72" s="808"/>
      <c r="I72" s="132"/>
      <c r="J72" s="132"/>
      <c r="K72" s="132"/>
      <c r="L72" s="908"/>
      <c r="M72" s="908"/>
      <c r="N72" s="51"/>
    </row>
    <row r="73" spans="1:15" ht="15.75" thickBot="1">
      <c r="B73" s="826" t="s">
        <v>1037</v>
      </c>
      <c r="C73" s="827"/>
      <c r="D73" s="827"/>
      <c r="E73" s="827"/>
      <c r="F73" s="827"/>
      <c r="G73" s="827"/>
      <c r="H73" s="827"/>
      <c r="I73" s="827"/>
      <c r="J73" s="827"/>
      <c r="K73" s="827"/>
      <c r="L73" s="827"/>
      <c r="M73" s="828"/>
      <c r="N73" s="310">
        <f>SUM(N67:N72)</f>
        <v>729.53150294428576</v>
      </c>
    </row>
    <row r="74" spans="1:15" ht="15.75" thickBot="1">
      <c r="B74" s="39"/>
      <c r="C74" s="40"/>
      <c r="D74" s="40"/>
      <c r="E74" s="40"/>
      <c r="F74" s="40"/>
      <c r="G74" s="40"/>
      <c r="H74" s="40"/>
      <c r="I74" s="40"/>
      <c r="J74" s="40"/>
      <c r="K74" s="40"/>
      <c r="L74" s="40"/>
      <c r="M74" s="40"/>
      <c r="N74" s="41"/>
    </row>
    <row r="75" spans="1:15" ht="15.75" thickBot="1">
      <c r="B75" s="820" t="s">
        <v>1051</v>
      </c>
      <c r="C75" s="821"/>
      <c r="D75" s="821"/>
      <c r="E75" s="821"/>
      <c r="F75" s="821"/>
      <c r="G75" s="821"/>
      <c r="H75" s="821"/>
      <c r="I75" s="821"/>
      <c r="J75" s="821"/>
      <c r="K75" s="821"/>
      <c r="L75" s="821"/>
      <c r="M75" s="822"/>
      <c r="N75" s="105">
        <f>N42+N51+N62+N73</f>
        <v>18217.956281992778</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11" t="s">
        <v>1053</v>
      </c>
      <c r="C79" s="812"/>
      <c r="D79" s="812"/>
      <c r="E79" s="812"/>
      <c r="F79" s="812"/>
      <c r="G79" s="812"/>
      <c r="H79" s="812"/>
      <c r="I79" s="323"/>
      <c r="J79" s="343"/>
      <c r="K79" s="311" t="s">
        <v>1054</v>
      </c>
      <c r="L79" s="850" t="s">
        <v>1055</v>
      </c>
      <c r="M79" s="851"/>
      <c r="N79" s="312"/>
    </row>
    <row r="80" spans="1:15">
      <c r="B80" s="852" t="s">
        <v>1056</v>
      </c>
      <c r="C80" s="853"/>
      <c r="D80" s="853"/>
      <c r="E80" s="853"/>
      <c r="F80" s="853"/>
      <c r="G80" s="853"/>
      <c r="H80" s="853"/>
      <c r="I80" s="93"/>
      <c r="J80" s="94"/>
      <c r="K80" s="313">
        <v>0.2</v>
      </c>
      <c r="L80" s="854">
        <f>N75*K80</f>
        <v>3643.5912563985557</v>
      </c>
      <c r="M80" s="855"/>
      <c r="N80" s="57"/>
    </row>
    <row r="81" spans="1:14">
      <c r="B81" s="95" t="s">
        <v>1057</v>
      </c>
      <c r="C81" s="96"/>
      <c r="D81" s="96"/>
      <c r="E81" s="96"/>
      <c r="F81" s="96"/>
      <c r="G81" s="96"/>
      <c r="H81" s="96"/>
      <c r="I81" s="93"/>
      <c r="J81" s="94"/>
      <c r="K81" s="313">
        <v>0.05</v>
      </c>
      <c r="L81" s="854">
        <f>N75*K81</f>
        <v>910.89781409963894</v>
      </c>
      <c r="M81" s="855"/>
      <c r="N81" s="57"/>
    </row>
    <row r="82" spans="1:14" ht="15.75" thickBot="1">
      <c r="B82" s="97" t="s">
        <v>1058</v>
      </c>
      <c r="C82" s="98"/>
      <c r="D82" s="98"/>
      <c r="E82" s="98"/>
      <c r="F82" s="98"/>
      <c r="G82" s="98"/>
      <c r="H82" s="98"/>
      <c r="I82" s="99"/>
      <c r="J82" s="100"/>
      <c r="K82" s="314">
        <v>0.05</v>
      </c>
      <c r="L82" s="856">
        <f>N75*K82</f>
        <v>910.89781409963894</v>
      </c>
      <c r="M82" s="857"/>
      <c r="N82" s="57"/>
    </row>
    <row r="83" spans="1:14" ht="15.75" thickBot="1">
      <c r="B83" s="820" t="s">
        <v>1037</v>
      </c>
      <c r="C83" s="821"/>
      <c r="D83" s="821"/>
      <c r="E83" s="821"/>
      <c r="F83" s="821"/>
      <c r="G83" s="821"/>
      <c r="H83" s="821"/>
      <c r="I83" s="821"/>
      <c r="J83" s="821"/>
      <c r="K83" s="821"/>
      <c r="L83" s="821"/>
      <c r="M83" s="822"/>
      <c r="N83" s="58">
        <f>L80+L81+L82</f>
        <v>5465.3868845978332</v>
      </c>
    </row>
    <row r="84" spans="1:14" ht="15.75" thickBot="1">
      <c r="B84" s="39"/>
      <c r="C84" s="40"/>
      <c r="D84" s="40"/>
      <c r="E84" s="40"/>
      <c r="F84" s="40"/>
      <c r="G84" s="40"/>
      <c r="H84" s="40"/>
      <c r="I84" s="40"/>
      <c r="J84" s="40"/>
      <c r="K84" s="40"/>
      <c r="L84" s="40"/>
      <c r="M84" s="40"/>
      <c r="N84" s="41"/>
    </row>
    <row r="85" spans="1:14" ht="15.75" thickBot="1">
      <c r="A85" t="s">
        <v>2122</v>
      </c>
      <c r="B85" s="820" t="s">
        <v>1059</v>
      </c>
      <c r="C85" s="821"/>
      <c r="D85" s="821"/>
      <c r="E85" s="821"/>
      <c r="F85" s="821"/>
      <c r="G85" s="821"/>
      <c r="H85" s="821"/>
      <c r="I85" s="821"/>
      <c r="J85" s="821"/>
      <c r="K85" s="821"/>
      <c r="L85" s="821"/>
      <c r="M85" s="822"/>
      <c r="N85" s="196">
        <f>N75+N83</f>
        <v>23683.34316659061</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2" t="s">
        <v>2324</v>
      </c>
      <c r="C102" s="963"/>
      <c r="D102" s="963"/>
      <c r="E102" s="963"/>
      <c r="F102" s="963"/>
      <c r="G102" s="963"/>
      <c r="H102" s="963"/>
      <c r="I102" s="963"/>
      <c r="J102" s="963"/>
      <c r="K102" s="963"/>
      <c r="L102" s="963"/>
      <c r="M102" s="963"/>
      <c r="N102" s="964"/>
    </row>
    <row r="103" spans="2:14" ht="15" customHeight="1">
      <c r="B103" s="962"/>
      <c r="C103" s="963"/>
      <c r="D103" s="963"/>
      <c r="E103" s="963"/>
      <c r="F103" s="963"/>
      <c r="G103" s="963"/>
      <c r="H103" s="963"/>
      <c r="I103" s="963"/>
      <c r="J103" s="963"/>
      <c r="K103" s="963"/>
      <c r="L103" s="963"/>
      <c r="M103" s="963"/>
      <c r="N103" s="964"/>
    </row>
    <row r="104" spans="2:14" ht="30" customHeight="1">
      <c r="B104" s="965" t="s">
        <v>2325</v>
      </c>
      <c r="C104" s="966"/>
      <c r="D104" s="966"/>
      <c r="E104" s="966"/>
      <c r="F104" s="966"/>
      <c r="G104" s="966"/>
      <c r="H104" s="966"/>
      <c r="I104" s="966"/>
      <c r="J104" s="966"/>
      <c r="K104" s="966"/>
      <c r="L104" s="966"/>
      <c r="M104" s="966"/>
      <c r="N104" s="967"/>
    </row>
    <row r="105" spans="2:14">
      <c r="B105" s="965"/>
      <c r="C105" s="966"/>
      <c r="D105" s="966"/>
      <c r="E105" s="966"/>
      <c r="F105" s="966"/>
      <c r="G105" s="966"/>
      <c r="H105" s="966"/>
      <c r="I105" s="966"/>
      <c r="J105" s="966"/>
      <c r="K105" s="966"/>
      <c r="L105" s="966"/>
      <c r="M105" s="966"/>
      <c r="N105" s="967"/>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8"/>
      <c r="K115" s="968"/>
      <c r="L115" s="968"/>
      <c r="M115" s="968"/>
      <c r="N115" s="969"/>
    </row>
    <row r="116" spans="2:14" ht="15.75" thickBot="1">
      <c r="B116" s="428" t="s">
        <v>2327</v>
      </c>
      <c r="C116" s="429"/>
      <c r="D116" s="429"/>
      <c r="E116" s="268"/>
      <c r="F116" s="268"/>
      <c r="G116" s="268"/>
      <c r="H116" s="268"/>
      <c r="I116" s="268"/>
      <c r="J116" s="970"/>
      <c r="K116" s="970"/>
      <c r="L116" s="970"/>
      <c r="M116" s="970"/>
      <c r="N116" s="971"/>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6"/>
      <c r="J36" s="277"/>
      <c r="K36" s="278">
        <f>VLOOKUP(A36,EQUIPOS!A6:D163,4,FALSE)</f>
        <v>90682.833333333328</v>
      </c>
      <c r="L36" s="279"/>
      <c r="M36" s="280">
        <v>2.5</v>
      </c>
      <c r="N36" s="281">
        <f>K36/M36</f>
        <v>36273.133333333331</v>
      </c>
    </row>
    <row r="37" spans="1:14">
      <c r="A37" s="119" t="s">
        <v>129</v>
      </c>
      <c r="B37" s="833" t="str">
        <f>VLOOKUP(A37,EQUIPOS!A7:D154,3,FALSE)</f>
        <v xml:space="preserve">Buldozer, Potencia al volante de 140 HP, motor de 2200 RPM, longitud de hoja 4,80m. </v>
      </c>
      <c r="C37" s="834"/>
      <c r="D37" s="834"/>
      <c r="E37" s="834"/>
      <c r="F37" s="834"/>
      <c r="G37" s="834"/>
      <c r="H37" s="835"/>
      <c r="I37" s="430"/>
      <c r="J37" s="431"/>
      <c r="K37" s="278">
        <f>VLOOKUP(A37,EQUIPOS!A7:D164,4,FALSE)</f>
        <v>159912.08333333331</v>
      </c>
      <c r="L37" s="344"/>
      <c r="M37" s="345">
        <v>100</v>
      </c>
      <c r="N37" s="281">
        <f>K37/M37</f>
        <v>1599.1208333333332</v>
      </c>
    </row>
    <row r="38" spans="1:14">
      <c r="A38" s="119" t="s">
        <v>312</v>
      </c>
      <c r="B38" s="833" t="str">
        <f>VLOOKUP(A38,EQUIPOS!A8:D154,3,FALSE)</f>
        <v>Retroexcavadora sobre oruga, potencia 138 HP, balde de 1,5 m3.</v>
      </c>
      <c r="C38" s="834"/>
      <c r="D38" s="834"/>
      <c r="E38" s="834"/>
      <c r="F38" s="834"/>
      <c r="G38" s="834"/>
      <c r="H38" s="835"/>
      <c r="I38" s="337"/>
      <c r="J38" s="339"/>
      <c r="K38" s="278">
        <f>VLOOKUP(A38,EQUIPOS!A8:D165,4,FALSE)</f>
        <v>219564.83333333331</v>
      </c>
      <c r="L38" s="432"/>
      <c r="M38" s="433">
        <v>16</v>
      </c>
      <c r="N38" s="281">
        <f>K38/M38</f>
        <v>13722.802083333332</v>
      </c>
    </row>
    <row r="39" spans="1:14">
      <c r="B39" s="833"/>
      <c r="C39" s="834"/>
      <c r="D39" s="834"/>
      <c r="E39" s="839"/>
      <c r="F39" s="834"/>
      <c r="G39" s="834"/>
      <c r="H39" s="835"/>
      <c r="I39" s="42"/>
      <c r="J39" s="43"/>
      <c r="K39" s="283"/>
      <c r="L39" s="285"/>
      <c r="M39" s="286"/>
      <c r="N39" s="287"/>
    </row>
    <row r="40" spans="1:14">
      <c r="B40" s="840" t="s">
        <v>1036</v>
      </c>
      <c r="C40" s="841"/>
      <c r="D40" s="841"/>
      <c r="E40" s="44"/>
      <c r="F40" s="45"/>
      <c r="G40" s="45"/>
      <c r="H40" s="46"/>
      <c r="I40" s="42"/>
      <c r="J40" s="43"/>
      <c r="K40" s="288"/>
      <c r="L40" s="285"/>
      <c r="M40" s="410">
        <v>0.01</v>
      </c>
      <c r="N40" s="353">
        <f>N76*M40</f>
        <v>23.937752440359372</v>
      </c>
    </row>
    <row r="41" spans="1:14" ht="15.75" thickBot="1">
      <c r="B41" s="833"/>
      <c r="C41" s="834"/>
      <c r="D41" s="834"/>
      <c r="E41" s="834"/>
      <c r="F41" s="834"/>
      <c r="G41" s="834"/>
      <c r="H41" s="835"/>
      <c r="I41" s="842"/>
      <c r="J41" s="843"/>
      <c r="K41" s="47"/>
      <c r="L41" s="844"/>
      <c r="M41" s="845"/>
      <c r="N41" s="111"/>
    </row>
    <row r="42" spans="1:14" ht="15.75" thickBot="1">
      <c r="B42" s="820" t="s">
        <v>1037</v>
      </c>
      <c r="C42" s="821"/>
      <c r="D42" s="821"/>
      <c r="E42" s="821"/>
      <c r="F42" s="821"/>
      <c r="G42" s="821"/>
      <c r="H42" s="821"/>
      <c r="I42" s="821"/>
      <c r="J42" s="821"/>
      <c r="K42" s="821"/>
      <c r="L42" s="821"/>
      <c r="M42" s="822"/>
      <c r="N42" s="403">
        <f>SUM(N36:N41)</f>
        <v>51618.994002440355</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4" t="s">
        <v>1029</v>
      </c>
      <c r="K46" s="91" t="s">
        <v>1030</v>
      </c>
      <c r="L46" s="814" t="s">
        <v>1039</v>
      </c>
      <c r="M46" s="813"/>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5767.3333333333339</v>
      </c>
      <c r="N47" s="281">
        <f>K47*M47</f>
        <v>1730.2</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1559.5</v>
      </c>
      <c r="N48" s="281">
        <f t="shared" ref="N48:N53" si="0">K48*M48</f>
        <v>4678.5</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11977</v>
      </c>
      <c r="N49" s="281">
        <f t="shared" si="0"/>
        <v>2994.25</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899</v>
      </c>
      <c r="N50" s="281">
        <f t="shared" si="0"/>
        <v>899</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830.16666666666674</v>
      </c>
      <c r="N51" s="281">
        <f t="shared" si="0"/>
        <v>830.16666666666674</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6795.5833333333339</v>
      </c>
      <c r="N52" s="281">
        <f t="shared" si="0"/>
        <v>3112.3771666666671</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5415</v>
      </c>
      <c r="N53" s="281">
        <f t="shared" si="0"/>
        <v>7039.5</v>
      </c>
    </row>
    <row r="54" spans="1:14" ht="15.75" thickBot="1">
      <c r="B54" s="820" t="s">
        <v>1037</v>
      </c>
      <c r="C54" s="821"/>
      <c r="D54" s="821"/>
      <c r="E54" s="821"/>
      <c r="F54" s="821"/>
      <c r="G54" s="821"/>
      <c r="H54" s="821"/>
      <c r="I54" s="821"/>
      <c r="J54" s="821"/>
      <c r="K54" s="821"/>
      <c r="L54" s="821"/>
      <c r="M54" s="822"/>
      <c r="N54" s="403">
        <f>SUM(N47:N53)</f>
        <v>21283.993833333334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4">
        <f>VLOOKUP(A59,TRANSPORTE!A5:D117,4,FALSE)</f>
        <v>1213.3926280000001</v>
      </c>
      <c r="M59" s="825"/>
      <c r="N59" s="296">
        <f>K59*L59</f>
        <v>1577.4104164</v>
      </c>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0" t="s">
        <v>1037</v>
      </c>
      <c r="C76" s="821"/>
      <c r="D76" s="821"/>
      <c r="E76" s="821"/>
      <c r="F76" s="821"/>
      <c r="G76" s="821"/>
      <c r="H76" s="821"/>
      <c r="I76" s="827"/>
      <c r="J76" s="827"/>
      <c r="K76" s="827"/>
      <c r="L76" s="827"/>
      <c r="M76" s="828"/>
      <c r="N76" s="310">
        <f>SUM(N70:N75)</f>
        <v>2393.7752440359372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76874.173496209623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15374.834699241925</v>
      </c>
      <c r="M83" s="855"/>
      <c r="N83" s="57"/>
    </row>
    <row r="84" spans="1:14">
      <c r="B84" s="95" t="s">
        <v>1057</v>
      </c>
      <c r="C84" s="96"/>
      <c r="D84" s="96"/>
      <c r="E84" s="96"/>
      <c r="F84" s="96"/>
      <c r="G84" s="96"/>
      <c r="H84" s="96"/>
      <c r="I84" s="93"/>
      <c r="J84" s="94"/>
      <c r="K84" s="313">
        <v>0.05</v>
      </c>
      <c r="L84" s="854">
        <f>N78*K84</f>
        <v>3843.7086748104812</v>
      </c>
      <c r="M84" s="855"/>
      <c r="N84" s="57"/>
    </row>
    <row r="85" spans="1:14" ht="15.75" thickBot="1">
      <c r="B85" s="97" t="s">
        <v>1058</v>
      </c>
      <c r="C85" s="98"/>
      <c r="D85" s="98"/>
      <c r="E85" s="98"/>
      <c r="F85" s="98"/>
      <c r="G85" s="98"/>
      <c r="H85" s="98"/>
      <c r="I85" s="99"/>
      <c r="J85" s="100"/>
      <c r="K85" s="314">
        <v>0.05</v>
      </c>
      <c r="L85" s="856">
        <f>N78*K85</f>
        <v>3843.7086748104812</v>
      </c>
      <c r="M85" s="857"/>
      <c r="N85" s="57"/>
    </row>
    <row r="86" spans="1:14" ht="15.75" thickBot="1">
      <c r="B86" s="820" t="s">
        <v>1037</v>
      </c>
      <c r="C86" s="821"/>
      <c r="D86" s="821"/>
      <c r="E86" s="821"/>
      <c r="F86" s="821"/>
      <c r="G86" s="821"/>
      <c r="H86" s="821"/>
      <c r="I86" s="821"/>
      <c r="J86" s="821"/>
      <c r="K86" s="821"/>
      <c r="L86" s="821"/>
      <c r="M86" s="822"/>
      <c r="N86" s="58">
        <f>L83+L84+L85</f>
        <v>23062.252048862887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99936.425545072503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6"/>
      <c r="J36" s="277"/>
      <c r="K36" s="278">
        <f>VLOOKUP(A36,EQUIPOS!A6:D163,4,FALSE)</f>
        <v>90682.833333333328</v>
      </c>
      <c r="L36" s="279"/>
      <c r="M36" s="345">
        <v>2.5</v>
      </c>
      <c r="N36" s="281">
        <f>K36/M36</f>
        <v>36273.133333333331</v>
      </c>
    </row>
    <row r="37" spans="1:14">
      <c r="A37" s="119" t="s">
        <v>129</v>
      </c>
      <c r="B37" s="833" t="str">
        <f>VLOOKUP(A37,EQUIPOS!A7:D154,3,FALSE)</f>
        <v xml:space="preserve">Buldozer, Potencia al volante de 140 HP, motor de 2200 RPM, longitud de hoja 4,80m. </v>
      </c>
      <c r="C37" s="834"/>
      <c r="D37" s="834"/>
      <c r="E37" s="834"/>
      <c r="F37" s="834"/>
      <c r="G37" s="834"/>
      <c r="H37" s="835"/>
      <c r="I37" s="430"/>
      <c r="J37" s="431"/>
      <c r="K37" s="278">
        <f>VLOOKUP(A37,EQUIPOS!A7:D164,4,FALSE)</f>
        <v>159912.08333333331</v>
      </c>
      <c r="L37" s="344"/>
      <c r="M37" s="345">
        <v>100</v>
      </c>
      <c r="N37" s="281">
        <f>K37/M37</f>
        <v>1599.1208333333332</v>
      </c>
    </row>
    <row r="38" spans="1:14">
      <c r="A38" s="119" t="s">
        <v>261</v>
      </c>
      <c r="B38" s="833" t="str">
        <f>VLOOKUP(A38,EQUIPOS!A8:D154,3,FALSE)</f>
        <v xml:space="preserve">Motobomba 3 PULGADAS (incluye operario)
</v>
      </c>
      <c r="C38" s="834"/>
      <c r="D38" s="834"/>
      <c r="E38" s="834"/>
      <c r="F38" s="834"/>
      <c r="G38" s="834"/>
      <c r="H38" s="835"/>
      <c r="I38" s="337"/>
      <c r="J38" s="339"/>
      <c r="K38" s="278">
        <f>VLOOKUP(A38,EQUIPOS!A8:D165,4,FALSE)</f>
        <v>13103.666666666668</v>
      </c>
      <c r="L38" s="432"/>
      <c r="M38" s="433">
        <v>8</v>
      </c>
      <c r="N38" s="281">
        <f>K38/M38</f>
        <v>1637.9583333333335</v>
      </c>
    </row>
    <row r="39" spans="1:14">
      <c r="A39" t="s">
        <v>312</v>
      </c>
      <c r="B39" s="833" t="str">
        <f>VLOOKUP(A39,EQUIPOS!A9:D154,3,FALSE)</f>
        <v>Retroexcavadora sobre oruga, potencia 138 HP, balde de 1,5 m3.</v>
      </c>
      <c r="C39" s="834"/>
      <c r="D39" s="834"/>
      <c r="E39" s="834"/>
      <c r="F39" s="834"/>
      <c r="G39" s="834"/>
      <c r="H39" s="835"/>
      <c r="I39" s="42"/>
      <c r="J39" s="43"/>
      <c r="K39" s="278">
        <f>VLOOKUP(A39,EQUIPOS!A9:D166,4,FALSE)</f>
        <v>219564.83333333331</v>
      </c>
      <c r="L39" s="285"/>
      <c r="M39" s="345">
        <v>8</v>
      </c>
      <c r="N39" s="281">
        <f>K39/M39</f>
        <v>27445.604166666664</v>
      </c>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N78*M41</f>
        <v>204.2688208244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67160.085487491073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5767.3333333333339</v>
      </c>
      <c r="N48" s="281">
        <f>K48*M48</f>
        <v>1730.2</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1559.5</v>
      </c>
      <c r="N49" s="281">
        <f t="shared" ref="N49:N54" si="0">K49*M49</f>
        <v>4678.5</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11977</v>
      </c>
      <c r="N50" s="281">
        <f t="shared" si="0"/>
        <v>2994.25</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899</v>
      </c>
      <c r="N51" s="281">
        <f t="shared" si="0"/>
        <v>899</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830.16666666666674</v>
      </c>
      <c r="N52" s="281">
        <f t="shared" si="0"/>
        <v>830.16666666666674</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6795.5833333333339</v>
      </c>
      <c r="N53" s="281">
        <f>K53*M53</f>
        <v>3112.3771666666671</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5415</v>
      </c>
      <c r="N54" s="281">
        <f t="shared" si="0"/>
        <v>7039.5</v>
      </c>
    </row>
    <row r="55" spans="1:14" ht="15.75" thickBot="1">
      <c r="B55" s="49"/>
      <c r="C55" s="319"/>
      <c r="D55" s="319"/>
      <c r="E55" s="319"/>
      <c r="F55" s="319"/>
      <c r="G55" s="319"/>
      <c r="H55" s="319"/>
      <c r="I55" s="319"/>
      <c r="J55" s="444"/>
      <c r="K55" s="132"/>
      <c r="L55" s="334"/>
      <c r="M55" s="411"/>
      <c r="N55" s="281"/>
    </row>
    <row r="56" spans="1:14" ht="15.75" thickBot="1">
      <c r="B56" s="820" t="s">
        <v>1037</v>
      </c>
      <c r="C56" s="821"/>
      <c r="D56" s="821"/>
      <c r="E56" s="821"/>
      <c r="F56" s="821"/>
      <c r="G56" s="821"/>
      <c r="H56" s="821"/>
      <c r="I56" s="821"/>
      <c r="J56" s="821"/>
      <c r="K56" s="821"/>
      <c r="L56" s="821"/>
      <c r="M56" s="822"/>
      <c r="N56" s="403">
        <f>SUM(N48:N55)</f>
        <v>21283.993833333334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24">
        <f>VLOOKUP(A61,TRANSPORTE!A5:D117,4,FALSE)</f>
        <v>1213.3926280000001</v>
      </c>
      <c r="M61" s="825"/>
      <c r="N61" s="296">
        <f>K61*L61</f>
        <v>1577.4104164</v>
      </c>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1577.4104164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10">
        <f>SUM(N72:N77)</f>
        <v>20426.882082439999</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110448.37181966442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22089.674363932885</v>
      </c>
      <c r="M85" s="855"/>
      <c r="N85" s="57"/>
    </row>
    <row r="86" spans="1:14">
      <c r="B86" s="95" t="s">
        <v>1057</v>
      </c>
      <c r="C86" s="96"/>
      <c r="D86" s="96"/>
      <c r="E86" s="96"/>
      <c r="F86" s="96"/>
      <c r="G86" s="96"/>
      <c r="H86" s="96"/>
      <c r="I86" s="93"/>
      <c r="J86" s="94"/>
      <c r="K86" s="313">
        <v>0.05</v>
      </c>
      <c r="L86" s="854">
        <f>N80*K86</f>
        <v>5522.4185909832213</v>
      </c>
      <c r="M86" s="855"/>
      <c r="N86" s="57"/>
    </row>
    <row r="87" spans="1:14" ht="15.75" thickBot="1">
      <c r="B87" s="97" t="s">
        <v>1058</v>
      </c>
      <c r="C87" s="98"/>
      <c r="D87" s="98"/>
      <c r="E87" s="98"/>
      <c r="F87" s="98"/>
      <c r="G87" s="98"/>
      <c r="H87" s="98"/>
      <c r="I87" s="99"/>
      <c r="J87" s="100"/>
      <c r="K87" s="314">
        <v>0.05</v>
      </c>
      <c r="L87" s="856">
        <f>N80*K87</f>
        <v>5522.4185909832213</v>
      </c>
      <c r="M87" s="857"/>
      <c r="N87" s="57"/>
    </row>
    <row r="88" spans="1:14" ht="15.75" thickBot="1">
      <c r="B88" s="820" t="s">
        <v>1037</v>
      </c>
      <c r="C88" s="821"/>
      <c r="D88" s="821"/>
      <c r="E88" s="821"/>
      <c r="F88" s="821"/>
      <c r="G88" s="821"/>
      <c r="H88" s="821"/>
      <c r="I88" s="821"/>
      <c r="J88" s="821"/>
      <c r="K88" s="821"/>
      <c r="L88" s="821"/>
      <c r="M88" s="822"/>
      <c r="N88" s="58">
        <f>L85+L86+L87</f>
        <v>33134.511545899331</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143582.88336556376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2.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129</v>
      </c>
      <c r="B36" s="833" t="str">
        <f>VLOOKUP(A36,EQUIPOS!A6:D154,3,FALSE)</f>
        <v xml:space="preserve">Buldozer, Potencia al volante de 140 HP, motor de 2200 RPM, longitud de hoja 4,80m. </v>
      </c>
      <c r="C36" s="834"/>
      <c r="D36" s="834"/>
      <c r="E36" s="834"/>
      <c r="F36" s="834"/>
      <c r="G36" s="834"/>
      <c r="H36" s="835"/>
      <c r="I36" s="276"/>
      <c r="J36" s="277"/>
      <c r="K36" s="278">
        <f>VLOOKUP(A36,EQUIPOS!A6:D163,4,FALSE)</f>
        <v>159912.08333333331</v>
      </c>
      <c r="L36" s="279"/>
      <c r="M36" s="345">
        <v>100</v>
      </c>
      <c r="N36" s="281">
        <f>K36/M36</f>
        <v>1599.1208333333332</v>
      </c>
    </row>
    <row r="37" spans="1:14">
      <c r="A37" s="119" t="s">
        <v>312</v>
      </c>
      <c r="B37" s="833" t="str">
        <f>VLOOKUP(A37,EQUIPOS!A7:D154,3,FALSE)</f>
        <v>Retroexcavadora sobre oruga, potencia 138 HP, balde de 1,5 m3.</v>
      </c>
      <c r="C37" s="834"/>
      <c r="D37" s="834"/>
      <c r="E37" s="834"/>
      <c r="F37" s="834"/>
      <c r="G37" s="834"/>
      <c r="H37" s="835"/>
      <c r="I37" s="430"/>
      <c r="J37" s="431"/>
      <c r="K37" s="278">
        <f>VLOOKUP(A37,EQUIPOS!A7:D164,4,FALSE)</f>
        <v>219564.83333333331</v>
      </c>
      <c r="L37" s="344"/>
      <c r="M37" s="345">
        <v>35</v>
      </c>
      <c r="N37" s="281">
        <f>K37/M37</f>
        <v>6273.2809523809519</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7.2953150294428575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7879.6971007437278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5415</v>
      </c>
      <c r="N48" s="281">
        <f>K48*M48</f>
        <v>7039.5</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20" t="s">
        <v>1037</v>
      </c>
      <c r="C55" s="821"/>
      <c r="D55" s="821"/>
      <c r="E55" s="821"/>
      <c r="F55" s="821"/>
      <c r="G55" s="821"/>
      <c r="H55" s="821"/>
      <c r="I55" s="821"/>
      <c r="J55" s="821"/>
      <c r="K55" s="821"/>
      <c r="L55" s="821"/>
      <c r="M55" s="822"/>
      <c r="N55" s="403">
        <f>SUM(N48:N54)</f>
        <v>7039.5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24">
        <f>VLOOKUP(A60,TRANSPORTE!A5:D117,4,FALSE)</f>
        <v>1213.3926280000001</v>
      </c>
      <c r="M60" s="825"/>
      <c r="N60" s="296">
        <f>K60*L60</f>
        <v>1577.4104164</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1577.4104164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729.53150294428576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17226.139020088012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3445.2278040176025</v>
      </c>
      <c r="M84" s="855"/>
      <c r="N84" s="57"/>
    </row>
    <row r="85" spans="1:14">
      <c r="B85" s="95" t="s">
        <v>1057</v>
      </c>
      <c r="C85" s="96"/>
      <c r="D85" s="96"/>
      <c r="E85" s="96"/>
      <c r="F85" s="96"/>
      <c r="G85" s="96"/>
      <c r="H85" s="96"/>
      <c r="I85" s="93"/>
      <c r="J85" s="94"/>
      <c r="K85" s="313">
        <v>0.05</v>
      </c>
      <c r="L85" s="854">
        <f>N79*K85</f>
        <v>861.30695100440062</v>
      </c>
      <c r="M85" s="855"/>
      <c r="N85" s="57"/>
    </row>
    <row r="86" spans="1:14" ht="15.75" thickBot="1">
      <c r="B86" s="97" t="s">
        <v>1058</v>
      </c>
      <c r="C86" s="98"/>
      <c r="D86" s="98"/>
      <c r="E86" s="98"/>
      <c r="F86" s="98"/>
      <c r="G86" s="98"/>
      <c r="H86" s="98"/>
      <c r="I86" s="99"/>
      <c r="J86" s="100"/>
      <c r="K86" s="314">
        <v>0.05</v>
      </c>
      <c r="L86" s="856">
        <f>N79*K86</f>
        <v>861.30695100440062</v>
      </c>
      <c r="M86" s="857"/>
      <c r="N86" s="57"/>
    </row>
    <row r="87" spans="1:14" ht="15.75" thickBot="1">
      <c r="B87" s="820" t="s">
        <v>1037</v>
      </c>
      <c r="C87" s="821"/>
      <c r="D87" s="821"/>
      <c r="E87" s="821"/>
      <c r="F87" s="821"/>
      <c r="G87" s="821"/>
      <c r="H87" s="821"/>
      <c r="I87" s="821"/>
      <c r="J87" s="821"/>
      <c r="K87" s="821"/>
      <c r="L87" s="821"/>
      <c r="M87" s="822"/>
      <c r="N87" s="58">
        <f>L84+L85+L86</f>
        <v>5167.8417060264037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22393.980726114416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7.75" customHeight="1" thickBot="1">
      <c r="B29" s="77" t="s">
        <v>1027</v>
      </c>
      <c r="C29" s="829" t="s">
        <v>1028</v>
      </c>
      <c r="D29" s="830"/>
      <c r="E29" s="830"/>
      <c r="F29" s="830"/>
      <c r="G29" s="830"/>
      <c r="H29" s="830"/>
      <c r="I29" s="830"/>
      <c r="J29" s="78"/>
      <c r="K29" s="351" t="s">
        <v>2321</v>
      </c>
      <c r="L29" s="831" t="s">
        <v>1029</v>
      </c>
      <c r="M29" s="832"/>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801" t="s">
        <v>1028</v>
      </c>
      <c r="C34" s="802"/>
      <c r="D34" s="802"/>
      <c r="E34" s="802"/>
      <c r="F34" s="802"/>
      <c r="G34" s="802"/>
      <c r="H34" s="803"/>
      <c r="I34" s="804" t="s">
        <v>1032</v>
      </c>
      <c r="J34" s="805"/>
      <c r="K34" s="75" t="s">
        <v>1033</v>
      </c>
      <c r="L34" s="806" t="s">
        <v>1034</v>
      </c>
      <c r="M34" s="803"/>
      <c r="N34" s="76" t="s">
        <v>1035</v>
      </c>
    </row>
    <row r="35" spans="1:14">
      <c r="A35" s="119" t="s">
        <v>263</v>
      </c>
      <c r="B35" s="833" t="str">
        <f>VLOOKUP(A35,EQUIPOS!A6:D154,3,FALSE)</f>
        <v xml:space="preserve">Motobomba 4 pulgadas
</v>
      </c>
      <c r="C35" s="834"/>
      <c r="D35" s="834"/>
      <c r="E35" s="834"/>
      <c r="F35" s="834"/>
      <c r="G35" s="834"/>
      <c r="H35" s="835"/>
      <c r="I35" s="276"/>
      <c r="J35" s="277"/>
      <c r="K35" s="278">
        <f>VLOOKUP(A35,EQUIPOS!A6:D163,4,FALSE)</f>
        <v>15528.166666666668</v>
      </c>
      <c r="L35" s="279"/>
      <c r="M35" s="345">
        <v>21</v>
      </c>
      <c r="N35" s="281">
        <f>K35/M35</f>
        <v>739.43650793650795</v>
      </c>
    </row>
    <row r="36" spans="1:14">
      <c r="A36" s="119" t="s">
        <v>129</v>
      </c>
      <c r="B36" s="833" t="str">
        <f>VLOOKUP(A36,EQUIPOS!A7:D154,3,FALSE)</f>
        <v xml:space="preserve">Buldozer, Potencia al volante de 140 HP, motor de 2200 RPM, longitud de hoja 4,80m. </v>
      </c>
      <c r="C36" s="834"/>
      <c r="D36" s="834"/>
      <c r="E36" s="834"/>
      <c r="F36" s="834"/>
      <c r="G36" s="834"/>
      <c r="H36" s="835"/>
      <c r="I36" s="430"/>
      <c r="J36" s="431"/>
      <c r="K36" s="278">
        <f>VLOOKUP(A36,EQUIPOS!A7:D164,4,FALSE)</f>
        <v>159912.08333333331</v>
      </c>
      <c r="L36" s="344"/>
      <c r="M36" s="345">
        <v>100</v>
      </c>
      <c r="N36" s="281">
        <f>K36/M36</f>
        <v>1599.1208333333332</v>
      </c>
    </row>
    <row r="37" spans="1:14">
      <c r="A37" s="119" t="s">
        <v>312</v>
      </c>
      <c r="B37" s="833" t="str">
        <f>VLOOKUP(A37,EQUIPOS!A8:D154,3,FALSE)</f>
        <v>Retroexcavadora sobre oruga, potencia 138 HP, balde de 1,5 m3.</v>
      </c>
      <c r="C37" s="834"/>
      <c r="D37" s="834"/>
      <c r="E37" s="834"/>
      <c r="F37" s="834"/>
      <c r="G37" s="834"/>
      <c r="H37" s="835"/>
      <c r="I37" s="337"/>
      <c r="J37" s="339"/>
      <c r="K37" s="278">
        <f>VLOOKUP(A37,EQUIPOS!A8:D165,4,FALSE)</f>
        <v>219564.83333333331</v>
      </c>
      <c r="L37" s="432"/>
      <c r="M37" s="433">
        <v>21</v>
      </c>
      <c r="N37" s="281">
        <f>K37/M37</f>
        <v>10455.468253968253</v>
      </c>
    </row>
    <row r="38" spans="1:14">
      <c r="B38" s="833"/>
      <c r="C38" s="834"/>
      <c r="D38" s="834"/>
      <c r="E38" s="834"/>
      <c r="F38" s="834"/>
      <c r="G38" s="834"/>
      <c r="H38" s="835"/>
      <c r="I38" s="42"/>
      <c r="J38" s="43"/>
      <c r="K38" s="278"/>
      <c r="L38" s="285"/>
      <c r="M38" s="345"/>
      <c r="N38" s="281"/>
    </row>
    <row r="39" spans="1:14">
      <c r="B39" s="329"/>
      <c r="C39" s="330"/>
      <c r="D39" s="330"/>
      <c r="E39" s="330"/>
      <c r="F39" s="332"/>
      <c r="G39" s="332"/>
      <c r="H39" s="131"/>
      <c r="I39" s="42"/>
      <c r="J39" s="43"/>
      <c r="K39" s="278"/>
      <c r="L39" s="285"/>
      <c r="M39" s="286"/>
      <c r="N39" s="282"/>
    </row>
    <row r="40" spans="1:14">
      <c r="B40" s="840" t="s">
        <v>1036</v>
      </c>
      <c r="C40" s="841"/>
      <c r="D40" s="841"/>
      <c r="E40" s="44"/>
      <c r="F40" s="45"/>
      <c r="G40" s="45"/>
      <c r="H40" s="46"/>
      <c r="I40" s="42"/>
      <c r="J40" s="43"/>
      <c r="K40" s="288"/>
      <c r="L40" s="285"/>
      <c r="M40" s="410">
        <v>0.01</v>
      </c>
      <c r="N40" s="353">
        <f>N76*M40</f>
        <v>12.158858382404762</v>
      </c>
    </row>
    <row r="41" spans="1:14" ht="15.75" thickBot="1">
      <c r="B41" s="833"/>
      <c r="C41" s="834"/>
      <c r="D41" s="834"/>
      <c r="E41" s="834"/>
      <c r="F41" s="834"/>
      <c r="G41" s="834"/>
      <c r="H41" s="835"/>
      <c r="I41" s="842"/>
      <c r="J41" s="843"/>
      <c r="K41" s="47"/>
      <c r="L41" s="844"/>
      <c r="M41" s="845"/>
      <c r="N41" s="111"/>
    </row>
    <row r="42" spans="1:14" ht="15.75" thickBot="1">
      <c r="B42" s="820" t="s">
        <v>1037</v>
      </c>
      <c r="C42" s="821"/>
      <c r="D42" s="821"/>
      <c r="E42" s="821"/>
      <c r="F42" s="821"/>
      <c r="G42" s="821"/>
      <c r="H42" s="821"/>
      <c r="I42" s="821"/>
      <c r="J42" s="821"/>
      <c r="K42" s="821"/>
      <c r="L42" s="821"/>
      <c r="M42" s="822"/>
      <c r="N42" s="403">
        <f>SUM(N35:N41)</f>
        <v>12806.184453620499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4" t="s">
        <v>1029</v>
      </c>
      <c r="K46" s="91" t="s">
        <v>1030</v>
      </c>
      <c r="L46" s="814" t="s">
        <v>1039</v>
      </c>
      <c r="M46" s="813"/>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5415</v>
      </c>
      <c r="N47" s="281">
        <f>K47*M47</f>
        <v>7039.5</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20" t="s">
        <v>1037</v>
      </c>
      <c r="C54" s="821"/>
      <c r="D54" s="821"/>
      <c r="E54" s="821"/>
      <c r="F54" s="821"/>
      <c r="G54" s="821"/>
      <c r="H54" s="821"/>
      <c r="I54" s="821"/>
      <c r="J54" s="821"/>
      <c r="K54" s="821"/>
      <c r="L54" s="821"/>
      <c r="M54" s="822"/>
      <c r="N54" s="403">
        <f>SUM(N47:N53)</f>
        <v>7039.5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4">
        <f>VLOOKUP(A59,TRANSPORTE!A5:D117,4,FALSE)</f>
        <v>1213.3926280000001</v>
      </c>
      <c r="M59" s="825"/>
      <c r="N59" s="296">
        <f>K59*L59</f>
        <v>1577.4104164</v>
      </c>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1577.4104164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133"/>
    </row>
    <row r="76" spans="1:15" ht="15.75" thickBot="1">
      <c r="B76" s="826" t="s">
        <v>1037</v>
      </c>
      <c r="C76" s="827"/>
      <c r="D76" s="827"/>
      <c r="E76" s="827"/>
      <c r="F76" s="827"/>
      <c r="G76" s="827"/>
      <c r="H76" s="827"/>
      <c r="I76" s="827"/>
      <c r="J76" s="827"/>
      <c r="K76" s="827"/>
      <c r="L76" s="827"/>
      <c r="M76" s="828"/>
      <c r="N76" s="469">
        <f>SUM(N70:N75)</f>
        <v>1215.8858382404762</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22638.980708260973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4527.7961416521948</v>
      </c>
      <c r="M83" s="855"/>
      <c r="N83" s="57"/>
    </row>
    <row r="84" spans="1:14">
      <c r="B84" s="95" t="s">
        <v>1057</v>
      </c>
      <c r="C84" s="96"/>
      <c r="D84" s="96"/>
      <c r="E84" s="96"/>
      <c r="F84" s="96"/>
      <c r="G84" s="96"/>
      <c r="H84" s="96"/>
      <c r="I84" s="93"/>
      <c r="J84" s="94"/>
      <c r="K84" s="313">
        <v>0.05</v>
      </c>
      <c r="L84" s="854">
        <f>N78*K84</f>
        <v>1131.9490354130487</v>
      </c>
      <c r="M84" s="855"/>
      <c r="N84" s="57"/>
    </row>
    <row r="85" spans="1:14" ht="15.75" thickBot="1">
      <c r="B85" s="97" t="s">
        <v>1058</v>
      </c>
      <c r="C85" s="98"/>
      <c r="D85" s="98"/>
      <c r="E85" s="98"/>
      <c r="F85" s="98"/>
      <c r="G85" s="98"/>
      <c r="H85" s="98"/>
      <c r="I85" s="99"/>
      <c r="J85" s="100"/>
      <c r="K85" s="314">
        <v>0.05</v>
      </c>
      <c r="L85" s="856">
        <f>N78*K85</f>
        <v>1131.9490354130487</v>
      </c>
      <c r="M85" s="857"/>
      <c r="N85" s="57"/>
    </row>
    <row r="86" spans="1:14" ht="15.75" thickBot="1">
      <c r="B86" s="820" t="s">
        <v>1037</v>
      </c>
      <c r="C86" s="821"/>
      <c r="D86" s="821"/>
      <c r="E86" s="821"/>
      <c r="F86" s="821"/>
      <c r="G86" s="821"/>
      <c r="H86" s="821"/>
      <c r="I86" s="821"/>
      <c r="J86" s="821"/>
      <c r="K86" s="821"/>
      <c r="L86" s="821"/>
      <c r="M86" s="822"/>
      <c r="N86" s="58">
        <f>L83+L84+L85</f>
        <v>6791.6942124782918</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29430.674920739264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6"/>
      <c r="J36" s="277"/>
      <c r="K36" s="278">
        <f>VLOOKUP(A36,EQUIPOS!A6:D163,4,FALSE)</f>
        <v>24534.333333333336</v>
      </c>
      <c r="L36" s="279"/>
      <c r="M36" s="345">
        <v>2.5</v>
      </c>
      <c r="N36" s="281">
        <f>K36/M36</f>
        <v>9813.7333333333336</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10196.737372379084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21633.833333333332</v>
      </c>
      <c r="N48" s="281">
        <f>K48*M48</f>
        <v>28123.983333333334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51.5</v>
      </c>
      <c r="N49" s="281">
        <f>K49*M49</f>
        <v>1545</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29668.983333333334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4">
        <f>VLOOKUP(A60,TRANSPORTE!A5:D117,4,FALSE)</f>
        <v>1213.3926280000001</v>
      </c>
      <c r="M60" s="825"/>
      <c r="N60" s="296">
        <f>K60*L60</f>
        <v>1577.4104164</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1577.4104164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49103.211903027419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9820.6423806054845</v>
      </c>
      <c r="M84" s="855"/>
      <c r="N84" s="57"/>
    </row>
    <row r="85" spans="1:14">
      <c r="B85" s="95" t="s">
        <v>1057</v>
      </c>
      <c r="C85" s="96"/>
      <c r="D85" s="96"/>
      <c r="E85" s="96"/>
      <c r="F85" s="96"/>
      <c r="G85" s="96"/>
      <c r="H85" s="96"/>
      <c r="I85" s="93"/>
      <c r="J85" s="94"/>
      <c r="K85" s="313">
        <v>0.05</v>
      </c>
      <c r="L85" s="854">
        <f>N79*K85</f>
        <v>2455.1605951513711</v>
      </c>
      <c r="M85" s="855"/>
      <c r="N85" s="57"/>
    </row>
    <row r="86" spans="1:14" ht="15.75" thickBot="1">
      <c r="B86" s="97" t="s">
        <v>1058</v>
      </c>
      <c r="C86" s="98"/>
      <c r="D86" s="98"/>
      <c r="E86" s="98"/>
      <c r="F86" s="98"/>
      <c r="G86" s="98"/>
      <c r="H86" s="98"/>
      <c r="I86" s="99"/>
      <c r="J86" s="100"/>
      <c r="K86" s="314">
        <v>0.05</v>
      </c>
      <c r="L86" s="856">
        <f>N79*K86</f>
        <v>2455.1605951513711</v>
      </c>
      <c r="M86" s="857"/>
      <c r="N86" s="57"/>
    </row>
    <row r="87" spans="1:14" ht="15.75" thickBot="1">
      <c r="B87" s="820" t="s">
        <v>1037</v>
      </c>
      <c r="C87" s="821"/>
      <c r="D87" s="821"/>
      <c r="E87" s="821"/>
      <c r="F87" s="821"/>
      <c r="G87" s="821"/>
      <c r="H87" s="821"/>
      <c r="I87" s="821"/>
      <c r="J87" s="821"/>
      <c r="K87" s="821"/>
      <c r="L87" s="821"/>
      <c r="M87" s="822"/>
      <c r="N87" s="58">
        <f>L84+L85+L86</f>
        <v>14730.963570908225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63834.17547393564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6"/>
      <c r="J36" s="277"/>
      <c r="K36" s="278">
        <f>VLOOKUP(A36,EQUIPOS!A6:D163,4,FALSE)</f>
        <v>24534.333333333336</v>
      </c>
      <c r="L36" s="279"/>
      <c r="M36" s="345">
        <v>2.5</v>
      </c>
      <c r="N36" s="281">
        <f>K36/M36</f>
        <v>9813.7333333333336</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10196.737372379084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22108.083333333336</v>
      </c>
      <c r="N48" s="281">
        <f>K48*M48</f>
        <v>28740.508333333339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51.5</v>
      </c>
      <c r="N49" s="281">
        <f>K49*M49</f>
        <v>1545</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30285.508333333339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4">
        <f>VLOOKUP(A60,TRANSPORTE!A5:D117,4,FALSE)</f>
        <v>1213.3926280000001</v>
      </c>
      <c r="M60" s="825"/>
      <c r="N60" s="296">
        <f>K60*L60</f>
        <v>1577.4104164</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51"/>
    </row>
    <row r="66" spans="1:15" ht="15.75" thickBot="1">
      <c r="B66" s="826" t="s">
        <v>1037</v>
      </c>
      <c r="C66" s="827"/>
      <c r="D66" s="827"/>
      <c r="E66" s="827"/>
      <c r="F66" s="827"/>
      <c r="G66" s="827"/>
      <c r="H66" s="827"/>
      <c r="I66" s="827"/>
      <c r="J66" s="827"/>
      <c r="K66" s="827"/>
      <c r="L66" s="827"/>
      <c r="M66" s="828"/>
      <c r="N66" s="110">
        <f>N60+N61+N62+N63+N64</f>
        <v>1577.4104164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49719.736903027428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9943.9473806054866</v>
      </c>
      <c r="M84" s="855"/>
      <c r="N84" s="57"/>
    </row>
    <row r="85" spans="1:14">
      <c r="B85" s="95" t="s">
        <v>1057</v>
      </c>
      <c r="C85" s="96"/>
      <c r="D85" s="96"/>
      <c r="E85" s="96"/>
      <c r="F85" s="96"/>
      <c r="G85" s="96"/>
      <c r="H85" s="96"/>
      <c r="I85" s="93"/>
      <c r="J85" s="94"/>
      <c r="K85" s="313">
        <v>0.05</v>
      </c>
      <c r="L85" s="854">
        <f>N79*K85</f>
        <v>2485.9868451513717</v>
      </c>
      <c r="M85" s="855"/>
      <c r="N85" s="57"/>
    </row>
    <row r="86" spans="1:14" ht="15.75" thickBot="1">
      <c r="B86" s="97" t="s">
        <v>1058</v>
      </c>
      <c r="C86" s="98"/>
      <c r="D86" s="98"/>
      <c r="E86" s="98"/>
      <c r="F86" s="98"/>
      <c r="G86" s="98"/>
      <c r="H86" s="98"/>
      <c r="I86" s="99"/>
      <c r="J86" s="100"/>
      <c r="K86" s="314">
        <v>0.05</v>
      </c>
      <c r="L86" s="856">
        <f>N79*K86</f>
        <v>2485.9868451513717</v>
      </c>
      <c r="M86" s="857"/>
      <c r="N86" s="57"/>
    </row>
    <row r="87" spans="1:14" ht="15.75" thickBot="1">
      <c r="B87" s="820" t="s">
        <v>1037</v>
      </c>
      <c r="C87" s="821"/>
      <c r="D87" s="821"/>
      <c r="E87" s="821"/>
      <c r="F87" s="821"/>
      <c r="G87" s="821"/>
      <c r="H87" s="821"/>
      <c r="I87" s="821"/>
      <c r="J87" s="821"/>
      <c r="K87" s="821"/>
      <c r="L87" s="821"/>
      <c r="M87" s="822"/>
      <c r="N87" s="58">
        <f>L84+L85+L86</f>
        <v>14915.921070908231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64635.65797393566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6"/>
      <c r="J36" s="277"/>
      <c r="K36" s="278">
        <f>VLOOKUP(A36,EQUIPOS!A6:D163,4,FALSE)</f>
        <v>24534.333333333336</v>
      </c>
      <c r="L36" s="279"/>
      <c r="M36" s="345">
        <v>2.5</v>
      </c>
      <c r="N36" s="281">
        <f>K36/M36</f>
        <v>9813.7333333333336</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10196.737372379084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46049.166666666672</v>
      </c>
      <c r="N48" s="281">
        <f>K48*M48</f>
        <v>59863.916666666672</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51.5</v>
      </c>
      <c r="N49" s="281">
        <f>K49*M49</f>
        <v>1545</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61408.916666666672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4">
        <f>VLOOKUP(A60,TRANSPORTE!A5:D117,4,FALSE)</f>
        <v>1213.3926280000001</v>
      </c>
      <c r="M60" s="825"/>
      <c r="N60" s="296">
        <f>K60*L60</f>
        <v>1577.4104164</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1577.4104164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80843.145236360753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16168.629047272152</v>
      </c>
      <c r="M84" s="855"/>
      <c r="N84" s="57"/>
    </row>
    <row r="85" spans="1:14">
      <c r="B85" s="95" t="s">
        <v>1057</v>
      </c>
      <c r="C85" s="96"/>
      <c r="D85" s="96"/>
      <c r="E85" s="96"/>
      <c r="F85" s="96"/>
      <c r="G85" s="96"/>
      <c r="H85" s="96"/>
      <c r="I85" s="93"/>
      <c r="J85" s="94"/>
      <c r="K85" s="313">
        <v>0.05</v>
      </c>
      <c r="L85" s="854">
        <f>N79*K85</f>
        <v>4042.157261818038</v>
      </c>
      <c r="M85" s="855"/>
      <c r="N85" s="57"/>
    </row>
    <row r="86" spans="1:14" ht="15.75" thickBot="1">
      <c r="B86" s="97" t="s">
        <v>1058</v>
      </c>
      <c r="C86" s="98"/>
      <c r="D86" s="98"/>
      <c r="E86" s="98"/>
      <c r="F86" s="98"/>
      <c r="G86" s="98"/>
      <c r="H86" s="98"/>
      <c r="I86" s="99"/>
      <c r="J86" s="100"/>
      <c r="K86" s="314">
        <v>0.05</v>
      </c>
      <c r="L86" s="856">
        <f>N79*K86</f>
        <v>4042.157261818038</v>
      </c>
      <c r="M86" s="857"/>
      <c r="N86" s="57"/>
    </row>
    <row r="87" spans="1:14" ht="15.75" thickBot="1">
      <c r="B87" s="820" t="s">
        <v>1037</v>
      </c>
      <c r="C87" s="821"/>
      <c r="D87" s="821"/>
      <c r="E87" s="821"/>
      <c r="F87" s="821"/>
      <c r="G87" s="821"/>
      <c r="H87" s="821"/>
      <c r="I87" s="821"/>
      <c r="J87" s="821"/>
      <c r="K87" s="821"/>
      <c r="L87" s="821"/>
      <c r="M87" s="822"/>
      <c r="N87" s="58">
        <f>L84+L85+L86</f>
        <v>24252.943570908225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105096.08880726897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162</v>
      </c>
      <c r="B36" s="833" t="str">
        <f>VLOOKUP(A36,EQUIPOS!A6:D154,3,FALSE)</f>
        <v>Compactador manual (SALTARIN) Peso de operación (Kg.) 52, Fuerza de impacto por golpe (KN) 12.</v>
      </c>
      <c r="C36" s="834"/>
      <c r="D36" s="834"/>
      <c r="E36" s="834"/>
      <c r="F36" s="834"/>
      <c r="G36" s="834"/>
      <c r="H36" s="835"/>
      <c r="I36" s="276"/>
      <c r="J36" s="277"/>
      <c r="K36" s="278">
        <f>VLOOKUP(A36,EQUIPOS!A6:D163,4,FALSE)</f>
        <v>24534.333333333336</v>
      </c>
      <c r="L36" s="279"/>
      <c r="M36" s="345">
        <v>2.5</v>
      </c>
      <c r="N36" s="281">
        <f>K36/M36</f>
        <v>9813.7333333333336</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10196.737372379084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51755.333333333328</v>
      </c>
      <c r="N48" s="281">
        <f>K48*M48</f>
        <v>67281.933333333334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51.5</v>
      </c>
      <c r="N49" s="281">
        <f>K49*M49</f>
        <v>1545</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68826.933333333334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4">
        <f>VLOOKUP(A60,TRANSPORTE!A5:D117,4,FALSE)</f>
        <v>1213.3926280000001</v>
      </c>
      <c r="M60" s="825"/>
      <c r="N60" s="296">
        <f>K60*L60</f>
        <v>1577.4104164</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1577.4104164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88261.161903027416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17652.232380605485</v>
      </c>
      <c r="M84" s="855"/>
      <c r="N84" s="57"/>
    </row>
    <row r="85" spans="1:14">
      <c r="B85" s="95" t="s">
        <v>1057</v>
      </c>
      <c r="C85" s="96"/>
      <c r="D85" s="96"/>
      <c r="E85" s="96"/>
      <c r="F85" s="96"/>
      <c r="G85" s="96"/>
      <c r="H85" s="96"/>
      <c r="I85" s="93"/>
      <c r="J85" s="94"/>
      <c r="K85" s="313">
        <v>0.05</v>
      </c>
      <c r="L85" s="854">
        <f>N79*K85</f>
        <v>4413.0580951513712</v>
      </c>
      <c r="M85" s="855"/>
      <c r="N85" s="57"/>
    </row>
    <row r="86" spans="1:14" ht="15.75" thickBot="1">
      <c r="B86" s="97" t="s">
        <v>1058</v>
      </c>
      <c r="C86" s="98"/>
      <c r="D86" s="98"/>
      <c r="E86" s="98"/>
      <c r="F86" s="98"/>
      <c r="G86" s="98"/>
      <c r="H86" s="98"/>
      <c r="I86" s="99"/>
      <c r="J86" s="100"/>
      <c r="K86" s="314">
        <v>0.05</v>
      </c>
      <c r="L86" s="856">
        <f>N79*K86</f>
        <v>4413.0580951513712</v>
      </c>
      <c r="M86" s="857"/>
      <c r="N86" s="57"/>
    </row>
    <row r="87" spans="1:14" ht="15.75" thickBot="1">
      <c r="B87" s="820" t="s">
        <v>1037</v>
      </c>
      <c r="C87" s="821"/>
      <c r="D87" s="821"/>
      <c r="E87" s="821"/>
      <c r="F87" s="821"/>
      <c r="G87" s="821"/>
      <c r="H87" s="821"/>
      <c r="I87" s="821"/>
      <c r="J87" s="821"/>
      <c r="K87" s="821"/>
      <c r="L87" s="821"/>
      <c r="M87" s="822"/>
      <c r="N87" s="58">
        <f>L84+L85+L86</f>
        <v>26478.348570908223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114739.51047393563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6"/>
      <c r="J36" s="277"/>
      <c r="K36" s="278"/>
      <c r="L36" s="279"/>
      <c r="M36" s="345"/>
      <c r="N36" s="281"/>
      <c r="P36" s="112"/>
    </row>
    <row r="37" spans="1:16">
      <c r="A37" s="119"/>
      <c r="B37" s="833"/>
      <c r="C37" s="834"/>
      <c r="D37" s="834"/>
      <c r="E37" s="834"/>
      <c r="F37" s="834"/>
      <c r="G37" s="834"/>
      <c r="H37" s="835"/>
      <c r="I37" s="430"/>
      <c r="J37" s="431"/>
      <c r="K37" s="278"/>
      <c r="L37" s="344"/>
      <c r="M37" s="345"/>
      <c r="N37" s="281"/>
      <c r="P37" s="109"/>
    </row>
    <row r="38" spans="1:16">
      <c r="A38" s="119"/>
      <c r="B38" s="833"/>
      <c r="C38" s="834"/>
      <c r="D38" s="834"/>
      <c r="E38" s="834"/>
      <c r="F38" s="834"/>
      <c r="G38" s="834"/>
      <c r="H38" s="835"/>
      <c r="I38" s="337"/>
      <c r="J38" s="339"/>
      <c r="K38" s="278"/>
      <c r="L38" s="432"/>
      <c r="M38" s="433"/>
      <c r="N38" s="281"/>
      <c r="P38" s="112"/>
    </row>
    <row r="39" spans="1:16">
      <c r="B39" s="833"/>
      <c r="C39" s="834"/>
      <c r="D39" s="834"/>
      <c r="E39" s="834"/>
      <c r="F39" s="834"/>
      <c r="G39" s="834"/>
      <c r="H39" s="835"/>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0" t="s">
        <v>1036</v>
      </c>
      <c r="C41" s="841"/>
      <c r="D41" s="841"/>
      <c r="E41" s="44"/>
      <c r="F41" s="45"/>
      <c r="G41" s="45"/>
      <c r="H41" s="46"/>
      <c r="I41" s="42"/>
      <c r="J41" s="43"/>
      <c r="K41" s="288"/>
      <c r="L41" s="285"/>
      <c r="M41" s="410">
        <v>0.05</v>
      </c>
      <c r="N41" s="353">
        <f>N77*M41</f>
        <v>383.00403904575001</v>
      </c>
      <c r="P41" s="112"/>
    </row>
    <row r="42" spans="1:16" ht="15.75" thickBot="1">
      <c r="B42" s="833"/>
      <c r="C42" s="834"/>
      <c r="D42" s="834"/>
      <c r="E42" s="834"/>
      <c r="F42" s="834"/>
      <c r="G42" s="834"/>
      <c r="H42" s="835"/>
      <c r="I42" s="842"/>
      <c r="J42" s="843"/>
      <c r="K42" s="47"/>
      <c r="L42" s="844"/>
      <c r="M42" s="845"/>
      <c r="N42" s="111"/>
    </row>
    <row r="43" spans="1:16" ht="15.75" thickBot="1">
      <c r="B43" s="820" t="s">
        <v>1037</v>
      </c>
      <c r="C43" s="821"/>
      <c r="D43" s="821"/>
      <c r="E43" s="821"/>
      <c r="F43" s="821"/>
      <c r="G43" s="821"/>
      <c r="H43" s="821"/>
      <c r="I43" s="821"/>
      <c r="J43" s="821"/>
      <c r="K43" s="821"/>
      <c r="L43" s="821"/>
      <c r="M43" s="822"/>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4" t="s">
        <v>1029</v>
      </c>
      <c r="K47" s="91" t="s">
        <v>1030</v>
      </c>
      <c r="L47" s="814" t="s">
        <v>1039</v>
      </c>
      <c r="M47" s="813"/>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55220.666666666672</v>
      </c>
      <c r="N48" s="281">
        <f>K48*M48</f>
        <v>71786.866666666669</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71786.866666666669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4">
        <f>VLOOKUP(A60,TRANSPORTE!A5:D117,4,FALSE)</f>
        <v>1213.3926280000001</v>
      </c>
      <c r="M60" s="825"/>
      <c r="N60" s="296">
        <f>K60*L60</f>
        <v>1577.4104164</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1577.4104164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81407.361903027413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16281.472380605483</v>
      </c>
      <c r="M84" s="855"/>
      <c r="N84" s="57"/>
    </row>
    <row r="85" spans="1:14">
      <c r="B85" s="95" t="s">
        <v>1057</v>
      </c>
      <c r="C85" s="96"/>
      <c r="D85" s="96"/>
      <c r="E85" s="96"/>
      <c r="F85" s="96"/>
      <c r="G85" s="96"/>
      <c r="H85" s="96"/>
      <c r="I85" s="93"/>
      <c r="J85" s="94"/>
      <c r="K85" s="313">
        <v>0.05</v>
      </c>
      <c r="L85" s="854">
        <f>N79*K85</f>
        <v>4070.3680951513707</v>
      </c>
      <c r="M85" s="855"/>
      <c r="N85" s="57"/>
    </row>
    <row r="86" spans="1:14" ht="15.75" thickBot="1">
      <c r="B86" s="97" t="s">
        <v>1058</v>
      </c>
      <c r="C86" s="98"/>
      <c r="D86" s="98"/>
      <c r="E86" s="98"/>
      <c r="F86" s="98"/>
      <c r="G86" s="98"/>
      <c r="H86" s="98"/>
      <c r="I86" s="99"/>
      <c r="J86" s="100"/>
      <c r="K86" s="314">
        <v>0.05</v>
      </c>
      <c r="L86" s="856">
        <f>N79*K86</f>
        <v>4070.3680951513707</v>
      </c>
      <c r="M86" s="857"/>
      <c r="N86" s="57"/>
    </row>
    <row r="87" spans="1:14" ht="15.75" thickBot="1">
      <c r="B87" s="820" t="s">
        <v>1037</v>
      </c>
      <c r="C87" s="821"/>
      <c r="D87" s="821"/>
      <c r="E87" s="821"/>
      <c r="F87" s="821"/>
      <c r="G87" s="821"/>
      <c r="H87" s="821"/>
      <c r="I87" s="821"/>
      <c r="J87" s="821"/>
      <c r="K87" s="821"/>
      <c r="L87" s="821"/>
      <c r="M87" s="822"/>
      <c r="N87" s="58">
        <f>L84+L85+L86</f>
        <v>24422.208570908224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105829.57047393563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6"/>
      <c r="J36" s="277"/>
      <c r="K36" s="278"/>
      <c r="L36" s="279"/>
      <c r="M36" s="345"/>
      <c r="N36" s="281"/>
      <c r="P36" s="112"/>
    </row>
    <row r="37" spans="1:16">
      <c r="A37" s="119"/>
      <c r="B37" s="833"/>
      <c r="C37" s="834"/>
      <c r="D37" s="834"/>
      <c r="E37" s="834"/>
      <c r="F37" s="834"/>
      <c r="G37" s="834"/>
      <c r="H37" s="835"/>
      <c r="I37" s="430"/>
      <c r="J37" s="431"/>
      <c r="K37" s="278"/>
      <c r="L37" s="344"/>
      <c r="M37" s="345"/>
      <c r="N37" s="281"/>
      <c r="P37" s="109"/>
    </row>
    <row r="38" spans="1:16">
      <c r="A38" s="119"/>
      <c r="B38" s="833"/>
      <c r="C38" s="834"/>
      <c r="D38" s="834"/>
      <c r="E38" s="834"/>
      <c r="F38" s="834"/>
      <c r="G38" s="834"/>
      <c r="H38" s="835"/>
      <c r="I38" s="337"/>
      <c r="J38" s="339"/>
      <c r="K38" s="278"/>
      <c r="L38" s="432"/>
      <c r="M38" s="433"/>
      <c r="N38" s="281"/>
      <c r="P38" s="112"/>
    </row>
    <row r="39" spans="1:16">
      <c r="B39" s="833"/>
      <c r="C39" s="834"/>
      <c r="D39" s="834"/>
      <c r="E39" s="834"/>
      <c r="F39" s="834"/>
      <c r="G39" s="834"/>
      <c r="H39" s="835"/>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0" t="s">
        <v>1036</v>
      </c>
      <c r="C41" s="841"/>
      <c r="D41" s="841"/>
      <c r="E41" s="44"/>
      <c r="F41" s="45"/>
      <c r="G41" s="45"/>
      <c r="H41" s="46"/>
      <c r="I41" s="42"/>
      <c r="J41" s="43"/>
      <c r="K41" s="288"/>
      <c r="L41" s="285"/>
      <c r="M41" s="410">
        <v>0.05</v>
      </c>
      <c r="N41" s="353">
        <f>N77*M41</f>
        <v>383.00403904575001</v>
      </c>
      <c r="P41" s="112"/>
    </row>
    <row r="42" spans="1:16" ht="15.75" thickBot="1">
      <c r="B42" s="833"/>
      <c r="C42" s="834"/>
      <c r="D42" s="834"/>
      <c r="E42" s="834"/>
      <c r="F42" s="834"/>
      <c r="G42" s="834"/>
      <c r="H42" s="835"/>
      <c r="I42" s="842"/>
      <c r="J42" s="843"/>
      <c r="K42" s="47"/>
      <c r="L42" s="844"/>
      <c r="M42" s="845"/>
      <c r="N42" s="111"/>
    </row>
    <row r="43" spans="1:16" ht="15.75" thickBot="1">
      <c r="B43" s="820" t="s">
        <v>1037</v>
      </c>
      <c r="C43" s="821"/>
      <c r="D43" s="821"/>
      <c r="E43" s="821"/>
      <c r="F43" s="821"/>
      <c r="G43" s="821"/>
      <c r="H43" s="821"/>
      <c r="I43" s="821"/>
      <c r="J43" s="821"/>
      <c r="K43" s="821"/>
      <c r="L43" s="821"/>
      <c r="M43" s="822"/>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4" t="s">
        <v>1029</v>
      </c>
      <c r="K47" s="91" t="s">
        <v>1030</v>
      </c>
      <c r="L47" s="814" t="s">
        <v>1039</v>
      </c>
      <c r="M47" s="813"/>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77058.833333333343</v>
      </c>
      <c r="N48" s="281">
        <f>K48*M48</f>
        <v>100176.48333333335</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100176.48333333335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4">
        <f>VLOOKUP(A60,TRANSPORTE!A5:D117,4,FALSE)</f>
        <v>1213.3926280000001</v>
      </c>
      <c r="M60" s="825"/>
      <c r="N60" s="296">
        <f>K60*L60</f>
        <v>1577.4104164</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1577.4104164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109796.9785696941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21959.395713938822</v>
      </c>
      <c r="M84" s="855"/>
      <c r="N84" s="57"/>
    </row>
    <row r="85" spans="1:14">
      <c r="B85" s="95" t="s">
        <v>1057</v>
      </c>
      <c r="C85" s="96"/>
      <c r="D85" s="96"/>
      <c r="E85" s="96"/>
      <c r="F85" s="96"/>
      <c r="G85" s="96"/>
      <c r="H85" s="96"/>
      <c r="I85" s="93"/>
      <c r="J85" s="94"/>
      <c r="K85" s="313">
        <v>0.05</v>
      </c>
      <c r="L85" s="854">
        <f>N79*K85</f>
        <v>5489.8489284847055</v>
      </c>
      <c r="M85" s="855"/>
      <c r="N85" s="57"/>
    </row>
    <row r="86" spans="1:14" ht="15.75" thickBot="1">
      <c r="B86" s="97" t="s">
        <v>1058</v>
      </c>
      <c r="C86" s="98"/>
      <c r="D86" s="98"/>
      <c r="E86" s="98"/>
      <c r="F86" s="98"/>
      <c r="G86" s="98"/>
      <c r="H86" s="98"/>
      <c r="I86" s="99"/>
      <c r="J86" s="100"/>
      <c r="K86" s="314">
        <v>0.05</v>
      </c>
      <c r="L86" s="856">
        <f>N79*K86</f>
        <v>5489.8489284847055</v>
      </c>
      <c r="M86" s="857"/>
      <c r="N86" s="57"/>
    </row>
    <row r="87" spans="1:14" ht="15.75" thickBot="1">
      <c r="B87" s="820" t="s">
        <v>1037</v>
      </c>
      <c r="C87" s="821"/>
      <c r="D87" s="821"/>
      <c r="E87" s="821"/>
      <c r="F87" s="821"/>
      <c r="G87" s="821"/>
      <c r="H87" s="821"/>
      <c r="I87" s="821"/>
      <c r="J87" s="821"/>
      <c r="K87" s="821"/>
      <c r="L87" s="821"/>
      <c r="M87" s="822"/>
      <c r="N87" s="58">
        <f>L84+L85+L86</f>
        <v>32939.093570908233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142736.07214060234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c r="B36" s="833"/>
      <c r="C36" s="834"/>
      <c r="D36" s="834"/>
      <c r="E36" s="834"/>
      <c r="F36" s="834"/>
      <c r="G36" s="834"/>
      <c r="H36" s="835"/>
      <c r="I36" s="276"/>
      <c r="J36" s="277"/>
      <c r="K36" s="278"/>
      <c r="L36" s="279"/>
      <c r="M36" s="345"/>
      <c r="N36" s="281"/>
      <c r="P36" s="112"/>
    </row>
    <row r="37" spans="1:16">
      <c r="A37" s="119"/>
      <c r="B37" s="833"/>
      <c r="C37" s="834"/>
      <c r="D37" s="834"/>
      <c r="E37" s="834"/>
      <c r="F37" s="834"/>
      <c r="G37" s="834"/>
      <c r="H37" s="835"/>
      <c r="I37" s="430"/>
      <c r="J37" s="431"/>
      <c r="K37" s="278"/>
      <c r="L37" s="344"/>
      <c r="M37" s="345"/>
      <c r="N37" s="281"/>
      <c r="P37" s="109"/>
    </row>
    <row r="38" spans="1:16">
      <c r="A38" s="119"/>
      <c r="B38" s="833"/>
      <c r="C38" s="834"/>
      <c r="D38" s="834"/>
      <c r="E38" s="834"/>
      <c r="F38" s="834"/>
      <c r="G38" s="834"/>
      <c r="H38" s="835"/>
      <c r="I38" s="337"/>
      <c r="J38" s="339"/>
      <c r="K38" s="278"/>
      <c r="L38" s="432"/>
      <c r="M38" s="433"/>
      <c r="N38" s="281"/>
      <c r="P38" s="112"/>
    </row>
    <row r="39" spans="1:16">
      <c r="B39" s="833"/>
      <c r="C39" s="834"/>
      <c r="D39" s="834"/>
      <c r="E39" s="834"/>
      <c r="F39" s="834"/>
      <c r="G39" s="834"/>
      <c r="H39" s="835"/>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0" t="s">
        <v>1036</v>
      </c>
      <c r="C41" s="841"/>
      <c r="D41" s="841"/>
      <c r="E41" s="44"/>
      <c r="F41" s="45"/>
      <c r="G41" s="45"/>
      <c r="H41" s="46"/>
      <c r="I41" s="42"/>
      <c r="J41" s="43"/>
      <c r="K41" s="288"/>
      <c r="L41" s="285"/>
      <c r="M41" s="410">
        <v>0.05</v>
      </c>
      <c r="N41" s="353">
        <f>N77*M41</f>
        <v>255.33602603049999</v>
      </c>
      <c r="P41" s="112"/>
    </row>
    <row r="42" spans="1:16" ht="15.75" thickBot="1">
      <c r="B42" s="833"/>
      <c r="C42" s="834"/>
      <c r="D42" s="834"/>
      <c r="E42" s="834"/>
      <c r="F42" s="834"/>
      <c r="G42" s="834"/>
      <c r="H42" s="835"/>
      <c r="I42" s="842"/>
      <c r="J42" s="843"/>
      <c r="K42" s="47"/>
      <c r="L42" s="844"/>
      <c r="M42" s="845"/>
      <c r="N42" s="111"/>
    </row>
    <row r="43" spans="1:16" ht="15.75" thickBot="1">
      <c r="B43" s="820" t="s">
        <v>1037</v>
      </c>
      <c r="C43" s="821"/>
      <c r="D43" s="821"/>
      <c r="E43" s="821"/>
      <c r="F43" s="821"/>
      <c r="G43" s="821"/>
      <c r="H43" s="821"/>
      <c r="I43" s="821"/>
      <c r="J43" s="821"/>
      <c r="K43" s="821"/>
      <c r="L43" s="821"/>
      <c r="M43" s="822"/>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1" t="s">
        <v>1028</v>
      </c>
      <c r="C47" s="812"/>
      <c r="D47" s="812"/>
      <c r="E47" s="812"/>
      <c r="F47" s="812"/>
      <c r="G47" s="812"/>
      <c r="H47" s="812"/>
      <c r="I47" s="813"/>
      <c r="J47" s="324" t="s">
        <v>1029</v>
      </c>
      <c r="K47" s="91" t="s">
        <v>1030</v>
      </c>
      <c r="L47" s="814" t="s">
        <v>1039</v>
      </c>
      <c r="M47" s="813"/>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53102.166666666672</v>
      </c>
      <c r="N48" s="281">
        <f>K48*M48</f>
        <v>69032.81666666668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69032.81666666668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4">
        <f>VLOOKUP(A60,TRANSPORTE!A5:D117,4,FALSE)</f>
        <v>1213.3926280000001</v>
      </c>
      <c r="M60" s="825"/>
      <c r="N60" s="296">
        <f>K60*L60</f>
        <v>1577.4104164</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1577.4104164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5106.7205206099998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75972.283629707192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15194.45672594144</v>
      </c>
      <c r="M84" s="855"/>
      <c r="N84" s="57"/>
    </row>
    <row r="85" spans="1:14">
      <c r="B85" s="95" t="s">
        <v>1057</v>
      </c>
      <c r="C85" s="96"/>
      <c r="D85" s="96"/>
      <c r="E85" s="96"/>
      <c r="F85" s="96"/>
      <c r="G85" s="96"/>
      <c r="H85" s="96"/>
      <c r="I85" s="93"/>
      <c r="J85" s="94"/>
      <c r="K85" s="313">
        <v>0.05</v>
      </c>
      <c r="L85" s="854">
        <f>N79*K85</f>
        <v>3798.6141814853599</v>
      </c>
      <c r="M85" s="855"/>
      <c r="N85" s="57"/>
    </row>
    <row r="86" spans="1:14" ht="15.75" thickBot="1">
      <c r="B86" s="97" t="s">
        <v>1058</v>
      </c>
      <c r="C86" s="98"/>
      <c r="D86" s="98"/>
      <c r="E86" s="98"/>
      <c r="F86" s="98"/>
      <c r="G86" s="98"/>
      <c r="H86" s="98"/>
      <c r="I86" s="99"/>
      <c r="J86" s="100"/>
      <c r="K86" s="314">
        <v>0.05</v>
      </c>
      <c r="L86" s="856">
        <f>N79*K86</f>
        <v>3798.6141814853599</v>
      </c>
      <c r="M86" s="857"/>
      <c r="N86" s="57"/>
    </row>
    <row r="87" spans="1:14" ht="15.75" thickBot="1">
      <c r="B87" s="820" t="s">
        <v>1037</v>
      </c>
      <c r="C87" s="821"/>
      <c r="D87" s="821"/>
      <c r="E87" s="821"/>
      <c r="F87" s="821"/>
      <c r="G87" s="821"/>
      <c r="H87" s="821"/>
      <c r="I87" s="821"/>
      <c r="J87" s="821"/>
      <c r="K87" s="821"/>
      <c r="L87" s="821"/>
      <c r="M87" s="822"/>
      <c r="N87" s="58">
        <f>L84+L85+L86</f>
        <v>22791.685088912163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98763.968718619348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228</v>
      </c>
      <c r="B36" s="833" t="str">
        <f>VLOOKUP(A36,EQUIPOS!A6:D154,3,FALSE)</f>
        <v xml:space="preserve">Formaleta metálica (concreto hidráulico)
</v>
      </c>
      <c r="C36" s="834"/>
      <c r="D36" s="834"/>
      <c r="E36" s="834"/>
      <c r="F36" s="834"/>
      <c r="G36" s="834"/>
      <c r="H36" s="835"/>
      <c r="I36" s="276"/>
      <c r="J36" s="277"/>
      <c r="K36" s="278">
        <f>VLOOKUP(A36,EQUIPOS!A6:D163,4,FALSE)</f>
        <v>3746.25</v>
      </c>
      <c r="L36" s="279"/>
      <c r="M36" s="280">
        <v>2</v>
      </c>
      <c r="N36" s="281">
        <f>K36/M36</f>
        <v>1873.125</v>
      </c>
    </row>
    <row r="37" spans="1:14">
      <c r="A37" s="119" t="s">
        <v>282</v>
      </c>
      <c r="B37" s="833" t="str">
        <f>VLOOKUP(A37,EQUIPOS!A7:D154,3,FALSE)</f>
        <v>Piloteadora potencia 250KW, RPM 1800, fuerza elevadora 200KN</v>
      </c>
      <c r="C37" s="834"/>
      <c r="D37" s="834"/>
      <c r="E37" s="834"/>
      <c r="F37" s="834"/>
      <c r="G37" s="834"/>
      <c r="H37" s="835"/>
      <c r="I37" s="430"/>
      <c r="J37" s="431"/>
      <c r="K37" s="278">
        <f>VLOOKUP(A37,EQUIPOS!A7:D164,4,FALSE)</f>
        <v>449885.25</v>
      </c>
      <c r="L37" s="344"/>
      <c r="M37" s="345">
        <v>4</v>
      </c>
      <c r="N37" s="281">
        <f>K37/M37</f>
        <v>112471.3125</v>
      </c>
    </row>
    <row r="38" spans="1:14">
      <c r="A38" s="119" t="s">
        <v>363</v>
      </c>
      <c r="B38" s="833" t="str">
        <f>VLOOKUP(A38,EQUIPOS!A8:D154,3,FALSE)</f>
        <v>Vibrador de concreto, Motor de 3 hp a 18.000 rpm Mangueras de 4 mt</v>
      </c>
      <c r="C38" s="834"/>
      <c r="D38" s="834"/>
      <c r="E38" s="834"/>
      <c r="F38" s="834"/>
      <c r="G38" s="834"/>
      <c r="H38" s="835"/>
      <c r="I38" s="337"/>
      <c r="J38" s="339"/>
      <c r="K38" s="278">
        <f>VLOOKUP(A38,EQUIPOS!A8:D165,4,FALSE)</f>
        <v>10405.666666666668</v>
      </c>
      <c r="L38" s="432"/>
      <c r="M38" s="433">
        <v>2</v>
      </c>
      <c r="N38" s="281">
        <f>K38/M38</f>
        <v>5202.8333333333339</v>
      </c>
    </row>
    <row r="39" spans="1:14">
      <c r="B39" s="833"/>
      <c r="C39" s="834"/>
      <c r="D39" s="834"/>
      <c r="E39" s="839"/>
      <c r="F39" s="834"/>
      <c r="G39" s="834"/>
      <c r="H39" s="835"/>
      <c r="I39" s="42"/>
      <c r="J39" s="43"/>
      <c r="K39" s="283"/>
      <c r="L39" s="285"/>
      <c r="M39" s="286"/>
      <c r="N39" s="287"/>
    </row>
    <row r="40" spans="1:14">
      <c r="B40" s="840" t="s">
        <v>1036</v>
      </c>
      <c r="C40" s="841"/>
      <c r="D40" s="841"/>
      <c r="E40" s="44"/>
      <c r="F40" s="45"/>
      <c r="G40" s="45"/>
      <c r="H40" s="46"/>
      <c r="I40" s="42"/>
      <c r="J40" s="43"/>
      <c r="K40" s="288"/>
      <c r="L40" s="285"/>
      <c r="M40" s="410">
        <v>0.1</v>
      </c>
      <c r="N40" s="353">
        <f>N76*M40</f>
        <v>1174.5457360179728</v>
      </c>
    </row>
    <row r="41" spans="1:14" ht="15.75" thickBot="1">
      <c r="B41" s="833"/>
      <c r="C41" s="834"/>
      <c r="D41" s="834"/>
      <c r="E41" s="834"/>
      <c r="F41" s="834"/>
      <c r="G41" s="834"/>
      <c r="H41" s="835"/>
      <c r="I41" s="842"/>
      <c r="J41" s="843"/>
      <c r="K41" s="47"/>
      <c r="L41" s="844"/>
      <c r="M41" s="845"/>
      <c r="N41" s="111"/>
    </row>
    <row r="42" spans="1:14" ht="15.75" thickBot="1">
      <c r="B42" s="820" t="s">
        <v>1037</v>
      </c>
      <c r="C42" s="821"/>
      <c r="D42" s="821"/>
      <c r="E42" s="821"/>
      <c r="F42" s="821"/>
      <c r="G42" s="821"/>
      <c r="H42" s="821"/>
      <c r="I42" s="821"/>
      <c r="J42" s="821"/>
      <c r="K42" s="821"/>
      <c r="L42" s="821"/>
      <c r="M42" s="822"/>
      <c r="N42" s="403">
        <f>SUM(N36:N41)</f>
        <v>120721.8165693513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4" t="s">
        <v>1029</v>
      </c>
      <c r="K46" s="91" t="s">
        <v>1030</v>
      </c>
      <c r="L46" s="814" t="s">
        <v>1039</v>
      </c>
      <c r="M46" s="813"/>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3869.5</v>
      </c>
      <c r="N47" s="281">
        <f>K47*M47</f>
        <v>45951.164682188362</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5415.6666666666661</v>
      </c>
      <c r="N48" s="281">
        <f>K48*M48</f>
        <v>2707.833333333333</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4090</v>
      </c>
      <c r="N49" s="281">
        <f>K49*M49</f>
        <v>2045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471111.66666666663</v>
      </c>
      <c r="N50" s="281">
        <f>K50*M50</f>
        <v>62161.719942858625</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20" t="s">
        <v>1037</v>
      </c>
      <c r="C54" s="821"/>
      <c r="D54" s="821"/>
      <c r="E54" s="821"/>
      <c r="F54" s="821"/>
      <c r="G54" s="821"/>
      <c r="H54" s="821"/>
      <c r="I54" s="821"/>
      <c r="J54" s="821"/>
      <c r="K54" s="821"/>
      <c r="L54" s="821"/>
      <c r="M54" s="822"/>
      <c r="N54" s="403">
        <f>SUM(N47:N53)</f>
        <v>112865.71795838032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4">
        <f>VLOOKUP(A59,TRANSPORTE!A5:D117,4,FALSE)</f>
        <v>97.160660053333331</v>
      </c>
      <c r="M59" s="825"/>
      <c r="N59" s="296">
        <f>K59*L59</f>
        <v>4.8580330026666667</v>
      </c>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4.8580330026666667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11745.457360179727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245337.84992091401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49067.569984182803</v>
      </c>
      <c r="M83" s="855"/>
      <c r="N83" s="57"/>
    </row>
    <row r="84" spans="1:14">
      <c r="B84" s="95" t="s">
        <v>1057</v>
      </c>
      <c r="C84" s="96"/>
      <c r="D84" s="96"/>
      <c r="E84" s="96"/>
      <c r="F84" s="96"/>
      <c r="G84" s="96"/>
      <c r="H84" s="96"/>
      <c r="I84" s="93"/>
      <c r="J84" s="94"/>
      <c r="K84" s="313">
        <v>0.05</v>
      </c>
      <c r="L84" s="854">
        <f>N78*K84</f>
        <v>12266.892496045701</v>
      </c>
      <c r="M84" s="855"/>
      <c r="N84" s="57"/>
    </row>
    <row r="85" spans="1:14" ht="15.75" thickBot="1">
      <c r="B85" s="97" t="s">
        <v>1058</v>
      </c>
      <c r="C85" s="98"/>
      <c r="D85" s="98"/>
      <c r="E85" s="98"/>
      <c r="F85" s="98"/>
      <c r="G85" s="98"/>
      <c r="H85" s="98"/>
      <c r="I85" s="99"/>
      <c r="J85" s="100"/>
      <c r="K85" s="314">
        <v>0.05</v>
      </c>
      <c r="L85" s="856">
        <f>N78*K85</f>
        <v>12266.892496045701</v>
      </c>
      <c r="M85" s="857"/>
      <c r="N85" s="57"/>
    </row>
    <row r="86" spans="1:14" ht="15.75" thickBot="1">
      <c r="B86" s="820" t="s">
        <v>1037</v>
      </c>
      <c r="C86" s="821"/>
      <c r="D86" s="821"/>
      <c r="E86" s="821"/>
      <c r="F86" s="821"/>
      <c r="G86" s="821"/>
      <c r="H86" s="821"/>
      <c r="I86" s="821"/>
      <c r="J86" s="821"/>
      <c r="K86" s="821"/>
      <c r="L86" s="821"/>
      <c r="M86" s="822"/>
      <c r="N86" s="58">
        <f>L83+L84+L85</f>
        <v>73601.354976274204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318939.20489718823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15" customHeight="1">
      <c r="B107" s="965" t="s">
        <v>2325</v>
      </c>
      <c r="C107" s="966"/>
      <c r="D107" s="966"/>
      <c r="E107" s="966"/>
      <c r="F107" s="966"/>
      <c r="G107" s="966"/>
      <c r="H107" s="966"/>
      <c r="I107" s="966"/>
      <c r="J107" s="966"/>
      <c r="K107" s="966"/>
      <c r="L107" s="966"/>
      <c r="M107" s="966"/>
      <c r="N107" s="967"/>
    </row>
    <row r="108" spans="2:14" ht="30.75" customHeight="1">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228</v>
      </c>
      <c r="B36" s="833" t="str">
        <f>VLOOKUP(A36,EQUIPOS!A6:D154,3,FALSE)</f>
        <v xml:space="preserve">Formaleta metálica (concreto hidráulico)
</v>
      </c>
      <c r="C36" s="834"/>
      <c r="D36" s="834"/>
      <c r="E36" s="834"/>
      <c r="F36" s="834"/>
      <c r="G36" s="834"/>
      <c r="H36" s="835"/>
      <c r="I36" s="276"/>
      <c r="J36" s="277"/>
      <c r="K36" s="278">
        <f>VLOOKUP(A36,EQUIPOS!A6:D163,4,FALSE)</f>
        <v>3746.25</v>
      </c>
      <c r="L36" s="279"/>
      <c r="M36" s="280">
        <v>2</v>
      </c>
      <c r="N36" s="281">
        <f>K36/M36</f>
        <v>1873.125</v>
      </c>
    </row>
    <row r="37" spans="1:14">
      <c r="A37" s="119" t="s">
        <v>282</v>
      </c>
      <c r="B37" s="833" t="str">
        <f>VLOOKUP(A37,EQUIPOS!A7:D154,3,FALSE)</f>
        <v>Piloteadora potencia 250KW, RPM 1800, fuerza elevadora 200KN</v>
      </c>
      <c r="C37" s="834"/>
      <c r="D37" s="834"/>
      <c r="E37" s="834"/>
      <c r="F37" s="834"/>
      <c r="G37" s="834"/>
      <c r="H37" s="835"/>
      <c r="I37" s="430"/>
      <c r="J37" s="431"/>
      <c r="K37" s="278">
        <f>VLOOKUP(A37,EQUIPOS!A7:D164,4,FALSE)</f>
        <v>449885.25</v>
      </c>
      <c r="L37" s="344"/>
      <c r="M37" s="345">
        <v>4</v>
      </c>
      <c r="N37" s="281">
        <f>K37/M37</f>
        <v>112471.3125</v>
      </c>
    </row>
    <row r="38" spans="1:14">
      <c r="A38" s="119" t="s">
        <v>363</v>
      </c>
      <c r="B38" s="833" t="str">
        <f>VLOOKUP(A38,EQUIPOS!A8:D154,3,FALSE)</f>
        <v>Vibrador de concreto, Motor de 3 hp a 18.000 rpm Mangueras de 4 mt</v>
      </c>
      <c r="C38" s="834"/>
      <c r="D38" s="834"/>
      <c r="E38" s="834"/>
      <c r="F38" s="834"/>
      <c r="G38" s="834"/>
      <c r="H38" s="835"/>
      <c r="I38" s="337"/>
      <c r="J38" s="339"/>
      <c r="K38" s="278">
        <f>VLOOKUP(A38,EQUIPOS!A8:D165,4,FALSE)</f>
        <v>10405.666666666668</v>
      </c>
      <c r="L38" s="432"/>
      <c r="M38" s="433">
        <v>2</v>
      </c>
      <c r="N38" s="281">
        <f>K38/M38</f>
        <v>5202.8333333333339</v>
      </c>
    </row>
    <row r="39" spans="1:14">
      <c r="B39" s="833"/>
      <c r="C39" s="834"/>
      <c r="D39" s="834"/>
      <c r="E39" s="839"/>
      <c r="F39" s="834"/>
      <c r="G39" s="834"/>
      <c r="H39" s="835"/>
      <c r="I39" s="42"/>
      <c r="J39" s="43"/>
      <c r="K39" s="283"/>
      <c r="L39" s="285"/>
      <c r="M39" s="286"/>
      <c r="N39" s="287"/>
    </row>
    <row r="40" spans="1:14">
      <c r="B40" s="840" t="s">
        <v>1036</v>
      </c>
      <c r="C40" s="841"/>
      <c r="D40" s="841"/>
      <c r="E40" s="44"/>
      <c r="F40" s="45"/>
      <c r="G40" s="45"/>
      <c r="H40" s="46"/>
      <c r="I40" s="42"/>
      <c r="J40" s="43"/>
      <c r="K40" s="288"/>
      <c r="L40" s="285"/>
      <c r="M40" s="410">
        <v>0.1</v>
      </c>
      <c r="N40" s="353">
        <f>N76*M40</f>
        <v>1174.5457360179728</v>
      </c>
    </row>
    <row r="41" spans="1:14" ht="15.75" thickBot="1">
      <c r="B41" s="833"/>
      <c r="C41" s="834"/>
      <c r="D41" s="834"/>
      <c r="E41" s="834"/>
      <c r="F41" s="834"/>
      <c r="G41" s="834"/>
      <c r="H41" s="835"/>
      <c r="I41" s="842"/>
      <c r="J41" s="843"/>
      <c r="K41" s="47"/>
      <c r="L41" s="844"/>
      <c r="M41" s="845"/>
      <c r="N41" s="111"/>
    </row>
    <row r="42" spans="1:14" ht="15.75" thickBot="1">
      <c r="B42" s="820" t="s">
        <v>1037</v>
      </c>
      <c r="C42" s="821"/>
      <c r="D42" s="821"/>
      <c r="E42" s="821"/>
      <c r="F42" s="821"/>
      <c r="G42" s="821"/>
      <c r="H42" s="821"/>
      <c r="I42" s="821"/>
      <c r="J42" s="821"/>
      <c r="K42" s="821"/>
      <c r="L42" s="821"/>
      <c r="M42" s="822"/>
      <c r="N42" s="403">
        <f>SUM(N36:N41)</f>
        <v>120721.8165693513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1" t="s">
        <v>1028</v>
      </c>
      <c r="C46" s="812"/>
      <c r="D46" s="812"/>
      <c r="E46" s="812"/>
      <c r="F46" s="812"/>
      <c r="G46" s="812"/>
      <c r="H46" s="812"/>
      <c r="I46" s="813"/>
      <c r="J46" s="324" t="s">
        <v>1029</v>
      </c>
      <c r="K46" s="91" t="s">
        <v>1030</v>
      </c>
      <c r="L46" s="814" t="s">
        <v>1039</v>
      </c>
      <c r="M46" s="813"/>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3869.5</v>
      </c>
      <c r="N47" s="281">
        <f>K47*M47</f>
        <v>45951.164682188362</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5415.6666666666661</v>
      </c>
      <c r="N48" s="281">
        <f>K48*M48</f>
        <v>2707.833333333333</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4090</v>
      </c>
      <c r="N49" s="281">
        <f>K49*M49</f>
        <v>2045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471111.66666666663</v>
      </c>
      <c r="N50" s="281">
        <f>K50*M50</f>
        <v>62161.719942858625</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20" t="s">
        <v>1037</v>
      </c>
      <c r="C54" s="821"/>
      <c r="D54" s="821"/>
      <c r="E54" s="821"/>
      <c r="F54" s="821"/>
      <c r="G54" s="821"/>
      <c r="H54" s="821"/>
      <c r="I54" s="821"/>
      <c r="J54" s="821"/>
      <c r="K54" s="821"/>
      <c r="L54" s="821"/>
      <c r="M54" s="822"/>
      <c r="N54" s="403">
        <f>SUM(N47:N53)</f>
        <v>112865.71795838032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4">
        <f>VLOOKUP(A59,TRANSPORTE!A5:D117,4,FALSE)</f>
        <v>97.160660053333331</v>
      </c>
      <c r="M59" s="825"/>
      <c r="N59" s="296">
        <f>K59*L59</f>
        <v>4.8580330026666667</v>
      </c>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9"/>
      <c r="M64" s="810"/>
      <c r="N64" s="133"/>
    </row>
    <row r="65" spans="1:15" ht="15.75" thickBot="1">
      <c r="B65" s="826" t="s">
        <v>1037</v>
      </c>
      <c r="C65" s="827"/>
      <c r="D65" s="827"/>
      <c r="E65" s="827"/>
      <c r="F65" s="827"/>
      <c r="G65" s="827"/>
      <c r="H65" s="827"/>
      <c r="I65" s="827"/>
      <c r="J65" s="827"/>
      <c r="K65" s="827"/>
      <c r="L65" s="827"/>
      <c r="M65" s="828"/>
      <c r="N65" s="110">
        <f>N59+N60+N61+N62+N63</f>
        <v>4.8580330026666667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849"/>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7"/>
      <c r="C75" s="808"/>
      <c r="D75" s="808"/>
      <c r="E75" s="808"/>
      <c r="F75" s="808"/>
      <c r="G75" s="808"/>
      <c r="H75" s="808"/>
      <c r="I75" s="132"/>
      <c r="J75" s="132"/>
      <c r="K75" s="132"/>
      <c r="L75" s="908"/>
      <c r="M75" s="908"/>
      <c r="N75" s="51"/>
    </row>
    <row r="76" spans="1:15" ht="15.75" thickBot="1">
      <c r="B76" s="826" t="s">
        <v>1037</v>
      </c>
      <c r="C76" s="827"/>
      <c r="D76" s="827"/>
      <c r="E76" s="827"/>
      <c r="F76" s="827"/>
      <c r="G76" s="827"/>
      <c r="H76" s="827"/>
      <c r="I76" s="827"/>
      <c r="J76" s="827"/>
      <c r="K76" s="827"/>
      <c r="L76" s="827"/>
      <c r="M76" s="828"/>
      <c r="N76" s="310">
        <f>SUM(N70:N75)</f>
        <v>11745.457360179727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N42+N54+N65+N76</f>
        <v>245337.84992091401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49067.569984182803</v>
      </c>
      <c r="M83" s="855"/>
      <c r="N83" s="57"/>
    </row>
    <row r="84" spans="1:14">
      <c r="B84" s="95" t="s">
        <v>1057</v>
      </c>
      <c r="C84" s="96"/>
      <c r="D84" s="96"/>
      <c r="E84" s="96"/>
      <c r="F84" s="96"/>
      <c r="G84" s="96"/>
      <c r="H84" s="96"/>
      <c r="I84" s="93"/>
      <c r="J84" s="94"/>
      <c r="K84" s="313">
        <v>0.05</v>
      </c>
      <c r="L84" s="854">
        <f>N78*K84</f>
        <v>12266.892496045701</v>
      </c>
      <c r="M84" s="855"/>
      <c r="N84" s="57"/>
    </row>
    <row r="85" spans="1:14" ht="15.75" thickBot="1">
      <c r="B85" s="97" t="s">
        <v>1058</v>
      </c>
      <c r="C85" s="98"/>
      <c r="D85" s="98"/>
      <c r="E85" s="98"/>
      <c r="F85" s="98"/>
      <c r="G85" s="98"/>
      <c r="H85" s="98"/>
      <c r="I85" s="99"/>
      <c r="J85" s="100"/>
      <c r="K85" s="314">
        <v>0.05</v>
      </c>
      <c r="L85" s="856">
        <f>N78*K85</f>
        <v>12266.892496045701</v>
      </c>
      <c r="M85" s="857"/>
      <c r="N85" s="57"/>
    </row>
    <row r="86" spans="1:14" ht="15.75" thickBot="1">
      <c r="B86" s="820" t="s">
        <v>1037</v>
      </c>
      <c r="C86" s="821"/>
      <c r="D86" s="821"/>
      <c r="E86" s="821"/>
      <c r="F86" s="821"/>
      <c r="G86" s="821"/>
      <c r="H86" s="821"/>
      <c r="I86" s="821"/>
      <c r="J86" s="821"/>
      <c r="K86" s="821"/>
      <c r="L86" s="821"/>
      <c r="M86" s="822"/>
      <c r="N86" s="58">
        <f>L83+L84+L85</f>
        <v>73601.354976274204</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318939.20489718823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243</v>
      </c>
      <c r="B36" s="833" t="str">
        <f>VLOOKUP(A36,EQUIPOS!A6:D154,3,FALSE)</f>
        <v>Grúa 10 ton</v>
      </c>
      <c r="C36" s="834"/>
      <c r="D36" s="834"/>
      <c r="E36" s="834"/>
      <c r="F36" s="834"/>
      <c r="G36" s="834"/>
      <c r="H36" s="835"/>
      <c r="I36" s="276"/>
      <c r="J36" s="277"/>
      <c r="K36" s="278">
        <f>VLOOKUP(A36,EQUIPOS!A6:D163,4,FALSE)</f>
        <v>165268.83333333331</v>
      </c>
      <c r="L36" s="279"/>
      <c r="M36" s="280">
        <v>0.158</v>
      </c>
      <c r="N36" s="281">
        <f t="shared" ref="N36:N44" si="0">K36/M36</f>
        <v>1046005.2742616032</v>
      </c>
    </row>
    <row r="37" spans="1:14">
      <c r="A37" s="119" t="s">
        <v>121</v>
      </c>
      <c r="B37" s="833" t="str">
        <f>VLOOKUP(A37,EQUIPOS!A7:D154,3,FALSE)</f>
        <v>Bomba eléctrica para accionar la celda</v>
      </c>
      <c r="C37" s="834"/>
      <c r="D37" s="834"/>
      <c r="E37" s="834"/>
      <c r="F37" s="834"/>
      <c r="G37" s="834"/>
      <c r="H37" s="835"/>
      <c r="I37" s="430"/>
      <c r="J37" s="431"/>
      <c r="K37" s="278">
        <f>VLOOKUP(A37,EQUIPOS!A7:D164,4,FALSE)</f>
        <v>78319.5</v>
      </c>
      <c r="L37" s="344"/>
      <c r="M37" s="345">
        <v>0.158</v>
      </c>
      <c r="N37" s="281">
        <f t="shared" si="0"/>
        <v>495693.03797468357</v>
      </c>
    </row>
    <row r="38" spans="1:14">
      <c r="A38" s="119" t="s">
        <v>217</v>
      </c>
      <c r="B38" s="833" t="str">
        <f>VLOOKUP(A38,EQUIPOS!A8:D154,3,FALSE)</f>
        <v>Equipo de soldadura y de acetileno (incluye soldadura)</v>
      </c>
      <c r="C38" s="834"/>
      <c r="D38" s="834"/>
      <c r="E38" s="834"/>
      <c r="F38" s="834"/>
      <c r="G38" s="834"/>
      <c r="H38" s="835"/>
      <c r="I38" s="430"/>
      <c r="J38" s="431"/>
      <c r="K38" s="447">
        <f>VLOOKUP(A38,EQUIPOS!A8:D165,4,FALSE)</f>
        <v>30720.333333333336</v>
      </c>
      <c r="L38" s="344"/>
      <c r="M38" s="345">
        <v>0.158</v>
      </c>
      <c r="N38" s="281">
        <f t="shared" si="0"/>
        <v>194432.48945147681</v>
      </c>
    </row>
    <row r="39" spans="1:14">
      <c r="A39" s="119" t="s">
        <v>255</v>
      </c>
      <c r="B39" s="833" t="str">
        <f>VLOOKUP(A39,EQUIPOS!A9:D154,3,FALSE)</f>
        <v>Manómetro cable de acero para bajar la celda</v>
      </c>
      <c r="C39" s="834"/>
      <c r="D39" s="834"/>
      <c r="E39" s="834"/>
      <c r="F39" s="834"/>
      <c r="G39" s="834"/>
      <c r="H39" s="835"/>
      <c r="I39" s="430"/>
      <c r="J39" s="431"/>
      <c r="K39" s="447">
        <f>VLOOKUP(A39,EQUIPOS!A9:D166,4,FALSE)</f>
        <v>1507410.8333333335</v>
      </c>
      <c r="L39" s="344"/>
      <c r="M39" s="345">
        <v>0.158</v>
      </c>
      <c r="N39" s="281">
        <f t="shared" si="0"/>
        <v>9540574.8945147693</v>
      </c>
    </row>
    <row r="40" spans="1:14">
      <c r="A40" s="119" t="s">
        <v>1732</v>
      </c>
      <c r="B40" s="833" t="str">
        <f>VLOOKUP(A40,EQUIPOS!A10:D154,3,FALSE)</f>
        <v xml:space="preserve">Retroexcavadora sobre llantas 
</v>
      </c>
      <c r="C40" s="834"/>
      <c r="D40" s="834"/>
      <c r="E40" s="834"/>
      <c r="F40" s="834"/>
      <c r="G40" s="834"/>
      <c r="H40" s="835"/>
      <c r="I40" s="430"/>
      <c r="J40" s="431"/>
      <c r="K40" s="447">
        <f>VLOOKUP(A40,EQUIPOS!A10:D167,4,FALSE)</f>
        <v>107823</v>
      </c>
      <c r="L40" s="344"/>
      <c r="M40" s="345">
        <v>0.158</v>
      </c>
      <c r="N40" s="281">
        <f t="shared" si="0"/>
        <v>682424.05063291139</v>
      </c>
    </row>
    <row r="41" spans="1:14">
      <c r="A41" s="119" t="s">
        <v>115</v>
      </c>
      <c r="B41" s="833" t="str">
        <f>VLOOKUP(A41,EQUIPOS!A6:D154,3,FALSE)</f>
        <v>Andamiaje para Aplicar la Carga (Equipos Sustituto de la Tara)</v>
      </c>
      <c r="C41" s="834"/>
      <c r="D41" s="834"/>
      <c r="E41" s="834"/>
      <c r="F41" s="834"/>
      <c r="G41" s="834"/>
      <c r="H41" s="835"/>
      <c r="I41" s="430"/>
      <c r="J41" s="431"/>
      <c r="K41" s="447">
        <f>VLOOKUP(A41,EQUIPOS!A6:D154,4,FALSE)</f>
        <v>78505</v>
      </c>
      <c r="L41" s="344"/>
      <c r="M41" s="345">
        <v>0.158</v>
      </c>
      <c r="N41" s="281">
        <f t="shared" si="0"/>
        <v>496867.08860759495</v>
      </c>
    </row>
    <row r="42" spans="1:14">
      <c r="A42" s="119" t="s">
        <v>224</v>
      </c>
      <c r="B42" s="833" t="str">
        <f>VLOOKUP(A42,EQUIPOS!A12:D156,3,FALSE)</f>
        <v>Equipo de Medición (Deformimetros Eléctricos, Mecánicos, Celdas de Carga,  Etc.)</v>
      </c>
      <c r="C42" s="834"/>
      <c r="D42" s="834"/>
      <c r="E42" s="834"/>
      <c r="F42" s="834"/>
      <c r="G42" s="834"/>
      <c r="H42" s="835"/>
      <c r="I42" s="337"/>
      <c r="J42" s="339"/>
      <c r="K42" s="447">
        <f>VLOOKUP(A42,EQUIPOS!A12:D169,4,FALSE)</f>
        <v>155230</v>
      </c>
      <c r="L42" s="432"/>
      <c r="M42" s="433">
        <v>0.158</v>
      </c>
      <c r="N42" s="281">
        <f t="shared" si="0"/>
        <v>982468.3544303797</v>
      </c>
    </row>
    <row r="43" spans="1:14">
      <c r="A43" t="s">
        <v>335</v>
      </c>
      <c r="B43" s="833" t="str">
        <f>VLOOKUP(A43,EQUIPOS!A13:D157,3,FALSE)</f>
        <v>Tara (Recebo, Agua, Etc.)</v>
      </c>
      <c r="C43" s="834"/>
      <c r="D43" s="834"/>
      <c r="E43" s="834"/>
      <c r="F43" s="834"/>
      <c r="G43" s="834"/>
      <c r="H43" s="835"/>
      <c r="I43" s="42"/>
      <c r="J43" s="43"/>
      <c r="K43" s="447">
        <f>VLOOKUP(A43,EQUIPOS!A13:D170,4,FALSE)</f>
        <v>288145.5</v>
      </c>
      <c r="L43" s="285"/>
      <c r="M43" s="286">
        <v>2.8000000000000001E-2</v>
      </c>
      <c r="N43" s="281">
        <f t="shared" si="0"/>
        <v>10290910.714285715</v>
      </c>
    </row>
    <row r="44" spans="1:14">
      <c r="A44" t="s">
        <v>216</v>
      </c>
      <c r="B44" s="833" t="str">
        <f>VLOOKUP(A44,EQUIPOS!A14:D158,3,FALSE)</f>
        <v xml:space="preserve">Equipo de topografía Teodolito electrónico con abertura de anteojo de 42 mm. Aumento del anteojo: 30x.Distancia mínima de enfoque: 1.0 m. Precisión: 5´´. Compensador con rango de trabajo ±3´. </v>
      </c>
      <c r="C44" s="834"/>
      <c r="D44" s="834"/>
      <c r="E44" s="834"/>
      <c r="F44" s="834"/>
      <c r="G44" s="834"/>
      <c r="H44" s="835"/>
      <c r="I44" s="42"/>
      <c r="J44" s="43"/>
      <c r="K44" s="447">
        <f>VLOOKUP(A44,EQUIPOS!A14:D171,4,FALSE)</f>
        <v>24425.5</v>
      </c>
      <c r="L44" s="285"/>
      <c r="M44" s="286">
        <v>0.158</v>
      </c>
      <c r="N44" s="282">
        <f t="shared" si="0"/>
        <v>154591.77215189874</v>
      </c>
    </row>
    <row r="45" spans="1:14">
      <c r="B45" s="840" t="s">
        <v>1036</v>
      </c>
      <c r="C45" s="841"/>
      <c r="D45" s="841"/>
      <c r="E45" s="44"/>
      <c r="F45" s="45"/>
      <c r="G45" s="45"/>
      <c r="H45" s="46"/>
      <c r="I45" s="42"/>
      <c r="J45" s="43"/>
      <c r="K45" s="288"/>
      <c r="L45" s="285"/>
      <c r="M45" s="410">
        <v>0.02</v>
      </c>
      <c r="N45" s="353">
        <f>N81*M45</f>
        <v>23612.235743728568</v>
      </c>
    </row>
    <row r="46" spans="1:14" ht="15.75" thickBot="1">
      <c r="B46" s="833"/>
      <c r="C46" s="834"/>
      <c r="D46" s="834"/>
      <c r="E46" s="834"/>
      <c r="F46" s="834"/>
      <c r="G46" s="834"/>
      <c r="H46" s="835"/>
      <c r="I46" s="842"/>
      <c r="J46" s="843"/>
      <c r="K46" s="47"/>
      <c r="L46" s="844"/>
      <c r="M46" s="845"/>
      <c r="N46" s="111"/>
    </row>
    <row r="47" spans="1:14" ht="15.75" thickBot="1">
      <c r="B47" s="820" t="s">
        <v>1037</v>
      </c>
      <c r="C47" s="821"/>
      <c r="D47" s="821"/>
      <c r="E47" s="821"/>
      <c r="F47" s="821"/>
      <c r="G47" s="821"/>
      <c r="H47" s="821"/>
      <c r="I47" s="821"/>
      <c r="J47" s="821"/>
      <c r="K47" s="821"/>
      <c r="L47" s="821"/>
      <c r="M47" s="822"/>
      <c r="N47" s="403">
        <f>SUM(N36:N46)</f>
        <v>23907579.912054759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4" t="s">
        <v>1029</v>
      </c>
      <c r="K51" s="91" t="s">
        <v>1030</v>
      </c>
      <c r="L51" s="814" t="s">
        <v>1039</v>
      </c>
      <c r="M51" s="813"/>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20194993.666666668</v>
      </c>
      <c r="N52" s="281">
        <f t="shared" ref="N52:N58" si="1">K52*M52</f>
        <v>20194993.666666668</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97889</v>
      </c>
      <c r="N53" s="281">
        <f t="shared" si="1"/>
        <v>2936670</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59648</v>
      </c>
      <c r="N54" s="281">
        <f t="shared" si="1"/>
        <v>3578880</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39081.333333333328</v>
      </c>
      <c r="N55" s="281">
        <f t="shared" si="1"/>
        <v>468975.99999999994</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1466813.3333333335</v>
      </c>
      <c r="N56" s="281">
        <f t="shared" si="1"/>
        <v>2933626.666666667</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900507.16666666674</v>
      </c>
      <c r="N57" s="281">
        <f t="shared" si="1"/>
        <v>4502535.833333334</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21633.833333333332</v>
      </c>
      <c r="N58" s="281">
        <f t="shared" si="1"/>
        <v>1514368.3333333333</v>
      </c>
    </row>
    <row r="59" spans="1:14" ht="15.75" thickBot="1">
      <c r="B59" s="820" t="s">
        <v>1037</v>
      </c>
      <c r="C59" s="821"/>
      <c r="D59" s="821"/>
      <c r="E59" s="821"/>
      <c r="F59" s="821"/>
      <c r="G59" s="821"/>
      <c r="H59" s="821"/>
      <c r="I59" s="821"/>
      <c r="J59" s="821"/>
      <c r="K59" s="821"/>
      <c r="L59" s="821"/>
      <c r="M59" s="822"/>
      <c r="N59" s="403">
        <f>SUM(N52:N58)</f>
        <v>36130050.500000007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24">
        <f>VLOOKUP(A64,TRANSPORTE!A5:D117,4,FALSE)</f>
        <v>142517.01497215999</v>
      </c>
      <c r="M64" s="825"/>
      <c r="N64" s="296">
        <f>K64*L64</f>
        <v>7125.8507486079998</v>
      </c>
    </row>
    <row r="65" spans="1:15">
      <c r="B65" s="52"/>
      <c r="C65" s="53"/>
      <c r="D65" s="53"/>
      <c r="E65" s="53"/>
      <c r="F65" s="53"/>
      <c r="G65" s="53"/>
      <c r="H65" s="320"/>
      <c r="I65" s="288"/>
      <c r="J65" s="295"/>
      <c r="K65" s="288"/>
      <c r="L65" s="824"/>
      <c r="M65" s="825"/>
      <c r="N65" s="296"/>
    </row>
    <row r="66" spans="1:15">
      <c r="B66" s="52"/>
      <c r="C66" s="53"/>
      <c r="D66" s="53"/>
      <c r="E66" s="53"/>
      <c r="F66" s="53"/>
      <c r="G66" s="53"/>
      <c r="H66" s="320"/>
      <c r="I66" s="288"/>
      <c r="J66" s="295"/>
      <c r="K66" s="288"/>
      <c r="L66" s="824"/>
      <c r="M66" s="825"/>
      <c r="N66" s="296"/>
    </row>
    <row r="67" spans="1:15">
      <c r="B67" s="52"/>
      <c r="C67" s="53"/>
      <c r="D67" s="53"/>
      <c r="E67" s="53"/>
      <c r="F67" s="53"/>
      <c r="G67" s="53"/>
      <c r="H67" s="320"/>
      <c r="I67" s="288"/>
      <c r="J67" s="295"/>
      <c r="K67" s="288"/>
      <c r="L67" s="824"/>
      <c r="M67" s="82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7125.8507486079998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1180611.7871864284</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N47+N59+N70+N81</f>
        <v>61225368.049989797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12245073.60999796</v>
      </c>
      <c r="M88" s="855"/>
      <c r="N88" s="57"/>
    </row>
    <row r="89" spans="1:14">
      <c r="B89" s="95" t="s">
        <v>1057</v>
      </c>
      <c r="C89" s="96"/>
      <c r="D89" s="96"/>
      <c r="E89" s="96"/>
      <c r="F89" s="96"/>
      <c r="G89" s="96"/>
      <c r="H89" s="96"/>
      <c r="I89" s="93"/>
      <c r="J89" s="94"/>
      <c r="K89" s="313">
        <v>0.05</v>
      </c>
      <c r="L89" s="854">
        <f>N83*K89</f>
        <v>3061268.40249949</v>
      </c>
      <c r="M89" s="855"/>
      <c r="N89" s="57"/>
    </row>
    <row r="90" spans="1:14" ht="15.75" thickBot="1">
      <c r="B90" s="97" t="s">
        <v>1058</v>
      </c>
      <c r="C90" s="98"/>
      <c r="D90" s="98"/>
      <c r="E90" s="98"/>
      <c r="F90" s="98"/>
      <c r="G90" s="98"/>
      <c r="H90" s="98"/>
      <c r="I90" s="99"/>
      <c r="J90" s="100"/>
      <c r="K90" s="314">
        <v>0.05</v>
      </c>
      <c r="L90" s="856">
        <f>N83*K90</f>
        <v>3061268.40249949</v>
      </c>
      <c r="M90" s="857"/>
      <c r="N90" s="57"/>
    </row>
    <row r="91" spans="1:14" ht="15.75" thickBot="1">
      <c r="B91" s="820" t="s">
        <v>1037</v>
      </c>
      <c r="C91" s="821"/>
      <c r="D91" s="821"/>
      <c r="E91" s="821"/>
      <c r="F91" s="821"/>
      <c r="G91" s="821"/>
      <c r="H91" s="821"/>
      <c r="I91" s="821"/>
      <c r="J91" s="821"/>
      <c r="K91" s="821"/>
      <c r="L91" s="821"/>
      <c r="M91" s="822"/>
      <c r="N91" s="58">
        <f>L88+L89+L90</f>
        <v>18367610.414996941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79592978.464986742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140</v>
      </c>
      <c r="B36" s="833" t="str">
        <f>VLOOKUP(A36,EQUIPOS!A6:D154,3,FALSE)</f>
        <v>Camisa para Pilote D=1.20m</v>
      </c>
      <c r="C36" s="834"/>
      <c r="D36" s="834"/>
      <c r="E36" s="834"/>
      <c r="F36" s="834"/>
      <c r="G36" s="834"/>
      <c r="H36" s="835"/>
      <c r="I36" s="276"/>
      <c r="J36" s="277"/>
      <c r="K36" s="278">
        <f>VLOOKUP(A36,EQUIPOS!A6:D163,4,FALSE)</f>
        <v>50760.333333333336</v>
      </c>
      <c r="L36" s="279"/>
      <c r="M36" s="280">
        <v>1</v>
      </c>
      <c r="N36" s="281">
        <f t="shared" ref="N36:N42" si="0">K36/M36</f>
        <v>50760.333333333336</v>
      </c>
    </row>
    <row r="37" spans="1:14">
      <c r="A37" s="119" t="s">
        <v>206</v>
      </c>
      <c r="B37" s="833" t="str">
        <f>VLOOKUP(A37,EQUIPOS!A7:D154,3,FALSE)</f>
        <v>Equipo de Soldadura</v>
      </c>
      <c r="C37" s="834"/>
      <c r="D37" s="834"/>
      <c r="E37" s="834"/>
      <c r="F37" s="834"/>
      <c r="G37" s="834"/>
      <c r="H37" s="835"/>
      <c r="I37" s="430"/>
      <c r="J37" s="431"/>
      <c r="K37" s="278">
        <f>VLOOKUP(A37,EQUIPOS!A7:D164,4,FALSE)</f>
        <v>9735</v>
      </c>
      <c r="L37" s="344"/>
      <c r="M37" s="345">
        <v>1</v>
      </c>
      <c r="N37" s="281">
        <f t="shared" si="0"/>
        <v>9735</v>
      </c>
    </row>
    <row r="38" spans="1:14">
      <c r="A38" s="119" t="s">
        <v>242</v>
      </c>
      <c r="B38" s="833" t="str">
        <f>VLOOKUP(A38,EQUIPOS!A8:D154,3,FALSE)</f>
        <v>Grúa con torre capacidad 1 ton en la punta.</v>
      </c>
      <c r="C38" s="834"/>
      <c r="D38" s="834"/>
      <c r="E38" s="834"/>
      <c r="F38" s="834"/>
      <c r="G38" s="834"/>
      <c r="H38" s="835"/>
      <c r="I38" s="430"/>
      <c r="J38" s="431"/>
      <c r="K38" s="447">
        <f>VLOOKUP(A38,EQUIPOS!A8:D165,4,FALSE)</f>
        <v>152241.25</v>
      </c>
      <c r="L38" s="344"/>
      <c r="M38" s="345">
        <v>2.5</v>
      </c>
      <c r="N38" s="281">
        <f t="shared" si="0"/>
        <v>60896.5</v>
      </c>
    </row>
    <row r="39" spans="1:14">
      <c r="A39" s="119" t="s">
        <v>267</v>
      </c>
      <c r="B39" s="833" t="str">
        <f>VLOOKUP(A39,EQUIPOS!A9:D154,3,FALSE)</f>
        <v>Motobomba de concreto</v>
      </c>
      <c r="C39" s="834"/>
      <c r="D39" s="834"/>
      <c r="E39" s="834"/>
      <c r="F39" s="834"/>
      <c r="G39" s="834"/>
      <c r="H39" s="835"/>
      <c r="I39" s="430"/>
      <c r="J39" s="431"/>
      <c r="K39" s="447">
        <f>VLOOKUP(A39,EQUIPOS!A9:D166,4,FALSE)</f>
        <v>103533.91666666666</v>
      </c>
      <c r="L39" s="344"/>
      <c r="M39" s="345">
        <v>2.5499800000000001</v>
      </c>
      <c r="N39" s="281">
        <f t="shared" si="0"/>
        <v>40601.854393629226</v>
      </c>
    </row>
    <row r="40" spans="1:14">
      <c r="A40" s="119" t="s">
        <v>277</v>
      </c>
      <c r="B40" s="833" t="str">
        <f>VLOOKUP(A40,EQUIPOS!A10:D154,3,FALSE)</f>
        <v>Pala auxiliar de piloteadora</v>
      </c>
      <c r="C40" s="834"/>
      <c r="D40" s="834"/>
      <c r="E40" s="834"/>
      <c r="F40" s="834"/>
      <c r="G40" s="834"/>
      <c r="H40" s="835"/>
      <c r="I40" s="430"/>
      <c r="J40" s="431"/>
      <c r="K40" s="447">
        <f>VLOOKUP(A40,EQUIPOS!A10:D167,4,FALSE)</f>
        <v>278432.75</v>
      </c>
      <c r="L40" s="344"/>
      <c r="M40" s="345">
        <v>2.5</v>
      </c>
      <c r="N40" s="281">
        <f t="shared" si="0"/>
        <v>111373.1</v>
      </c>
    </row>
    <row r="41" spans="1:14">
      <c r="A41" s="119" t="s">
        <v>282</v>
      </c>
      <c r="B41" s="833" t="str">
        <f>VLOOKUP(A41,EQUIPOS!A6:D154,3,FALSE)</f>
        <v>Piloteadora potencia 250KW, RPM 1800, fuerza elevadora 200KN</v>
      </c>
      <c r="C41" s="834"/>
      <c r="D41" s="834"/>
      <c r="E41" s="834"/>
      <c r="F41" s="834"/>
      <c r="G41" s="834"/>
      <c r="H41" s="835"/>
      <c r="I41" s="430"/>
      <c r="J41" s="431"/>
      <c r="K41" s="447">
        <f>VLOOKUP(A41,EQUIPOS!A6:D154,4,FALSE)</f>
        <v>449885.25</v>
      </c>
      <c r="L41" s="344"/>
      <c r="M41" s="345">
        <v>1</v>
      </c>
      <c r="N41" s="281">
        <f t="shared" si="0"/>
        <v>449885.25</v>
      </c>
    </row>
    <row r="42" spans="1:14">
      <c r="A42" s="119" t="s">
        <v>310</v>
      </c>
      <c r="B42" s="833" t="str">
        <f>VLOOKUP(A42,EQUIPOS!A12:D156,3,FALSE)</f>
        <v>Retroexcavadora A25C</v>
      </c>
      <c r="C42" s="834"/>
      <c r="D42" s="834"/>
      <c r="E42" s="834"/>
      <c r="F42" s="834"/>
      <c r="G42" s="834"/>
      <c r="H42" s="835"/>
      <c r="I42" s="337"/>
      <c r="J42" s="339"/>
      <c r="K42" s="447">
        <f>VLOOKUP(A42,EQUIPOS!A12:D169,4,FALSE)</f>
        <v>215346</v>
      </c>
      <c r="L42" s="432"/>
      <c r="M42" s="433">
        <v>2.5</v>
      </c>
      <c r="N42" s="281">
        <f t="shared" si="0"/>
        <v>86138.4</v>
      </c>
    </row>
    <row r="43" spans="1:14">
      <c r="B43" s="833"/>
      <c r="C43" s="834"/>
      <c r="D43" s="834"/>
      <c r="E43" s="834"/>
      <c r="F43" s="834"/>
      <c r="G43" s="834"/>
      <c r="H43" s="835"/>
      <c r="I43" s="42"/>
      <c r="J43" s="43"/>
      <c r="K43" s="447"/>
      <c r="L43" s="285"/>
      <c r="M43" s="286"/>
      <c r="N43" s="281"/>
    </row>
    <row r="44" spans="1:14">
      <c r="B44" s="329"/>
      <c r="C44" s="330"/>
      <c r="D44" s="330"/>
      <c r="E44" s="330"/>
      <c r="F44" s="332"/>
      <c r="G44" s="332"/>
      <c r="H44" s="131"/>
      <c r="I44" s="42"/>
      <c r="J44" s="43"/>
      <c r="K44" s="447"/>
      <c r="L44" s="285"/>
      <c r="M44" s="286"/>
      <c r="N44" s="282"/>
    </row>
    <row r="45" spans="1:14">
      <c r="B45" s="840" t="s">
        <v>1036</v>
      </c>
      <c r="C45" s="841"/>
      <c r="D45" s="841"/>
      <c r="E45" s="44"/>
      <c r="F45" s="45"/>
      <c r="G45" s="45"/>
      <c r="H45" s="46"/>
      <c r="I45" s="42"/>
      <c r="J45" s="43"/>
      <c r="K45" s="288"/>
      <c r="L45" s="285"/>
      <c r="M45" s="410">
        <v>0.1</v>
      </c>
      <c r="N45" s="353">
        <f>N83*M45</f>
        <v>8511.2008676833339</v>
      </c>
    </row>
    <row r="46" spans="1:14" ht="15.75" thickBot="1">
      <c r="B46" s="833"/>
      <c r="C46" s="834"/>
      <c r="D46" s="834"/>
      <c r="E46" s="834"/>
      <c r="F46" s="834"/>
      <c r="G46" s="834"/>
      <c r="H46" s="835"/>
      <c r="I46" s="842"/>
      <c r="J46" s="843"/>
      <c r="K46" s="47"/>
      <c r="L46" s="844"/>
      <c r="M46" s="845"/>
      <c r="N46" s="111"/>
    </row>
    <row r="47" spans="1:14" ht="15.75" thickBot="1">
      <c r="B47" s="820" t="s">
        <v>1037</v>
      </c>
      <c r="C47" s="821"/>
      <c r="D47" s="821"/>
      <c r="E47" s="821"/>
      <c r="F47" s="821"/>
      <c r="G47" s="821"/>
      <c r="H47" s="821"/>
      <c r="I47" s="821"/>
      <c r="J47" s="821"/>
      <c r="K47" s="821"/>
      <c r="L47" s="821"/>
      <c r="M47" s="822"/>
      <c r="N47" s="403">
        <f>SUM(N36:N46)</f>
        <v>817901.63859464589</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4" t="s">
        <v>1029</v>
      </c>
      <c r="K51" s="91" t="s">
        <v>1030</v>
      </c>
      <c r="L51" s="814" t="s">
        <v>1039</v>
      </c>
      <c r="M51" s="813"/>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6504.1666666666661</v>
      </c>
      <c r="N52" s="281">
        <f>K52*M52</f>
        <v>15317.312499999998</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3869.5</v>
      </c>
      <c r="N53" s="281">
        <f>K53*M53</f>
        <v>478657.96543946216</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471111.66666666663</v>
      </c>
      <c r="N54" s="281">
        <f>K54*M54</f>
        <v>388510.74964286637</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0" t="s">
        <v>1037</v>
      </c>
      <c r="C59" s="821"/>
      <c r="D59" s="821"/>
      <c r="E59" s="821"/>
      <c r="F59" s="821"/>
      <c r="G59" s="821"/>
      <c r="H59" s="821"/>
      <c r="I59" s="821"/>
      <c r="J59" s="821"/>
      <c r="K59" s="821"/>
      <c r="L59" s="821"/>
      <c r="M59" s="822"/>
      <c r="N59" s="403">
        <f>SUM(N52:N58)</f>
        <v>882486.02758232853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24">
        <f>VLOOKUP(A64,TRANSPORTE!A5:D117,4,FALSE)</f>
        <v>1213.3926280000001</v>
      </c>
      <c r="M64" s="825"/>
      <c r="N64" s="296">
        <f>K64*L64</f>
        <v>1577.4104164</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24">
        <f>VLOOKUP(A65,TRANSPORTE!A6:D117,4,FALSE)</f>
        <v>97.160660053333331</v>
      </c>
      <c r="M65" s="825"/>
      <c r="N65" s="296">
        <f>K65*L65</f>
        <v>4.8580330026666667</v>
      </c>
    </row>
    <row r="66" spans="1:15">
      <c r="B66" s="52"/>
      <c r="C66" s="53"/>
      <c r="D66" s="53"/>
      <c r="E66" s="53"/>
      <c r="F66" s="53"/>
      <c r="G66" s="53"/>
      <c r="H66" s="320"/>
      <c r="I66" s="288"/>
      <c r="J66" s="295"/>
      <c r="K66" s="288"/>
      <c r="L66" s="824"/>
      <c r="M66" s="825"/>
      <c r="N66" s="296"/>
    </row>
    <row r="67" spans="1:15">
      <c r="B67" s="52"/>
      <c r="C67" s="53"/>
      <c r="D67" s="53"/>
      <c r="E67" s="53"/>
      <c r="F67" s="53"/>
      <c r="G67" s="53"/>
      <c r="H67" s="320"/>
      <c r="I67" s="288"/>
      <c r="J67" s="295"/>
      <c r="K67" s="288"/>
      <c r="L67" s="824"/>
      <c r="M67" s="82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1582.2684494026666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972"/>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75" thickBot="1">
      <c r="B82" s="807"/>
      <c r="C82" s="808"/>
      <c r="D82" s="808"/>
      <c r="E82" s="808"/>
      <c r="F82" s="808"/>
      <c r="G82" s="808"/>
      <c r="H82" s="808"/>
      <c r="I82" s="132"/>
      <c r="J82" s="132"/>
      <c r="K82" s="132"/>
      <c r="L82" s="908"/>
      <c r="M82" s="908"/>
      <c r="N82" s="133"/>
    </row>
    <row r="83" spans="1:14" ht="15.75" thickBot="1">
      <c r="B83" s="826" t="s">
        <v>1037</v>
      </c>
      <c r="C83" s="827"/>
      <c r="D83" s="827"/>
      <c r="E83" s="827"/>
      <c r="F83" s="827"/>
      <c r="G83" s="827"/>
      <c r="H83" s="827"/>
      <c r="I83" s="827"/>
      <c r="J83" s="827"/>
      <c r="K83" s="827"/>
      <c r="L83" s="827"/>
      <c r="M83" s="828"/>
      <c r="N83" s="469">
        <f>SUM(N76:N82)</f>
        <v>85112.008676833328</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N47+N59+N70+N83</f>
        <v>1787081.9433032102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3"/>
      <c r="J89" s="343"/>
      <c r="K89" s="311" t="s">
        <v>1054</v>
      </c>
      <c r="L89" s="850" t="s">
        <v>1055</v>
      </c>
      <c r="M89" s="851"/>
      <c r="N89" s="312"/>
    </row>
    <row r="90" spans="1:14">
      <c r="B90" s="852" t="s">
        <v>1056</v>
      </c>
      <c r="C90" s="853"/>
      <c r="D90" s="853"/>
      <c r="E90" s="853"/>
      <c r="F90" s="853"/>
      <c r="G90" s="853"/>
      <c r="H90" s="853"/>
      <c r="I90" s="93"/>
      <c r="J90" s="94"/>
      <c r="K90" s="313">
        <v>0.2</v>
      </c>
      <c r="L90" s="854">
        <f>N85*K90</f>
        <v>357416.38866064209</v>
      </c>
      <c r="M90" s="855"/>
      <c r="N90" s="57"/>
    </row>
    <row r="91" spans="1:14">
      <c r="B91" s="95" t="s">
        <v>1057</v>
      </c>
      <c r="C91" s="96"/>
      <c r="D91" s="96"/>
      <c r="E91" s="96"/>
      <c r="F91" s="96"/>
      <c r="G91" s="96"/>
      <c r="H91" s="96"/>
      <c r="I91" s="93"/>
      <c r="J91" s="94"/>
      <c r="K91" s="313">
        <v>0.05</v>
      </c>
      <c r="L91" s="854">
        <f>N85*K91</f>
        <v>89354.097165160521</v>
      </c>
      <c r="M91" s="855"/>
      <c r="N91" s="57"/>
    </row>
    <row r="92" spans="1:14" ht="15.75" thickBot="1">
      <c r="B92" s="97" t="s">
        <v>1058</v>
      </c>
      <c r="C92" s="98"/>
      <c r="D92" s="98"/>
      <c r="E92" s="98"/>
      <c r="F92" s="98"/>
      <c r="G92" s="98"/>
      <c r="H92" s="98"/>
      <c r="I92" s="99"/>
      <c r="J92" s="100"/>
      <c r="K92" s="314">
        <v>0.05</v>
      </c>
      <c r="L92" s="856">
        <f>N85*K92</f>
        <v>89354.097165160521</v>
      </c>
      <c r="M92" s="857"/>
      <c r="N92" s="57"/>
    </row>
    <row r="93" spans="1:14" ht="15.75" thickBot="1">
      <c r="B93" s="820" t="s">
        <v>1037</v>
      </c>
      <c r="C93" s="821"/>
      <c r="D93" s="821"/>
      <c r="E93" s="821"/>
      <c r="F93" s="821"/>
      <c r="G93" s="821"/>
      <c r="H93" s="821"/>
      <c r="I93" s="821"/>
      <c r="J93" s="821"/>
      <c r="K93" s="821"/>
      <c r="L93" s="821"/>
      <c r="M93" s="822"/>
      <c r="N93" s="58">
        <f>L90+L91+L92</f>
        <v>536124.58299096313</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2323206.5262941732</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8"/>
      <c r="K125" s="968"/>
      <c r="L125" s="968"/>
      <c r="M125" s="968"/>
      <c r="N125" s="969"/>
    </row>
    <row r="126" spans="2:14" ht="15.75" thickBot="1">
      <c r="B126" s="428" t="s">
        <v>2327</v>
      </c>
      <c r="C126" s="429"/>
      <c r="D126" s="429"/>
      <c r="E126" s="268"/>
      <c r="F126" s="268"/>
      <c r="G126" s="268"/>
      <c r="H126" s="268"/>
      <c r="I126" s="268"/>
      <c r="J126" s="970"/>
      <c r="K126" s="970"/>
      <c r="L126" s="970"/>
      <c r="M126" s="970"/>
      <c r="N126"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182</v>
      </c>
      <c r="B36" s="833" t="str">
        <f>VLOOKUP(A36,EQUIPOS!A6:D154,3,FALSE)</f>
        <v xml:space="preserve">Compresor para penetrar roca
</v>
      </c>
      <c r="C36" s="834"/>
      <c r="D36" s="834"/>
      <c r="E36" s="834"/>
      <c r="F36" s="834"/>
      <c r="G36" s="834"/>
      <c r="H36" s="835"/>
      <c r="I36" s="276"/>
      <c r="J36" s="277"/>
      <c r="K36" s="278">
        <f>VLOOKUP(A36,EQUIPOS!A6:D163,4,FALSE)</f>
        <v>71718</v>
      </c>
      <c r="L36" s="279"/>
      <c r="M36" s="280">
        <v>0.125</v>
      </c>
      <c r="N36" s="281">
        <f>K36/M36</f>
        <v>573744</v>
      </c>
    </row>
    <row r="37" spans="1:14">
      <c r="A37" s="119" t="s">
        <v>242</v>
      </c>
      <c r="B37" s="833" t="str">
        <f>VLOOKUP(A37,EQUIPOS!A7:D154,3,FALSE)</f>
        <v>Grúa con torre capacidad 1 ton en la punta.</v>
      </c>
      <c r="C37" s="834"/>
      <c r="D37" s="834"/>
      <c r="E37" s="834"/>
      <c r="F37" s="834"/>
      <c r="G37" s="834"/>
      <c r="H37" s="835"/>
      <c r="I37" s="430"/>
      <c r="J37" s="431"/>
      <c r="K37" s="278">
        <f>VLOOKUP(A37,EQUIPOS!A7:D164,4,FALSE)</f>
        <v>152241.25</v>
      </c>
      <c r="L37" s="344"/>
      <c r="M37" s="345">
        <v>2.5</v>
      </c>
      <c r="N37" s="281">
        <f>K37/M37</f>
        <v>60896.5</v>
      </c>
    </row>
    <row r="38" spans="1:14">
      <c r="A38" s="119" t="s">
        <v>267</v>
      </c>
      <c r="B38" s="833" t="str">
        <f>VLOOKUP(A38,EQUIPOS!A8:D154,3,FALSE)</f>
        <v>Motobomba de concreto</v>
      </c>
      <c r="C38" s="834"/>
      <c r="D38" s="834"/>
      <c r="E38" s="834"/>
      <c r="F38" s="834"/>
      <c r="G38" s="834"/>
      <c r="H38" s="835"/>
      <c r="I38" s="430"/>
      <c r="J38" s="431"/>
      <c r="K38" s="447">
        <f>VLOOKUP(A38,EQUIPOS!A8:D165,4,FALSE)</f>
        <v>103533.91666666666</v>
      </c>
      <c r="L38" s="344"/>
      <c r="M38" s="345">
        <v>0.65</v>
      </c>
      <c r="N38" s="281">
        <f>K38/M38</f>
        <v>159282.94871794869</v>
      </c>
    </row>
    <row r="39" spans="1:14">
      <c r="A39" s="119" t="s">
        <v>310</v>
      </c>
      <c r="B39" s="833" t="str">
        <f>VLOOKUP(A39,EQUIPOS!A9:D154,3,FALSE)</f>
        <v>Retroexcavadora A25C</v>
      </c>
      <c r="C39" s="834"/>
      <c r="D39" s="834"/>
      <c r="E39" s="834"/>
      <c r="F39" s="834"/>
      <c r="G39" s="834"/>
      <c r="H39" s="835"/>
      <c r="I39" s="430"/>
      <c r="J39" s="431"/>
      <c r="K39" s="447">
        <f>VLOOKUP(A39,EQUIPOS!A9:D166,4,FALSE)</f>
        <v>215346</v>
      </c>
      <c r="L39" s="344"/>
      <c r="M39" s="345">
        <v>0.65</v>
      </c>
      <c r="N39" s="281">
        <f>K39/M39</f>
        <v>331301.53846153844</v>
      </c>
    </row>
    <row r="40" spans="1:14">
      <c r="A40" s="119"/>
      <c r="B40" s="833"/>
      <c r="C40" s="834"/>
      <c r="D40" s="834"/>
      <c r="E40" s="834"/>
      <c r="F40" s="834"/>
      <c r="G40" s="834"/>
      <c r="H40" s="835"/>
      <c r="I40" s="430"/>
      <c r="J40" s="431"/>
      <c r="K40" s="447"/>
      <c r="L40" s="344"/>
      <c r="M40" s="345"/>
      <c r="N40" s="281"/>
    </row>
    <row r="41" spans="1:14">
      <c r="A41" s="119"/>
      <c r="B41" s="833"/>
      <c r="C41" s="834"/>
      <c r="D41" s="834"/>
      <c r="E41" s="834"/>
      <c r="F41" s="834"/>
      <c r="G41" s="834"/>
      <c r="H41" s="835"/>
      <c r="I41" s="430"/>
      <c r="J41" s="431"/>
      <c r="K41" s="447"/>
      <c r="L41" s="344"/>
      <c r="M41" s="345"/>
      <c r="N41" s="281"/>
    </row>
    <row r="42" spans="1:14">
      <c r="A42" s="119"/>
      <c r="B42" s="833"/>
      <c r="C42" s="834"/>
      <c r="D42" s="834"/>
      <c r="E42" s="834"/>
      <c r="F42" s="834"/>
      <c r="G42" s="834"/>
      <c r="H42" s="835"/>
      <c r="I42" s="337"/>
      <c r="J42" s="339"/>
      <c r="K42" s="447"/>
      <c r="L42" s="432"/>
      <c r="M42" s="433"/>
      <c r="N42" s="281"/>
    </row>
    <row r="43" spans="1:14">
      <c r="B43" s="833"/>
      <c r="C43" s="834"/>
      <c r="D43" s="834"/>
      <c r="E43" s="834"/>
      <c r="F43" s="834"/>
      <c r="G43" s="834"/>
      <c r="H43" s="835"/>
      <c r="I43" s="42"/>
      <c r="J43" s="43"/>
      <c r="K43" s="447"/>
      <c r="L43" s="285"/>
      <c r="M43" s="286"/>
      <c r="N43" s="281"/>
    </row>
    <row r="44" spans="1:14">
      <c r="B44" s="329"/>
      <c r="C44" s="330"/>
      <c r="D44" s="330"/>
      <c r="E44" s="330"/>
      <c r="F44" s="332"/>
      <c r="G44" s="332"/>
      <c r="H44" s="131"/>
      <c r="I44" s="42"/>
      <c r="J44" s="43"/>
      <c r="K44" s="447"/>
      <c r="L44" s="285"/>
      <c r="M44" s="286"/>
      <c r="N44" s="282"/>
    </row>
    <row r="45" spans="1:14">
      <c r="B45" s="840" t="s">
        <v>1036</v>
      </c>
      <c r="C45" s="841"/>
      <c r="D45" s="841"/>
      <c r="E45" s="44"/>
      <c r="F45" s="45"/>
      <c r="G45" s="45"/>
      <c r="H45" s="46"/>
      <c r="I45" s="42"/>
      <c r="J45" s="43"/>
      <c r="K45" s="288"/>
      <c r="L45" s="285"/>
      <c r="M45" s="410">
        <v>0.1</v>
      </c>
      <c r="N45" s="353">
        <f>N87*M45</f>
        <v>44258.244511953337</v>
      </c>
    </row>
    <row r="46" spans="1:14" ht="15.75" thickBot="1">
      <c r="B46" s="833"/>
      <c r="C46" s="834"/>
      <c r="D46" s="834"/>
      <c r="E46" s="834"/>
      <c r="F46" s="834"/>
      <c r="G46" s="834"/>
      <c r="H46" s="835"/>
      <c r="I46" s="842"/>
      <c r="J46" s="843"/>
      <c r="K46" s="47"/>
      <c r="L46" s="844"/>
      <c r="M46" s="845"/>
      <c r="N46" s="111"/>
    </row>
    <row r="47" spans="1:14" ht="15.75" thickBot="1">
      <c r="B47" s="820" t="s">
        <v>1037</v>
      </c>
      <c r="C47" s="821"/>
      <c r="D47" s="821"/>
      <c r="E47" s="821"/>
      <c r="F47" s="821"/>
      <c r="G47" s="821"/>
      <c r="H47" s="821"/>
      <c r="I47" s="821"/>
      <c r="J47" s="821"/>
      <c r="K47" s="821"/>
      <c r="L47" s="821"/>
      <c r="M47" s="822"/>
      <c r="N47" s="403">
        <f>SUM(N36:N46)</f>
        <v>1169483.2316914406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1" t="s">
        <v>1028</v>
      </c>
      <c r="C51" s="812"/>
      <c r="D51" s="812"/>
      <c r="E51" s="812"/>
      <c r="F51" s="812"/>
      <c r="G51" s="812"/>
      <c r="H51" s="812"/>
      <c r="I51" s="813"/>
      <c r="J51" s="324" t="s">
        <v>1029</v>
      </c>
      <c r="K51" s="91" t="s">
        <v>1030</v>
      </c>
      <c r="L51" s="814" t="s">
        <v>1039</v>
      </c>
      <c r="M51" s="813"/>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3869.5</v>
      </c>
      <c r="N52" s="281">
        <f>K52*M52</f>
        <v>689267.47023282549</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471111.66666666663</v>
      </c>
      <c r="N53" s="281">
        <f t="shared" ref="N53:N59" si="0">K53*M53</f>
        <v>559455.47948572761</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5767.3333333333339</v>
      </c>
      <c r="N54" s="281">
        <f t="shared" si="0"/>
        <v>1730.2</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1559.5</v>
      </c>
      <c r="N55" s="281">
        <f t="shared" si="0"/>
        <v>4678.5</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11977</v>
      </c>
      <c r="N56" s="281">
        <f t="shared" si="0"/>
        <v>2994.25</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899</v>
      </c>
      <c r="N57" s="281">
        <f t="shared" si="0"/>
        <v>899</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830.16666666666674</v>
      </c>
      <c r="N58" s="281">
        <f t="shared" si="0"/>
        <v>830.16666666666674</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6795.5833333333339</v>
      </c>
      <c r="N59" s="281">
        <f t="shared" si="0"/>
        <v>3112.3771666666671</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20" t="s">
        <v>1037</v>
      </c>
      <c r="C63" s="821"/>
      <c r="D63" s="821"/>
      <c r="E63" s="821"/>
      <c r="F63" s="821"/>
      <c r="G63" s="821"/>
      <c r="H63" s="821"/>
      <c r="I63" s="821"/>
      <c r="J63" s="821"/>
      <c r="K63" s="821"/>
      <c r="L63" s="821"/>
      <c r="M63" s="822"/>
      <c r="N63" s="403">
        <f>SUM(N52:N62)</f>
        <v>1262967.4435518864</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3" t="s">
        <v>1045</v>
      </c>
      <c r="M67" s="796"/>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24">
        <f>VLOOKUP(A68,TRANSPORTE!A5:D117,4,FALSE)</f>
        <v>1213.3926280000001</v>
      </c>
      <c r="M68" s="825"/>
      <c r="N68" s="296">
        <f>K68*L68</f>
        <v>1577.4104164</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24">
        <f>VLOOKUP(A69,TRANSPORTE!A6:D117,4,FALSE)</f>
        <v>97.160660053333331</v>
      </c>
      <c r="M69" s="825"/>
      <c r="N69" s="296">
        <f>K69*L69</f>
        <v>4.8580330026666667</v>
      </c>
    </row>
    <row r="70" spans="1:15">
      <c r="B70" s="52"/>
      <c r="C70" s="53"/>
      <c r="D70" s="53"/>
      <c r="E70" s="53"/>
      <c r="F70" s="53"/>
      <c r="G70" s="53"/>
      <c r="H70" s="320"/>
      <c r="I70" s="288"/>
      <c r="J70" s="295"/>
      <c r="K70" s="288"/>
      <c r="L70" s="824"/>
      <c r="M70" s="825"/>
      <c r="N70" s="296"/>
    </row>
    <row r="71" spans="1:15">
      <c r="B71" s="52"/>
      <c r="C71" s="53"/>
      <c r="D71" s="53"/>
      <c r="E71" s="53"/>
      <c r="F71" s="53"/>
      <c r="G71" s="53"/>
      <c r="H71" s="320"/>
      <c r="I71" s="288"/>
      <c r="J71" s="295"/>
      <c r="K71" s="288"/>
      <c r="L71" s="824"/>
      <c r="M71" s="825"/>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9"/>
      <c r="M73" s="810"/>
      <c r="N73" s="133"/>
    </row>
    <row r="74" spans="1:15" ht="15.75" thickBot="1">
      <c r="B74" s="826" t="s">
        <v>1037</v>
      </c>
      <c r="C74" s="827"/>
      <c r="D74" s="827"/>
      <c r="E74" s="827"/>
      <c r="F74" s="827"/>
      <c r="G74" s="827"/>
      <c r="H74" s="827"/>
      <c r="I74" s="827"/>
      <c r="J74" s="827"/>
      <c r="K74" s="827"/>
      <c r="L74" s="827"/>
      <c r="M74" s="828"/>
      <c r="N74" s="110">
        <f>N68+N69+N70+N71+N72</f>
        <v>1582.2684494026666</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6" t="s">
        <v>1047</v>
      </c>
      <c r="C78" s="847"/>
      <c r="D78" s="847"/>
      <c r="E78" s="847"/>
      <c r="F78" s="847"/>
      <c r="G78" s="847"/>
      <c r="H78" s="847"/>
      <c r="I78" s="79" t="s">
        <v>1048</v>
      </c>
      <c r="J78" s="81" t="s">
        <v>1494</v>
      </c>
      <c r="K78" s="80" t="s">
        <v>1050</v>
      </c>
      <c r="L78" s="848" t="s">
        <v>1034</v>
      </c>
      <c r="M78" s="972"/>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75" thickBot="1">
      <c r="B86" s="807"/>
      <c r="C86" s="808"/>
      <c r="D86" s="808"/>
      <c r="E86" s="808"/>
      <c r="F86" s="808"/>
      <c r="G86" s="808"/>
      <c r="H86" s="808"/>
      <c r="I86" s="132"/>
      <c r="J86" s="132"/>
      <c r="K86" s="132"/>
      <c r="L86" s="908"/>
      <c r="M86" s="908"/>
      <c r="N86" s="51"/>
    </row>
    <row r="87" spans="1:14" ht="15.75" thickBot="1">
      <c r="B87" s="826" t="s">
        <v>1037</v>
      </c>
      <c r="C87" s="827"/>
      <c r="D87" s="827"/>
      <c r="E87" s="827"/>
      <c r="F87" s="827"/>
      <c r="G87" s="827"/>
      <c r="H87" s="827"/>
      <c r="I87" s="827"/>
      <c r="J87" s="827"/>
      <c r="K87" s="827"/>
      <c r="L87" s="827"/>
      <c r="M87" s="828"/>
      <c r="N87" s="310">
        <f>SUM(N80:N86)</f>
        <v>442582.44511953334</v>
      </c>
    </row>
    <row r="88" spans="1:14" ht="15.75" thickBot="1">
      <c r="B88" s="39"/>
      <c r="C88" s="40"/>
      <c r="D88" s="40"/>
      <c r="E88" s="40"/>
      <c r="F88" s="40"/>
      <c r="G88" s="40"/>
      <c r="H88" s="40"/>
      <c r="I88" s="40"/>
      <c r="J88" s="40"/>
      <c r="K88" s="40"/>
      <c r="L88" s="40"/>
      <c r="M88" s="40"/>
      <c r="N88" s="41"/>
    </row>
    <row r="89" spans="1:14" ht="15.75" thickBot="1">
      <c r="B89" s="820" t="s">
        <v>1051</v>
      </c>
      <c r="C89" s="821"/>
      <c r="D89" s="821"/>
      <c r="E89" s="821"/>
      <c r="F89" s="821"/>
      <c r="G89" s="821"/>
      <c r="H89" s="821"/>
      <c r="I89" s="821"/>
      <c r="J89" s="821"/>
      <c r="K89" s="821"/>
      <c r="L89" s="821"/>
      <c r="M89" s="822"/>
      <c r="N89" s="105">
        <f>N47+N63+N74+N87</f>
        <v>2876615.388812263</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11" t="s">
        <v>1053</v>
      </c>
      <c r="C93" s="812"/>
      <c r="D93" s="812"/>
      <c r="E93" s="812"/>
      <c r="F93" s="812"/>
      <c r="G93" s="812"/>
      <c r="H93" s="812"/>
      <c r="I93" s="323"/>
      <c r="J93" s="343"/>
      <c r="K93" s="311" t="s">
        <v>1054</v>
      </c>
      <c r="L93" s="850" t="s">
        <v>1055</v>
      </c>
      <c r="M93" s="851"/>
      <c r="N93" s="312"/>
    </row>
    <row r="94" spans="1:14">
      <c r="B94" s="852" t="s">
        <v>1056</v>
      </c>
      <c r="C94" s="853"/>
      <c r="D94" s="853"/>
      <c r="E94" s="853"/>
      <c r="F94" s="853"/>
      <c r="G94" s="853"/>
      <c r="H94" s="853"/>
      <c r="I94" s="93"/>
      <c r="J94" s="94"/>
      <c r="K94" s="313">
        <v>0.2</v>
      </c>
      <c r="L94" s="854">
        <f>N89*K94</f>
        <v>575323.07776245265</v>
      </c>
      <c r="M94" s="855"/>
      <c r="N94" s="57"/>
    </row>
    <row r="95" spans="1:14">
      <c r="B95" s="95" t="s">
        <v>1057</v>
      </c>
      <c r="C95" s="96"/>
      <c r="D95" s="96"/>
      <c r="E95" s="96"/>
      <c r="F95" s="96"/>
      <c r="G95" s="96"/>
      <c r="H95" s="96"/>
      <c r="I95" s="93"/>
      <c r="J95" s="94"/>
      <c r="K95" s="313">
        <v>0.05</v>
      </c>
      <c r="L95" s="854">
        <f>N89*K95</f>
        <v>143830.76944061316</v>
      </c>
      <c r="M95" s="855"/>
      <c r="N95" s="57"/>
    </row>
    <row r="96" spans="1:14" ht="15.75" thickBot="1">
      <c r="B96" s="97" t="s">
        <v>1058</v>
      </c>
      <c r="C96" s="98"/>
      <c r="D96" s="98"/>
      <c r="E96" s="98"/>
      <c r="F96" s="98"/>
      <c r="G96" s="98"/>
      <c r="H96" s="98"/>
      <c r="I96" s="99"/>
      <c r="J96" s="100"/>
      <c r="K96" s="314">
        <v>0.05</v>
      </c>
      <c r="L96" s="856">
        <f>N89*K96</f>
        <v>143830.76944061316</v>
      </c>
      <c r="M96" s="857"/>
      <c r="N96" s="57"/>
    </row>
    <row r="97" spans="1:14" ht="15.75" thickBot="1">
      <c r="B97" s="820" t="s">
        <v>1037</v>
      </c>
      <c r="C97" s="821"/>
      <c r="D97" s="821"/>
      <c r="E97" s="821"/>
      <c r="F97" s="821"/>
      <c r="G97" s="821"/>
      <c r="H97" s="821"/>
      <c r="I97" s="821"/>
      <c r="J97" s="821"/>
      <c r="K97" s="821"/>
      <c r="L97" s="821"/>
      <c r="M97" s="822"/>
      <c r="N97" s="58">
        <f>L94+L95+L96</f>
        <v>862984.6166436791</v>
      </c>
    </row>
    <row r="98" spans="1:14" ht="15.75" thickBot="1">
      <c r="B98" s="39"/>
      <c r="C98" s="40"/>
      <c r="D98" s="40"/>
      <c r="E98" s="40"/>
      <c r="F98" s="40"/>
      <c r="G98" s="40"/>
      <c r="H98" s="40"/>
      <c r="I98" s="40"/>
      <c r="J98" s="40"/>
      <c r="K98" s="40"/>
      <c r="L98" s="40"/>
      <c r="M98" s="40"/>
      <c r="N98" s="41"/>
    </row>
    <row r="99" spans="1:14" ht="15.75" thickBot="1">
      <c r="A99" t="s">
        <v>2122</v>
      </c>
      <c r="B99" s="820" t="s">
        <v>1059</v>
      </c>
      <c r="C99" s="821"/>
      <c r="D99" s="821"/>
      <c r="E99" s="821"/>
      <c r="F99" s="821"/>
      <c r="G99" s="821"/>
      <c r="H99" s="821"/>
      <c r="I99" s="821"/>
      <c r="J99" s="821"/>
      <c r="K99" s="821"/>
      <c r="L99" s="821"/>
      <c r="M99" s="822"/>
      <c r="N99" s="196">
        <f>N89+N97</f>
        <v>3739600.0054559419</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2" t="s">
        <v>2324</v>
      </c>
      <c r="C116" s="963"/>
      <c r="D116" s="963"/>
      <c r="E116" s="963"/>
      <c r="F116" s="963"/>
      <c r="G116" s="963"/>
      <c r="H116" s="963"/>
      <c r="I116" s="963"/>
      <c r="J116" s="963"/>
      <c r="K116" s="963"/>
      <c r="L116" s="963"/>
      <c r="M116" s="963"/>
      <c r="N116" s="964"/>
    </row>
    <row r="117" spans="2:14" ht="15" customHeight="1">
      <c r="B117" s="962"/>
      <c r="C117" s="963"/>
      <c r="D117" s="963"/>
      <c r="E117" s="963"/>
      <c r="F117" s="963"/>
      <c r="G117" s="963"/>
      <c r="H117" s="963"/>
      <c r="I117" s="963"/>
      <c r="J117" s="963"/>
      <c r="K117" s="963"/>
      <c r="L117" s="963"/>
      <c r="M117" s="963"/>
      <c r="N117" s="964"/>
    </row>
    <row r="118" spans="2:14" ht="30" customHeight="1">
      <c r="B118" s="965" t="s">
        <v>2325</v>
      </c>
      <c r="C118" s="966"/>
      <c r="D118" s="966"/>
      <c r="E118" s="966"/>
      <c r="F118" s="966"/>
      <c r="G118" s="966"/>
      <c r="H118" s="966"/>
      <c r="I118" s="966"/>
      <c r="J118" s="966"/>
      <c r="K118" s="966"/>
      <c r="L118" s="966"/>
      <c r="M118" s="966"/>
      <c r="N118" s="967"/>
    </row>
    <row r="119" spans="2:14">
      <c r="B119" s="965"/>
      <c r="C119" s="966"/>
      <c r="D119" s="966"/>
      <c r="E119" s="966"/>
      <c r="F119" s="966"/>
      <c r="G119" s="966"/>
      <c r="H119" s="966"/>
      <c r="I119" s="966"/>
      <c r="J119" s="966"/>
      <c r="K119" s="966"/>
      <c r="L119" s="966"/>
      <c r="M119" s="966"/>
      <c r="N119" s="967"/>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8"/>
      <c r="K129" s="968"/>
      <c r="L129" s="968"/>
      <c r="M129" s="968"/>
      <c r="N129" s="969"/>
    </row>
    <row r="130" spans="2:14" ht="15.75" thickBot="1">
      <c r="B130" s="428" t="s">
        <v>2327</v>
      </c>
      <c r="C130" s="429"/>
      <c r="D130" s="429"/>
      <c r="E130" s="268"/>
      <c r="F130" s="268"/>
      <c r="G130" s="268"/>
      <c r="H130" s="268"/>
      <c r="I130" s="268"/>
      <c r="J130" s="970"/>
      <c r="K130" s="970"/>
      <c r="L130" s="970"/>
      <c r="M130" s="970"/>
      <c r="N130"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40.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2" hidden="1" customHeight="1" thickBot="1">
      <c r="B30" s="77" t="s">
        <v>1027</v>
      </c>
      <c r="C30" s="829" t="s">
        <v>1028</v>
      </c>
      <c r="D30" s="830"/>
      <c r="E30" s="830"/>
      <c r="F30" s="830"/>
      <c r="G30" s="830"/>
      <c r="H30" s="830"/>
      <c r="I30" s="830"/>
      <c r="J30" s="78"/>
      <c r="K30" s="316"/>
      <c r="L30" s="831" t="s">
        <v>1029</v>
      </c>
      <c r="M30" s="832"/>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180</v>
      </c>
      <c r="B36" s="833" t="str">
        <f>VLOOKUP(A36,EQUIPOS!A6:D154,3,FALSE)</f>
        <v>Compresor 120 HP, con martillo.</v>
      </c>
      <c r="C36" s="834"/>
      <c r="D36" s="834"/>
      <c r="E36" s="834"/>
      <c r="F36" s="834"/>
      <c r="G36" s="834"/>
      <c r="H36" s="835"/>
      <c r="I36" s="276"/>
      <c r="J36" s="277"/>
      <c r="K36" s="278">
        <f>VLOOKUP(A36,EQUIPOS!A6:D163,4,FALSE)</f>
        <v>90682.833333333328</v>
      </c>
      <c r="L36" s="279"/>
      <c r="M36" s="280">
        <v>0.16</v>
      </c>
      <c r="N36" s="281">
        <f>K36/M36</f>
        <v>566767.70833333326</v>
      </c>
    </row>
    <row r="37" spans="1:14">
      <c r="A37" s="119" t="s">
        <v>261</v>
      </c>
      <c r="B37" s="833" t="str">
        <f>VLOOKUP(A37,EQUIPOS!A7:D154,3,FALSE)</f>
        <v xml:space="preserve">Motobomba 3 PULGADAS (incluye operario)
</v>
      </c>
      <c r="C37" s="834"/>
      <c r="D37" s="834"/>
      <c r="E37" s="834"/>
      <c r="F37" s="834"/>
      <c r="G37" s="834"/>
      <c r="H37" s="835"/>
      <c r="I37" s="430"/>
      <c r="J37" s="431"/>
      <c r="K37" s="278">
        <f>VLOOKUP(A37,EQUIPOS!A7:D164,4,FALSE)</f>
        <v>13103.666666666668</v>
      </c>
      <c r="L37" s="344"/>
      <c r="M37" s="345">
        <v>0.16</v>
      </c>
      <c r="N37" s="281">
        <f>K37/M37</f>
        <v>81897.916666666672</v>
      </c>
    </row>
    <row r="38" spans="1:14">
      <c r="A38" s="119"/>
      <c r="B38" s="833"/>
      <c r="C38" s="834"/>
      <c r="D38" s="834"/>
      <c r="E38" s="834"/>
      <c r="F38" s="834"/>
      <c r="G38" s="834"/>
      <c r="H38" s="835"/>
      <c r="I38" s="430"/>
      <c r="J38" s="431"/>
      <c r="K38" s="447"/>
      <c r="L38" s="344"/>
      <c r="M38" s="345"/>
      <c r="N38" s="281"/>
    </row>
    <row r="39" spans="1:14">
      <c r="A39" s="119"/>
      <c r="B39" s="833"/>
      <c r="C39" s="834"/>
      <c r="D39" s="834"/>
      <c r="E39" s="834"/>
      <c r="F39" s="834"/>
      <c r="G39" s="834"/>
      <c r="H39" s="835"/>
      <c r="I39" s="430"/>
      <c r="J39" s="431"/>
      <c r="K39" s="447"/>
      <c r="L39" s="344"/>
      <c r="M39" s="345"/>
      <c r="N39" s="281"/>
    </row>
    <row r="40" spans="1:14">
      <c r="A40" s="119"/>
      <c r="B40" s="833"/>
      <c r="C40" s="834"/>
      <c r="D40" s="834"/>
      <c r="E40" s="834"/>
      <c r="F40" s="834"/>
      <c r="G40" s="834"/>
      <c r="H40" s="835"/>
      <c r="I40" s="337"/>
      <c r="J40" s="339"/>
      <c r="K40" s="447"/>
      <c r="L40" s="432"/>
      <c r="M40" s="433"/>
      <c r="N40" s="281"/>
    </row>
    <row r="41" spans="1:14">
      <c r="B41" s="833"/>
      <c r="C41" s="834"/>
      <c r="D41" s="834"/>
      <c r="E41" s="834"/>
      <c r="F41" s="834"/>
      <c r="G41" s="834"/>
      <c r="H41" s="835"/>
      <c r="I41" s="42"/>
      <c r="J41" s="43"/>
      <c r="K41" s="447"/>
      <c r="L41" s="285"/>
      <c r="M41" s="286"/>
      <c r="N41" s="281"/>
    </row>
    <row r="42" spans="1:14">
      <c r="B42" s="329"/>
      <c r="C42" s="330"/>
      <c r="D42" s="330"/>
      <c r="E42" s="330"/>
      <c r="F42" s="332"/>
      <c r="G42" s="332"/>
      <c r="H42" s="131"/>
      <c r="I42" s="42"/>
      <c r="J42" s="43"/>
      <c r="K42" s="447"/>
      <c r="L42" s="285"/>
      <c r="M42" s="286"/>
      <c r="N42" s="282"/>
    </row>
    <row r="43" spans="1:14">
      <c r="B43" s="840" t="s">
        <v>1036</v>
      </c>
      <c r="C43" s="841"/>
      <c r="D43" s="841"/>
      <c r="E43" s="44"/>
      <c r="F43" s="45"/>
      <c r="G43" s="45"/>
      <c r="H43" s="46"/>
      <c r="I43" s="42"/>
      <c r="J43" s="43"/>
      <c r="K43" s="288"/>
      <c r="L43" s="285"/>
      <c r="M43" s="410">
        <v>0.05</v>
      </c>
      <c r="N43" s="353">
        <f>N77*M43</f>
        <v>11968.876220179687</v>
      </c>
    </row>
    <row r="44" spans="1:14" ht="15.75" thickBot="1">
      <c r="B44" s="833"/>
      <c r="C44" s="834"/>
      <c r="D44" s="834"/>
      <c r="E44" s="834"/>
      <c r="F44" s="834"/>
      <c r="G44" s="834"/>
      <c r="H44" s="835"/>
      <c r="I44" s="842"/>
      <c r="J44" s="843"/>
      <c r="K44" s="47"/>
      <c r="L44" s="844"/>
      <c r="M44" s="845"/>
      <c r="N44" s="111"/>
    </row>
    <row r="45" spans="1:14" ht="15.75" thickBot="1">
      <c r="B45" s="820" t="s">
        <v>1037</v>
      </c>
      <c r="C45" s="821"/>
      <c r="D45" s="821"/>
      <c r="E45" s="821"/>
      <c r="F45" s="821"/>
      <c r="G45" s="821"/>
      <c r="H45" s="821"/>
      <c r="I45" s="821"/>
      <c r="J45" s="821"/>
      <c r="K45" s="821"/>
      <c r="L45" s="821"/>
      <c r="M45" s="822"/>
      <c r="N45" s="403">
        <f>SUM(N36:N44)</f>
        <v>660634.50122017961</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4" t="s">
        <v>1029</v>
      </c>
      <c r="K49" s="91" t="s">
        <v>1030</v>
      </c>
      <c r="L49" s="814" t="s">
        <v>1039</v>
      </c>
      <c r="M49" s="813"/>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11977</v>
      </c>
      <c r="N50" s="281">
        <f>K50*M50</f>
        <v>2395.4</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899</v>
      </c>
      <c r="N51" s="281">
        <f>K51*M51</f>
        <v>899</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830.16666666666674</v>
      </c>
      <c r="N52" s="281">
        <f>K52*M52</f>
        <v>415.08333333333337</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3436.166666666667</v>
      </c>
      <c r="N53" s="281">
        <f>K53*M53</f>
        <v>515425.00000000006</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490722.66666666669</v>
      </c>
      <c r="N54" s="281">
        <f>K54*M54</f>
        <v>490722.66666666669</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20" t="s">
        <v>1037</v>
      </c>
      <c r="C58" s="821"/>
      <c r="D58" s="821"/>
      <c r="E58" s="821"/>
      <c r="F58" s="821"/>
      <c r="G58" s="821"/>
      <c r="H58" s="821"/>
      <c r="I58" s="821"/>
      <c r="J58" s="821"/>
      <c r="K58" s="821"/>
      <c r="L58" s="821"/>
      <c r="M58" s="822"/>
      <c r="N58" s="403">
        <f>SUM(N50:N57)</f>
        <v>1009857.1500000001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24">
        <f>VLOOKUP(A63,TRANSPORTE!A5:D117,4,FALSE)</f>
        <v>1213.3926280000001</v>
      </c>
      <c r="M63" s="825"/>
      <c r="N63" s="296">
        <f>K63*L63</f>
        <v>1213.3926280000001</v>
      </c>
    </row>
    <row r="64" spans="1:14">
      <c r="B64" s="52"/>
      <c r="C64" s="53"/>
      <c r="D64" s="53"/>
      <c r="E64" s="53"/>
      <c r="F64" s="53"/>
      <c r="G64" s="53"/>
      <c r="H64" s="320"/>
      <c r="I64" s="288"/>
      <c r="J64" s="295"/>
      <c r="K64" s="288"/>
      <c r="L64" s="824"/>
      <c r="M64" s="825"/>
      <c r="N64" s="296"/>
    </row>
    <row r="65" spans="1:15">
      <c r="B65" s="52"/>
      <c r="C65" s="53"/>
      <c r="D65" s="53"/>
      <c r="E65" s="53"/>
      <c r="F65" s="53"/>
      <c r="G65" s="53"/>
      <c r="H65" s="320"/>
      <c r="I65" s="288"/>
      <c r="J65" s="295"/>
      <c r="K65" s="288"/>
      <c r="L65" s="824"/>
      <c r="M65" s="825"/>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9"/>
      <c r="M67" s="810"/>
      <c r="N67" s="133"/>
    </row>
    <row r="68" spans="1:15" ht="15.75" thickBot="1">
      <c r="B68" s="826" t="s">
        <v>1037</v>
      </c>
      <c r="C68" s="827"/>
      <c r="D68" s="827"/>
      <c r="E68" s="827"/>
      <c r="F68" s="827"/>
      <c r="G68" s="827"/>
      <c r="H68" s="827"/>
      <c r="I68" s="827"/>
      <c r="J68" s="827"/>
      <c r="K68" s="827"/>
      <c r="L68" s="827"/>
      <c r="M68" s="828"/>
      <c r="N68" s="110">
        <f>SUM(N63:N67)</f>
        <v>1213.3926280000001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6" t="s">
        <v>1047</v>
      </c>
      <c r="C72" s="847"/>
      <c r="D72" s="847"/>
      <c r="E72" s="847"/>
      <c r="F72" s="847"/>
      <c r="G72" s="847"/>
      <c r="H72" s="847"/>
      <c r="I72" s="79" t="s">
        <v>1048</v>
      </c>
      <c r="J72" s="81" t="s">
        <v>1494</v>
      </c>
      <c r="K72" s="80" t="s">
        <v>1050</v>
      </c>
      <c r="L72" s="848" t="s">
        <v>1034</v>
      </c>
      <c r="M72" s="849"/>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SUM(N73:N76)</f>
        <v>239377.52440359374</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N45+N58+N68+N77</f>
        <v>1911082.5682517732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382216.5136503547</v>
      </c>
      <c r="M84" s="855"/>
      <c r="N84" s="57"/>
    </row>
    <row r="85" spans="1:14">
      <c r="B85" s="95" t="s">
        <v>1057</v>
      </c>
      <c r="C85" s="96"/>
      <c r="D85" s="96"/>
      <c r="E85" s="96"/>
      <c r="F85" s="96"/>
      <c r="G85" s="96"/>
      <c r="H85" s="96"/>
      <c r="I85" s="93"/>
      <c r="J85" s="94"/>
      <c r="K85" s="313">
        <v>0.05</v>
      </c>
      <c r="L85" s="854">
        <f>N79*K85</f>
        <v>95554.128412588674</v>
      </c>
      <c r="M85" s="855"/>
      <c r="N85" s="57"/>
    </row>
    <row r="86" spans="1:14" ht="15.75" thickBot="1">
      <c r="B86" s="97" t="s">
        <v>1058</v>
      </c>
      <c r="C86" s="98"/>
      <c r="D86" s="98"/>
      <c r="E86" s="98"/>
      <c r="F86" s="98"/>
      <c r="G86" s="98"/>
      <c r="H86" s="98"/>
      <c r="I86" s="99"/>
      <c r="J86" s="100"/>
      <c r="K86" s="314">
        <v>0.05</v>
      </c>
      <c r="L86" s="856">
        <f>N79*K86</f>
        <v>95554.128412588674</v>
      </c>
      <c r="M86" s="857"/>
      <c r="N86" s="57"/>
    </row>
    <row r="87" spans="1:14" ht="15.75" thickBot="1">
      <c r="B87" s="820" t="s">
        <v>1037</v>
      </c>
      <c r="C87" s="821"/>
      <c r="D87" s="821"/>
      <c r="E87" s="821"/>
      <c r="F87" s="821"/>
      <c r="G87" s="821"/>
      <c r="H87" s="821"/>
      <c r="I87" s="821"/>
      <c r="J87" s="821"/>
      <c r="K87" s="821"/>
      <c r="L87" s="821"/>
      <c r="M87" s="822"/>
      <c r="N87" s="58">
        <f>L84+L85+L86</f>
        <v>573324.77047553204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2484407.3387273052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38.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461"/>
      <c r="L30" s="831" t="s">
        <v>1029</v>
      </c>
      <c r="M30" s="832"/>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121</v>
      </c>
      <c r="B36" s="833" t="str">
        <f>VLOOKUP(A36,EQUIPOS!A6:D154,3,FALSE)</f>
        <v>Bomba eléctrica para accionar la celda</v>
      </c>
      <c r="C36" s="834"/>
      <c r="D36" s="834"/>
      <c r="E36" s="834"/>
      <c r="F36" s="834"/>
      <c r="G36" s="834"/>
      <c r="H36" s="835"/>
      <c r="I36" s="276"/>
      <c r="J36" s="277"/>
      <c r="K36" s="278">
        <f>VLOOKUP(A36,EQUIPOS!A6:D163,4,FALSE)</f>
        <v>78319.5</v>
      </c>
      <c r="L36" s="279"/>
      <c r="M36" s="280">
        <v>0.01</v>
      </c>
      <c r="N36" s="281">
        <f t="shared" ref="N36:N41" si="0">K36/M36</f>
        <v>7831950</v>
      </c>
    </row>
    <row r="37" spans="1:14">
      <c r="A37" s="119" t="s">
        <v>192</v>
      </c>
      <c r="B37" s="833" t="str">
        <f>VLOOKUP(A37,EQUIPOS!A7:D154,3,FALSE)</f>
        <v>Equipo de acarreo interno</v>
      </c>
      <c r="C37" s="834"/>
      <c r="D37" s="834"/>
      <c r="E37" s="834"/>
      <c r="F37" s="834"/>
      <c r="G37" s="834"/>
      <c r="H37" s="835"/>
      <c r="I37" s="430"/>
      <c r="J37" s="431"/>
      <c r="K37" s="278">
        <f>VLOOKUP(A37,EQUIPOS!A7:D164,4,FALSE)</f>
        <v>26314.166666666668</v>
      </c>
      <c r="L37" s="344"/>
      <c r="M37" s="345">
        <v>0.05</v>
      </c>
      <c r="N37" s="281">
        <f t="shared" si="0"/>
        <v>526283.33333333337</v>
      </c>
    </row>
    <row r="38" spans="1:14">
      <c r="A38" s="119" t="s">
        <v>217</v>
      </c>
      <c r="B38" s="833" t="str">
        <f>VLOOKUP(A38,EQUIPOS!A8:D154,3,FALSE)</f>
        <v>Equipo de soldadura y de acetileno (incluye soldadura)</v>
      </c>
      <c r="C38" s="834"/>
      <c r="D38" s="834"/>
      <c r="E38" s="834"/>
      <c r="F38" s="834"/>
      <c r="G38" s="834"/>
      <c r="H38" s="835"/>
      <c r="I38" s="430"/>
      <c r="J38" s="431"/>
      <c r="K38" s="278">
        <f>VLOOKUP(A38,EQUIPOS!A8:D165,4,FALSE)</f>
        <v>30720.333333333336</v>
      </c>
      <c r="L38" s="344"/>
      <c r="M38" s="345">
        <v>0.01</v>
      </c>
      <c r="N38" s="281">
        <f t="shared" si="0"/>
        <v>3072033.3333333335</v>
      </c>
    </row>
    <row r="39" spans="1:14">
      <c r="A39" s="119" t="s">
        <v>242</v>
      </c>
      <c r="B39" s="833" t="str">
        <f>VLOOKUP(A39,EQUIPOS!A9:D154,3,FALSE)</f>
        <v>Grúa con torre capacidad 1 ton en la punta.</v>
      </c>
      <c r="C39" s="834"/>
      <c r="D39" s="834"/>
      <c r="E39" s="834"/>
      <c r="F39" s="834"/>
      <c r="G39" s="834"/>
      <c r="H39" s="835"/>
      <c r="I39" s="430"/>
      <c r="J39" s="431"/>
      <c r="K39" s="278">
        <f>VLOOKUP(A39,EQUIPOS!A9:D166,4,FALSE)</f>
        <v>152241.25</v>
      </c>
      <c r="L39" s="344"/>
      <c r="M39" s="345">
        <v>0.04</v>
      </c>
      <c r="N39" s="281">
        <f t="shared" si="0"/>
        <v>3806031.25</v>
      </c>
    </row>
    <row r="40" spans="1:14">
      <c r="A40" s="119" t="s">
        <v>255</v>
      </c>
      <c r="B40" s="833" t="str">
        <f>VLOOKUP(A40,EQUIPOS!A10:D154,3,FALSE)</f>
        <v>Manómetro cable de acero para bajar la celda</v>
      </c>
      <c r="C40" s="834"/>
      <c r="D40" s="834"/>
      <c r="E40" s="834"/>
      <c r="F40" s="834"/>
      <c r="G40" s="834"/>
      <c r="H40" s="835"/>
      <c r="I40" s="337"/>
      <c r="J40" s="339"/>
      <c r="K40" s="278">
        <f>VLOOKUP(A40,EQUIPOS!A10:D167,4,FALSE)</f>
        <v>1507410.8333333335</v>
      </c>
      <c r="L40" s="432"/>
      <c r="M40" s="433">
        <v>1</v>
      </c>
      <c r="N40" s="281">
        <f t="shared" si="0"/>
        <v>1507410.8333333335</v>
      </c>
    </row>
    <row r="41" spans="1:14">
      <c r="A41" t="s">
        <v>320</v>
      </c>
      <c r="B41" s="833" t="str">
        <f>VLOOKUP(A41,EQUIPOS!A11:D155,3,FALSE)</f>
        <v>Retroexcavadora sobre llantas, motor 62HP, Profundidad de excavación de 5.41 metros.</v>
      </c>
      <c r="C41" s="834"/>
      <c r="D41" s="834"/>
      <c r="E41" s="834"/>
      <c r="F41" s="834"/>
      <c r="G41" s="834"/>
      <c r="H41" s="835"/>
      <c r="I41" s="42"/>
      <c r="J41" s="43"/>
      <c r="K41" s="278">
        <f>VLOOKUP(A41,EQUIPOS!A11:D168,4,FALSE)</f>
        <v>142280.16666666666</v>
      </c>
      <c r="L41" s="285"/>
      <c r="M41" s="286">
        <v>0.2</v>
      </c>
      <c r="N41" s="281">
        <f t="shared" si="0"/>
        <v>711400.83333333326</v>
      </c>
    </row>
    <row r="42" spans="1:14">
      <c r="B42" s="329"/>
      <c r="C42" s="330"/>
      <c r="D42" s="330"/>
      <c r="E42" s="330"/>
      <c r="F42" s="332"/>
      <c r="G42" s="332"/>
      <c r="H42" s="131"/>
      <c r="I42" s="42"/>
      <c r="J42" s="43"/>
      <c r="K42" s="447"/>
      <c r="L42" s="285"/>
      <c r="M42" s="286"/>
      <c r="N42" s="282"/>
    </row>
    <row r="43" spans="1:14">
      <c r="B43" s="840" t="s">
        <v>1036</v>
      </c>
      <c r="C43" s="841"/>
      <c r="D43" s="841"/>
      <c r="E43" s="44"/>
      <c r="F43" s="45"/>
      <c r="G43" s="45"/>
      <c r="H43" s="46"/>
      <c r="I43" s="42"/>
      <c r="J43" s="43"/>
      <c r="K43" s="288"/>
      <c r="L43" s="285"/>
      <c r="M43" s="410">
        <v>0.01</v>
      </c>
      <c r="N43" s="353">
        <f>N81*M43</f>
        <v>40222.408211598995</v>
      </c>
    </row>
    <row r="44" spans="1:14" ht="15.75" thickBot="1">
      <c r="B44" s="833"/>
      <c r="C44" s="834"/>
      <c r="D44" s="834"/>
      <c r="E44" s="834"/>
      <c r="F44" s="834"/>
      <c r="G44" s="834"/>
      <c r="H44" s="835"/>
      <c r="I44" s="842"/>
      <c r="J44" s="843"/>
      <c r="K44" s="47"/>
      <c r="L44" s="844"/>
      <c r="M44" s="845"/>
      <c r="N44" s="111"/>
    </row>
    <row r="45" spans="1:14" ht="15.75" thickBot="1">
      <c r="B45" s="820" t="s">
        <v>1037</v>
      </c>
      <c r="C45" s="821"/>
      <c r="D45" s="821"/>
      <c r="E45" s="821"/>
      <c r="F45" s="821"/>
      <c r="G45" s="821"/>
      <c r="H45" s="821"/>
      <c r="I45" s="821"/>
      <c r="J45" s="821"/>
      <c r="K45" s="821"/>
      <c r="L45" s="821"/>
      <c r="M45" s="822"/>
      <c r="N45" s="403">
        <f>SUM(N36:N44)</f>
        <v>17495331.991544932</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4" t="s">
        <v>1029</v>
      </c>
      <c r="K49" s="91" t="s">
        <v>1030</v>
      </c>
      <c r="L49" s="814" t="s">
        <v>1039</v>
      </c>
      <c r="M49" s="813"/>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20194993.666666668</v>
      </c>
      <c r="N50" s="281">
        <f t="shared" ref="N50:N55" si="1">K50*M50</f>
        <v>20194993.666666668</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97889</v>
      </c>
      <c r="N51" s="281">
        <f t="shared" si="1"/>
        <v>2936670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1466813.3333333335</v>
      </c>
      <c r="N52" s="281">
        <f t="shared" si="1"/>
        <v>2933626.666666667</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900507.16666666674</v>
      </c>
      <c r="N53" s="281">
        <f t="shared" si="1"/>
        <v>4502535.833333334</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59648</v>
      </c>
      <c r="N54" s="281">
        <f t="shared" si="1"/>
        <v>3578880</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39081.333333333328</v>
      </c>
      <c r="N55" s="281">
        <f t="shared" si="1"/>
        <v>468975.99999999994</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20" t="s">
        <v>1037</v>
      </c>
      <c r="C58" s="821"/>
      <c r="D58" s="821"/>
      <c r="E58" s="821"/>
      <c r="F58" s="821"/>
      <c r="G58" s="821"/>
      <c r="H58" s="821"/>
      <c r="I58" s="821"/>
      <c r="J58" s="821"/>
      <c r="K58" s="821"/>
      <c r="L58" s="821"/>
      <c r="M58" s="822"/>
      <c r="N58" s="403">
        <f>SUM(N50:N57)</f>
        <v>34615682.166666672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24">
        <f>VLOOKUP(A63,TRANSPORTE!A5:D117,4,FALSE)</f>
        <v>875621.10196326394</v>
      </c>
      <c r="M63" s="825"/>
      <c r="N63" s="296">
        <f>K63*L63</f>
        <v>875621.10196326394</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24">
        <f>VLOOKUP(A64,TRANSPORTE!A6:D117,4,FALSE)</f>
        <v>143704.63358591998</v>
      </c>
      <c r="M64" s="825"/>
      <c r="N64" s="296">
        <f>K64*L64</f>
        <v>1149637.0686873598</v>
      </c>
    </row>
    <row r="65" spans="1:15">
      <c r="A65" t="s">
        <v>1483</v>
      </c>
      <c r="B65" s="52" t="str">
        <f>VLOOKUP(A65,TRANSPORTE!A6:D117,3,FALSE)</f>
        <v>Pasajes aéreos</v>
      </c>
      <c r="C65" s="53"/>
      <c r="D65" s="53"/>
      <c r="E65" s="53"/>
      <c r="F65" s="53"/>
      <c r="G65" s="53"/>
      <c r="H65" s="320" t="s">
        <v>1029</v>
      </c>
      <c r="I65" s="288">
        <v>3</v>
      </c>
      <c r="J65" s="295">
        <v>1</v>
      </c>
      <c r="K65" s="288">
        <f>I65*J65</f>
        <v>3</v>
      </c>
      <c r="L65" s="824">
        <f>VLOOKUP(A65,TRANSPORTE!A6:D117,4,FALSE)</f>
        <v>400365.17754133337</v>
      </c>
      <c r="M65" s="825"/>
      <c r="N65" s="296">
        <f>K65*L65</f>
        <v>1201095.5326240002</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9"/>
      <c r="M67" s="810"/>
      <c r="N67" s="133"/>
    </row>
    <row r="68" spans="1:15" ht="15.75" thickBot="1">
      <c r="B68" s="826" t="s">
        <v>1037</v>
      </c>
      <c r="C68" s="827"/>
      <c r="D68" s="827"/>
      <c r="E68" s="827"/>
      <c r="F68" s="827"/>
      <c r="G68" s="827"/>
      <c r="H68" s="827"/>
      <c r="I68" s="827"/>
      <c r="J68" s="827"/>
      <c r="K68" s="827"/>
      <c r="L68" s="827"/>
      <c r="M68" s="828"/>
      <c r="N68" s="110">
        <f>SUM(N63:N67)</f>
        <v>3226353.703274624</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6" t="s">
        <v>1047</v>
      </c>
      <c r="C72" s="847"/>
      <c r="D72" s="847"/>
      <c r="E72" s="847"/>
      <c r="F72" s="847"/>
      <c r="G72" s="847"/>
      <c r="H72" s="847"/>
      <c r="I72" s="79" t="s">
        <v>1048</v>
      </c>
      <c r="J72" s="81" t="s">
        <v>1494</v>
      </c>
      <c r="K72" s="80" t="s">
        <v>1050</v>
      </c>
      <c r="L72" s="848" t="s">
        <v>1034</v>
      </c>
      <c r="M72" s="849"/>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SUM(N73:N80)</f>
        <v>4022240.8211598997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N45+N58+N68+N81</f>
        <v>59359608.682646126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11871921.736529225</v>
      </c>
      <c r="M88" s="855"/>
      <c r="N88" s="57"/>
    </row>
    <row r="89" spans="1:14">
      <c r="B89" s="95" t="s">
        <v>1057</v>
      </c>
      <c r="C89" s="96"/>
      <c r="D89" s="96"/>
      <c r="E89" s="96"/>
      <c r="F89" s="96"/>
      <c r="G89" s="96"/>
      <c r="H89" s="96"/>
      <c r="I89" s="93"/>
      <c r="J89" s="94"/>
      <c r="K89" s="313">
        <v>0.05</v>
      </c>
      <c r="L89" s="854">
        <f>N83*K89</f>
        <v>2967980.4341323064</v>
      </c>
      <c r="M89" s="855"/>
      <c r="N89" s="57"/>
    </row>
    <row r="90" spans="1:14" ht="15.75" thickBot="1">
      <c r="B90" s="97" t="s">
        <v>1058</v>
      </c>
      <c r="C90" s="98"/>
      <c r="D90" s="98"/>
      <c r="E90" s="98"/>
      <c r="F90" s="98"/>
      <c r="G90" s="98"/>
      <c r="H90" s="98"/>
      <c r="I90" s="99"/>
      <c r="J90" s="100"/>
      <c r="K90" s="314">
        <v>0.05</v>
      </c>
      <c r="L90" s="856">
        <f>N83*K90</f>
        <v>2967980.4341323064</v>
      </c>
      <c r="M90" s="857"/>
      <c r="N90" s="57"/>
    </row>
    <row r="91" spans="1:14" ht="15.75" thickBot="1">
      <c r="B91" s="820" t="s">
        <v>1037</v>
      </c>
      <c r="C91" s="821"/>
      <c r="D91" s="821"/>
      <c r="E91" s="821"/>
      <c r="F91" s="821"/>
      <c r="G91" s="821"/>
      <c r="H91" s="821"/>
      <c r="I91" s="821"/>
      <c r="J91" s="821"/>
      <c r="K91" s="821"/>
      <c r="L91" s="821"/>
      <c r="M91" s="822"/>
      <c r="N91" s="58">
        <f>L88+L89+L90</f>
        <v>17807882.604793839</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77167491.287439972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1" t="s">
        <v>1028</v>
      </c>
      <c r="C35" s="802"/>
      <c r="D35" s="802"/>
      <c r="E35" s="802"/>
      <c r="F35" s="802"/>
      <c r="G35" s="802"/>
      <c r="H35" s="803"/>
      <c r="I35" s="804" t="s">
        <v>1032</v>
      </c>
      <c r="J35" s="805"/>
      <c r="K35" s="75" t="s">
        <v>1033</v>
      </c>
      <c r="L35" s="806" t="s">
        <v>1034</v>
      </c>
      <c r="M35" s="803"/>
      <c r="N35" s="76" t="s">
        <v>1035</v>
      </c>
    </row>
    <row r="36" spans="1:16">
      <c r="A36" s="119" t="s">
        <v>121</v>
      </c>
      <c r="B36" s="833" t="str">
        <f>VLOOKUP(A36,EQUIPOS!A6:D154,3,FALSE)</f>
        <v>Bomba eléctrica para accionar la celda</v>
      </c>
      <c r="C36" s="834"/>
      <c r="D36" s="834"/>
      <c r="E36" s="834"/>
      <c r="F36" s="834"/>
      <c r="G36" s="834"/>
      <c r="H36" s="835"/>
      <c r="I36" s="276"/>
      <c r="J36" s="277"/>
      <c r="K36" s="278">
        <f>VLOOKUP(A36,EQUIPOS!A6:D163,4,FALSE)</f>
        <v>78319.5</v>
      </c>
      <c r="L36" s="279"/>
      <c r="M36" s="280">
        <v>0.01</v>
      </c>
      <c r="N36" s="281">
        <f>K36/M36</f>
        <v>7831950</v>
      </c>
    </row>
    <row r="37" spans="1:16">
      <c r="A37" s="119" t="s">
        <v>217</v>
      </c>
      <c r="B37" s="833" t="str">
        <f>VLOOKUP(A37,EQUIPOS!A7:D154,3,FALSE)</f>
        <v>Equipo de soldadura y de acetileno (incluye soldadura)</v>
      </c>
      <c r="C37" s="834"/>
      <c r="D37" s="834"/>
      <c r="E37" s="834"/>
      <c r="F37" s="834"/>
      <c r="G37" s="834"/>
      <c r="H37" s="835"/>
      <c r="I37" s="430"/>
      <c r="J37" s="431"/>
      <c r="K37" s="278">
        <f>VLOOKUP(A37,EQUIPOS!A7:D164,4,FALSE)</f>
        <v>30720.333333333336</v>
      </c>
      <c r="L37" s="344"/>
      <c r="M37" s="345">
        <v>0.01</v>
      </c>
      <c r="N37" s="281">
        <f>K37/M37</f>
        <v>3072033.3333333335</v>
      </c>
    </row>
    <row r="38" spans="1:16">
      <c r="A38" s="119" t="s">
        <v>255</v>
      </c>
      <c r="B38" s="833" t="str">
        <f>VLOOKUP(A38,EQUIPOS!A8:D154,3,FALSE)</f>
        <v>Manómetro cable de acero para bajar la celda</v>
      </c>
      <c r="C38" s="834"/>
      <c r="D38" s="834"/>
      <c r="E38" s="834"/>
      <c r="F38" s="834"/>
      <c r="G38" s="834"/>
      <c r="H38" s="835"/>
      <c r="I38" s="430"/>
      <c r="J38" s="431"/>
      <c r="K38" s="278">
        <f>VLOOKUP(A38,EQUIPOS!A8:D165,4,FALSE)</f>
        <v>1507410.8333333335</v>
      </c>
      <c r="L38" s="344"/>
      <c r="M38" s="345">
        <v>1</v>
      </c>
      <c r="N38" s="281">
        <f>K38/M38</f>
        <v>1507410.8333333335</v>
      </c>
    </row>
    <row r="39" spans="1:16">
      <c r="A39" s="119"/>
      <c r="B39" s="833"/>
      <c r="C39" s="834"/>
      <c r="D39" s="834"/>
      <c r="E39" s="834"/>
      <c r="F39" s="834"/>
      <c r="G39" s="834"/>
      <c r="H39" s="835"/>
      <c r="I39" s="430"/>
      <c r="J39" s="431"/>
      <c r="K39" s="278"/>
      <c r="L39" s="344"/>
      <c r="M39" s="345"/>
      <c r="N39" s="281"/>
    </row>
    <row r="40" spans="1:16">
      <c r="A40" s="119"/>
      <c r="B40" s="833"/>
      <c r="C40" s="834"/>
      <c r="D40" s="834"/>
      <c r="E40" s="834"/>
      <c r="F40" s="834"/>
      <c r="G40" s="834"/>
      <c r="H40" s="835"/>
      <c r="I40" s="337"/>
      <c r="J40" s="339"/>
      <c r="K40" s="278"/>
      <c r="L40" s="432"/>
      <c r="M40" s="433"/>
      <c r="N40" s="281"/>
    </row>
    <row r="41" spans="1:16">
      <c r="B41" s="833"/>
      <c r="C41" s="834"/>
      <c r="D41" s="834"/>
      <c r="E41" s="834"/>
      <c r="F41" s="834"/>
      <c r="G41" s="834"/>
      <c r="H41" s="835"/>
      <c r="I41" s="42"/>
      <c r="J41" s="43"/>
      <c r="K41" s="278"/>
      <c r="L41" s="285"/>
      <c r="M41" s="286"/>
      <c r="N41" s="281"/>
    </row>
    <row r="42" spans="1:16">
      <c r="B42" s="329"/>
      <c r="C42" s="330"/>
      <c r="D42" s="330"/>
      <c r="E42" s="330"/>
      <c r="F42" s="332"/>
      <c r="G42" s="332"/>
      <c r="H42" s="131"/>
      <c r="I42" s="42"/>
      <c r="J42" s="43"/>
      <c r="K42" s="447"/>
      <c r="L42" s="285"/>
      <c r="M42" s="286"/>
      <c r="N42" s="282"/>
    </row>
    <row r="43" spans="1:16">
      <c r="B43" s="840" t="s">
        <v>1036</v>
      </c>
      <c r="C43" s="841"/>
      <c r="D43" s="841"/>
      <c r="E43" s="44"/>
      <c r="F43" s="45"/>
      <c r="G43" s="45"/>
      <c r="H43" s="46"/>
      <c r="I43" s="42"/>
      <c r="J43" s="43"/>
      <c r="K43" s="288"/>
      <c r="L43" s="285"/>
      <c r="M43" s="410">
        <v>0.01</v>
      </c>
      <c r="N43" s="353">
        <f>N81*M43</f>
        <v>40222.408211598995</v>
      </c>
    </row>
    <row r="44" spans="1:16" ht="15.75" thickBot="1">
      <c r="B44" s="833"/>
      <c r="C44" s="834"/>
      <c r="D44" s="834"/>
      <c r="E44" s="834"/>
      <c r="F44" s="834"/>
      <c r="G44" s="834"/>
      <c r="H44" s="835"/>
      <c r="I44" s="842"/>
      <c r="J44" s="843"/>
      <c r="K44" s="47"/>
      <c r="L44" s="844"/>
      <c r="M44" s="845"/>
      <c r="N44" s="111"/>
    </row>
    <row r="45" spans="1:16" ht="15.75" thickBot="1">
      <c r="B45" s="820" t="s">
        <v>1037</v>
      </c>
      <c r="C45" s="821"/>
      <c r="D45" s="821"/>
      <c r="E45" s="821"/>
      <c r="F45" s="821"/>
      <c r="G45" s="821"/>
      <c r="H45" s="821"/>
      <c r="I45" s="821"/>
      <c r="J45" s="821"/>
      <c r="K45" s="821"/>
      <c r="L45" s="821"/>
      <c r="M45" s="822"/>
      <c r="N45" s="403">
        <f>SUM(N36:N44)</f>
        <v>12451616.574878266</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11" t="s">
        <v>1028</v>
      </c>
      <c r="C49" s="812"/>
      <c r="D49" s="812"/>
      <c r="E49" s="812"/>
      <c r="F49" s="812"/>
      <c r="G49" s="812"/>
      <c r="H49" s="812"/>
      <c r="I49" s="813"/>
      <c r="J49" s="324" t="s">
        <v>1029</v>
      </c>
      <c r="K49" s="91" t="s">
        <v>1030</v>
      </c>
      <c r="L49" s="814" t="s">
        <v>1039</v>
      </c>
      <c r="M49" s="813"/>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20194993.666666668</v>
      </c>
      <c r="N50" s="281">
        <f t="shared" ref="N50:N55" si="0">K50*M50</f>
        <v>20194993.666666668</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97889</v>
      </c>
      <c r="N51" s="281">
        <f t="shared" si="0"/>
        <v>2936670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1466813.3333333335</v>
      </c>
      <c r="N52" s="281">
        <f t="shared" si="0"/>
        <v>2933626.666666667</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900507.16666666674</v>
      </c>
      <c r="N53" s="281">
        <f t="shared" si="0"/>
        <v>4502535.833333334</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59648</v>
      </c>
      <c r="N54" s="281">
        <f t="shared" si="0"/>
        <v>3578880</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39081.333333333328</v>
      </c>
      <c r="N55" s="281">
        <f t="shared" si="0"/>
        <v>468975.99999999994</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20" t="s">
        <v>1037</v>
      </c>
      <c r="C58" s="821"/>
      <c r="D58" s="821"/>
      <c r="E58" s="821"/>
      <c r="F58" s="821"/>
      <c r="G58" s="821"/>
      <c r="H58" s="821"/>
      <c r="I58" s="821"/>
      <c r="J58" s="821"/>
      <c r="K58" s="821"/>
      <c r="L58" s="821"/>
      <c r="M58" s="822"/>
      <c r="N58" s="403">
        <f>SUM(N50:N57)</f>
        <v>34615682.166666672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3" t="s">
        <v>1045</v>
      </c>
      <c r="M62" s="796"/>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24">
        <f>VLOOKUP(A63,TRANSPORTE!A5:D117,4,FALSE)</f>
        <v>400365.17754133337</v>
      </c>
      <c r="M63" s="825"/>
      <c r="N63" s="296">
        <f>K63*L63</f>
        <v>1201095.5326240002</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24">
        <f>VLOOKUP(A64,TRANSPORTE!A6:D117,4,FALSE)</f>
        <v>875621.10196326394</v>
      </c>
      <c r="M64" s="825"/>
      <c r="N64" s="296">
        <f>K64*L64</f>
        <v>875621.10196326394</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24">
        <f>VLOOKUP(A65,TRANSPORTE!A6:D118,4,FALSE)</f>
        <v>143704.63358591998</v>
      </c>
      <c r="M65" s="825"/>
      <c r="N65" s="296">
        <f>K65*L65</f>
        <v>1149637.0686873598</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9"/>
      <c r="M67" s="810"/>
      <c r="N67" s="133"/>
    </row>
    <row r="68" spans="1:15" ht="15.75" thickBot="1">
      <c r="B68" s="826" t="s">
        <v>1037</v>
      </c>
      <c r="C68" s="827"/>
      <c r="D68" s="827"/>
      <c r="E68" s="827"/>
      <c r="F68" s="827"/>
      <c r="G68" s="827"/>
      <c r="H68" s="827"/>
      <c r="I68" s="827"/>
      <c r="J68" s="827"/>
      <c r="K68" s="827"/>
      <c r="L68" s="827"/>
      <c r="M68" s="828"/>
      <c r="N68" s="110">
        <f>SUM(N63:N67)</f>
        <v>3226353.703274624</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6" t="s">
        <v>1047</v>
      </c>
      <c r="C72" s="847"/>
      <c r="D72" s="847"/>
      <c r="E72" s="847"/>
      <c r="F72" s="847"/>
      <c r="G72" s="847"/>
      <c r="H72" s="847"/>
      <c r="I72" s="79" t="s">
        <v>1048</v>
      </c>
      <c r="J72" s="81" t="s">
        <v>1494</v>
      </c>
      <c r="K72" s="80" t="s">
        <v>1050</v>
      </c>
      <c r="L72" s="848" t="s">
        <v>1034</v>
      </c>
      <c r="M72" s="849"/>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75" thickBot="1">
      <c r="B80" s="807"/>
      <c r="C80" s="808"/>
      <c r="D80" s="808"/>
      <c r="E80" s="808"/>
      <c r="F80" s="808"/>
      <c r="G80" s="808"/>
      <c r="H80" s="808"/>
      <c r="I80" s="50"/>
      <c r="J80" s="50"/>
      <c r="K80" s="50"/>
      <c r="L80" s="973"/>
      <c r="M80" s="974"/>
      <c r="N80" s="51"/>
    </row>
    <row r="81" spans="1:14" ht="15.75" thickBot="1">
      <c r="B81" s="820" t="s">
        <v>1037</v>
      </c>
      <c r="C81" s="821"/>
      <c r="D81" s="821"/>
      <c r="E81" s="821"/>
      <c r="F81" s="821"/>
      <c r="G81" s="821"/>
      <c r="H81" s="821"/>
      <c r="I81" s="827"/>
      <c r="J81" s="827"/>
      <c r="K81" s="827"/>
      <c r="L81" s="827"/>
      <c r="M81" s="828"/>
      <c r="N81" s="310">
        <f>SUM(N73:N80)</f>
        <v>4022240.8211598997</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N45+N58+N68+N81</f>
        <v>54315893.265979461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10863178.653195893</v>
      </c>
      <c r="M88" s="855"/>
      <c r="N88" s="57"/>
    </row>
    <row r="89" spans="1:14">
      <c r="B89" s="95" t="s">
        <v>1057</v>
      </c>
      <c r="C89" s="96"/>
      <c r="D89" s="96"/>
      <c r="E89" s="96"/>
      <c r="F89" s="96"/>
      <c r="G89" s="96"/>
      <c r="H89" s="96"/>
      <c r="I89" s="93"/>
      <c r="J89" s="94"/>
      <c r="K89" s="313">
        <v>0.05</v>
      </c>
      <c r="L89" s="854">
        <f>N83*K89</f>
        <v>2715794.6632989733</v>
      </c>
      <c r="M89" s="855"/>
      <c r="N89" s="57"/>
    </row>
    <row r="90" spans="1:14" ht="15.75" thickBot="1">
      <c r="B90" s="97" t="s">
        <v>1058</v>
      </c>
      <c r="C90" s="98"/>
      <c r="D90" s="98"/>
      <c r="E90" s="98"/>
      <c r="F90" s="98"/>
      <c r="G90" s="98"/>
      <c r="H90" s="98"/>
      <c r="I90" s="99"/>
      <c r="J90" s="100"/>
      <c r="K90" s="314">
        <v>0.05</v>
      </c>
      <c r="L90" s="856">
        <f>N83*K90</f>
        <v>2715794.6632989733</v>
      </c>
      <c r="M90" s="857"/>
      <c r="N90" s="57"/>
    </row>
    <row r="91" spans="1:14" ht="15.75" thickBot="1">
      <c r="B91" s="820" t="s">
        <v>1037</v>
      </c>
      <c r="C91" s="821"/>
      <c r="D91" s="821"/>
      <c r="E91" s="821"/>
      <c r="F91" s="821"/>
      <c r="G91" s="821"/>
      <c r="H91" s="821"/>
      <c r="I91" s="821"/>
      <c r="J91" s="821"/>
      <c r="K91" s="821"/>
      <c r="L91" s="821"/>
      <c r="M91" s="822"/>
      <c r="N91" s="58">
        <f>L88+L89+L90</f>
        <v>16294767.979793841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70610661.245773301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259</v>
      </c>
      <c r="B36" s="833" t="str">
        <f>VLOOKUP(A36,EQUIPOS!A6:D154,3,FALSE)</f>
        <v>Montacargas</v>
      </c>
      <c r="C36" s="834"/>
      <c r="D36" s="834"/>
      <c r="E36" s="834"/>
      <c r="F36" s="834"/>
      <c r="G36" s="834"/>
      <c r="H36" s="835"/>
      <c r="I36" s="276"/>
      <c r="J36" s="277"/>
      <c r="K36" s="278">
        <f>VLOOKUP(A36,EQUIPOS!A6:D163,4,FALSE)</f>
        <v>71971.833333333328</v>
      </c>
      <c r="L36" s="279"/>
      <c r="M36" s="345">
        <v>1.5</v>
      </c>
      <c r="N36" s="281">
        <f>K36/M36</f>
        <v>47981.222222222219</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2553.3602603050003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50534.582482527221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10717.333333333334</v>
      </c>
      <c r="N48" s="281">
        <f>K48*M48</f>
        <v>3356680.3704291484</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3356680.3704291484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51067.205206099999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3458282.1581177753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691656.43162355514</v>
      </c>
      <c r="M84" s="855"/>
      <c r="N84" s="57"/>
    </row>
    <row r="85" spans="1:14">
      <c r="B85" s="95" t="s">
        <v>1057</v>
      </c>
      <c r="C85" s="96"/>
      <c r="D85" s="96"/>
      <c r="E85" s="96"/>
      <c r="F85" s="96"/>
      <c r="G85" s="96"/>
      <c r="H85" s="96"/>
      <c r="I85" s="93"/>
      <c r="J85" s="94"/>
      <c r="K85" s="313">
        <v>0.05</v>
      </c>
      <c r="L85" s="854">
        <f>N79*K85</f>
        <v>172914.10790588878</v>
      </c>
      <c r="M85" s="855"/>
      <c r="N85" s="57"/>
    </row>
    <row r="86" spans="1:14" ht="15.75" thickBot="1">
      <c r="B86" s="97" t="s">
        <v>1058</v>
      </c>
      <c r="C86" s="98"/>
      <c r="D86" s="98"/>
      <c r="E86" s="98"/>
      <c r="F86" s="98"/>
      <c r="G86" s="98"/>
      <c r="H86" s="98"/>
      <c r="I86" s="99"/>
      <c r="J86" s="100"/>
      <c r="K86" s="314">
        <v>0.05</v>
      </c>
      <c r="L86" s="856">
        <f>N79*K86</f>
        <v>172914.10790588878</v>
      </c>
      <c r="M86" s="857"/>
      <c r="N86" s="57"/>
    </row>
    <row r="87" spans="1:14" ht="15.75" thickBot="1">
      <c r="B87" s="820" t="s">
        <v>1037</v>
      </c>
      <c r="C87" s="821"/>
      <c r="D87" s="821"/>
      <c r="E87" s="821"/>
      <c r="F87" s="821"/>
      <c r="G87" s="821"/>
      <c r="H87" s="821"/>
      <c r="I87" s="821"/>
      <c r="J87" s="821"/>
      <c r="K87" s="821"/>
      <c r="L87" s="821"/>
      <c r="M87" s="822"/>
      <c r="N87" s="58">
        <f>L84+L85+L86</f>
        <v>1037484.6474353328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4495766.8055531085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267</v>
      </c>
      <c r="B36" s="833" t="str">
        <f>VLOOKUP(A36,EQUIPOS!A6:D154,3,FALSE)</f>
        <v>Motobomba de concreto</v>
      </c>
      <c r="C36" s="834"/>
      <c r="D36" s="834"/>
      <c r="E36" s="834"/>
      <c r="F36" s="834"/>
      <c r="G36" s="834"/>
      <c r="H36" s="835"/>
      <c r="I36" s="276"/>
      <c r="J36" s="277"/>
      <c r="K36" s="278">
        <f>VLOOKUP(A36,EQUIPOS!A6:D163,4,FALSE)</f>
        <v>103533.91666666666</v>
      </c>
      <c r="L36" s="279"/>
      <c r="M36" s="345">
        <v>2.5</v>
      </c>
      <c r="N36" s="281">
        <f>K36/M36</f>
        <v>41413.566666666666</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41413.566666666666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3869.5</v>
      </c>
      <c r="N48" s="281">
        <f>K48*M48</f>
        <v>180932.71093611669</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443166.83333333337</v>
      </c>
      <c r="N49" s="281">
        <f>K49*M49</f>
        <v>296027.08564035298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476959.79657646967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24">
        <f>VLOOKUP(A60,TRANSPORTE!A2:D117,4,FALSE)</f>
        <v>1213.3926280000001</v>
      </c>
      <c r="M60" s="825"/>
      <c r="N60" s="296">
        <f>K60*L60</f>
        <v>1053.6804049918619</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1053.6804049918619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519427.04364812816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103885.40872962563</v>
      </c>
      <c r="M84" s="855"/>
      <c r="N84" s="57"/>
    </row>
    <row r="85" spans="1:14">
      <c r="B85" s="95" t="s">
        <v>1057</v>
      </c>
      <c r="C85" s="96"/>
      <c r="D85" s="96"/>
      <c r="E85" s="96"/>
      <c r="F85" s="96"/>
      <c r="G85" s="96"/>
      <c r="H85" s="96"/>
      <c r="I85" s="93"/>
      <c r="J85" s="94"/>
      <c r="K85" s="313">
        <v>0.05</v>
      </c>
      <c r="L85" s="854">
        <f>N79*K85</f>
        <v>25971.352182406408</v>
      </c>
      <c r="M85" s="855"/>
      <c r="N85" s="57"/>
    </row>
    <row r="86" spans="1:14" ht="15.75" thickBot="1">
      <c r="B86" s="97" t="s">
        <v>1058</v>
      </c>
      <c r="C86" s="98"/>
      <c r="D86" s="98"/>
      <c r="E86" s="98"/>
      <c r="F86" s="98"/>
      <c r="G86" s="98"/>
      <c r="H86" s="98"/>
      <c r="I86" s="99"/>
      <c r="J86" s="100"/>
      <c r="K86" s="314">
        <v>0.05</v>
      </c>
      <c r="L86" s="856">
        <f>N79*K86</f>
        <v>25971.352182406408</v>
      </c>
      <c r="M86" s="857"/>
      <c r="N86" s="57"/>
    </row>
    <row r="87" spans="1:14" ht="15.75" thickBot="1">
      <c r="B87" s="820" t="s">
        <v>1037</v>
      </c>
      <c r="C87" s="821"/>
      <c r="D87" s="821"/>
      <c r="E87" s="821"/>
      <c r="F87" s="821"/>
      <c r="G87" s="821"/>
      <c r="H87" s="821"/>
      <c r="I87" s="821"/>
      <c r="J87" s="821"/>
      <c r="K87" s="821"/>
      <c r="L87" s="821"/>
      <c r="M87" s="822"/>
      <c r="N87" s="58">
        <f>L84+L85+L86</f>
        <v>155828.11309443845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675255.15674256661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31" zoomScale="77" zoomScaleNormal="77" workbookViewId="0">
      <selection activeCell="K85" sqref="K85"/>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121</v>
      </c>
      <c r="B36" s="833" t="str">
        <f>VLOOKUP(A36,EQUIPOS!A6:D154,3,FALSE)</f>
        <v>Bomba eléctrica para accionar la celda</v>
      </c>
      <c r="C36" s="834"/>
      <c r="D36" s="834"/>
      <c r="E36" s="834"/>
      <c r="F36" s="834"/>
      <c r="G36" s="834"/>
      <c r="H36" s="835"/>
      <c r="I36" s="276"/>
      <c r="J36" s="277"/>
      <c r="K36" s="278">
        <f>VLOOKUP(A36,EQUIPOS!A6:D163,4,FALSE)</f>
        <v>78319.5</v>
      </c>
      <c r="L36" s="279"/>
      <c r="M36" s="280">
        <v>0.01</v>
      </c>
      <c r="N36" s="281">
        <f t="shared" ref="N36:N41" si="0">K36/M36</f>
        <v>7831950</v>
      </c>
    </row>
    <row r="37" spans="1:14">
      <c r="A37" s="119" t="s">
        <v>192</v>
      </c>
      <c r="B37" s="833" t="str">
        <f>VLOOKUP(A37,EQUIPOS!A7:D154,3,FALSE)</f>
        <v>Equipo de acarreo interno</v>
      </c>
      <c r="C37" s="834"/>
      <c r="D37" s="834"/>
      <c r="E37" s="834"/>
      <c r="F37" s="834"/>
      <c r="G37" s="834"/>
      <c r="H37" s="835"/>
      <c r="I37" s="430"/>
      <c r="J37" s="431"/>
      <c r="K37" s="278">
        <f>VLOOKUP(A37,EQUIPOS!A7:D164,4,FALSE)</f>
        <v>26314.166666666668</v>
      </c>
      <c r="L37" s="344"/>
      <c r="M37" s="345">
        <v>0.05</v>
      </c>
      <c r="N37" s="281">
        <f t="shared" si="0"/>
        <v>526283.33333333337</v>
      </c>
    </row>
    <row r="38" spans="1:14">
      <c r="A38" s="119" t="s">
        <v>214</v>
      </c>
      <c r="B38" s="833" t="str">
        <f>VLOOKUP(A38,EQUIPOS!A8:D154,3,FALSE)</f>
        <v>Equipo de oxigeno y soldadura</v>
      </c>
      <c r="C38" s="834"/>
      <c r="D38" s="834"/>
      <c r="E38" s="834"/>
      <c r="F38" s="834"/>
      <c r="G38" s="834"/>
      <c r="H38" s="835"/>
      <c r="I38" s="430"/>
      <c r="J38" s="431"/>
      <c r="K38" s="447">
        <f>VLOOKUP(A38,EQUIPOS!A8:D165,4,FALSE)</f>
        <v>16426.333333333332</v>
      </c>
      <c r="L38" s="344"/>
      <c r="M38" s="345">
        <v>0.01</v>
      </c>
      <c r="N38" s="281">
        <f t="shared" si="0"/>
        <v>1642633.3333333333</v>
      </c>
    </row>
    <row r="39" spans="1:14">
      <c r="A39" s="119" t="s">
        <v>248</v>
      </c>
      <c r="B39" s="833" t="str">
        <f>VLOOKUP(A39,EQUIPOS!A9:D154,3,FALSE)</f>
        <v>Grúa telescópica de 50 Ton.</v>
      </c>
      <c r="C39" s="834"/>
      <c r="D39" s="834"/>
      <c r="E39" s="834"/>
      <c r="F39" s="834"/>
      <c r="G39" s="834"/>
      <c r="H39" s="835"/>
      <c r="I39" s="430"/>
      <c r="J39" s="431"/>
      <c r="K39" s="447">
        <f>VLOOKUP(A39,EQUIPOS!A9:D166,4,FALSE)</f>
        <v>277190.41666666663</v>
      </c>
      <c r="L39" s="344"/>
      <c r="M39" s="345">
        <v>0.04</v>
      </c>
      <c r="N39" s="281">
        <f t="shared" si="0"/>
        <v>6929760.4166666651</v>
      </c>
    </row>
    <row r="40" spans="1:14">
      <c r="A40" s="119" t="s">
        <v>255</v>
      </c>
      <c r="B40" s="833" t="str">
        <f>VLOOKUP(A40,EQUIPOS!A10:D154,3,FALSE)</f>
        <v>Manómetro cable de acero para bajar la celda</v>
      </c>
      <c r="C40" s="834"/>
      <c r="D40" s="834"/>
      <c r="E40" s="834"/>
      <c r="F40" s="834"/>
      <c r="G40" s="834"/>
      <c r="H40" s="835"/>
      <c r="I40" s="430"/>
      <c r="J40" s="431"/>
      <c r="K40" s="447">
        <f>VLOOKUP(A40,EQUIPOS!A10:D167,4,FALSE)</f>
        <v>1507410.8333333335</v>
      </c>
      <c r="L40" s="344"/>
      <c r="M40" s="345">
        <v>1</v>
      </c>
      <c r="N40" s="281">
        <f t="shared" si="0"/>
        <v>1507410.8333333335</v>
      </c>
    </row>
    <row r="41" spans="1:14">
      <c r="A41" s="119" t="s">
        <v>322</v>
      </c>
      <c r="B41" s="833" t="str">
        <f>VLOOKUP(A41,EQUIPOS!A11:D155,3,FALSE)</f>
        <v xml:space="preserve">Retroexcavadora sobre llantas JD 410
</v>
      </c>
      <c r="C41" s="834"/>
      <c r="D41" s="834"/>
      <c r="E41" s="834"/>
      <c r="F41" s="834"/>
      <c r="G41" s="834"/>
      <c r="H41" s="835"/>
      <c r="I41" s="430"/>
      <c r="J41" s="431"/>
      <c r="K41" s="447">
        <f>VLOOKUP(A41,EQUIPOS!A11:D168,4,FALSE)</f>
        <v>123992.16666666666</v>
      </c>
      <c r="L41" s="344"/>
      <c r="M41" s="345">
        <v>0.2</v>
      </c>
      <c r="N41" s="281">
        <f t="shared" si="0"/>
        <v>619960.83333333326</v>
      </c>
    </row>
    <row r="42" spans="1:14">
      <c r="A42" s="119"/>
      <c r="B42" s="833"/>
      <c r="C42" s="834"/>
      <c r="D42" s="834"/>
      <c r="E42" s="834"/>
      <c r="F42" s="834"/>
      <c r="G42" s="834"/>
      <c r="H42" s="835"/>
      <c r="I42" s="337"/>
      <c r="J42" s="339"/>
      <c r="K42" s="447"/>
      <c r="L42" s="432"/>
      <c r="M42" s="433"/>
      <c r="N42" s="281"/>
    </row>
    <row r="43" spans="1:14">
      <c r="B43" s="833"/>
      <c r="C43" s="834"/>
      <c r="D43" s="834"/>
      <c r="E43" s="834"/>
      <c r="F43" s="834"/>
      <c r="G43" s="834"/>
      <c r="H43" s="835"/>
      <c r="I43" s="42"/>
      <c r="J43" s="43"/>
      <c r="K43" s="447"/>
      <c r="L43" s="285"/>
      <c r="M43" s="286"/>
      <c r="N43" s="281"/>
    </row>
    <row r="44" spans="1:14">
      <c r="B44" s="329"/>
      <c r="C44" s="330"/>
      <c r="D44" s="330"/>
      <c r="E44" s="330"/>
      <c r="F44" s="332"/>
      <c r="G44" s="332"/>
      <c r="H44" s="131"/>
      <c r="I44" s="42"/>
      <c r="J44" s="43"/>
      <c r="K44" s="447"/>
      <c r="L44" s="285"/>
      <c r="M44" s="286"/>
      <c r="N44" s="282"/>
    </row>
    <row r="45" spans="1:14">
      <c r="B45" s="840" t="s">
        <v>1036</v>
      </c>
      <c r="C45" s="841"/>
      <c r="D45" s="841"/>
      <c r="E45" s="44"/>
      <c r="F45" s="45"/>
      <c r="G45" s="45"/>
      <c r="H45" s="46"/>
      <c r="I45" s="42"/>
      <c r="J45" s="43"/>
      <c r="K45" s="288"/>
      <c r="L45" s="285"/>
      <c r="M45" s="410">
        <v>0.1</v>
      </c>
      <c r="N45" s="353">
        <f>N86*M45</f>
        <v>402224.08211598999</v>
      </c>
    </row>
    <row r="46" spans="1:14" ht="15.75" thickBot="1">
      <c r="B46" s="833"/>
      <c r="C46" s="834"/>
      <c r="D46" s="834"/>
      <c r="E46" s="834"/>
      <c r="F46" s="834"/>
      <c r="G46" s="834"/>
      <c r="H46" s="835"/>
      <c r="I46" s="842"/>
      <c r="J46" s="843"/>
      <c r="K46" s="47"/>
      <c r="L46" s="844"/>
      <c r="M46" s="845"/>
      <c r="N46" s="111"/>
    </row>
    <row r="47" spans="1:14" ht="15.75" thickBot="1">
      <c r="B47" s="820" t="s">
        <v>1037</v>
      </c>
      <c r="C47" s="821"/>
      <c r="D47" s="821"/>
      <c r="E47" s="821"/>
      <c r="F47" s="821"/>
      <c r="G47" s="821"/>
      <c r="H47" s="821"/>
      <c r="I47" s="821"/>
      <c r="J47" s="821"/>
      <c r="K47" s="821"/>
      <c r="L47" s="821"/>
      <c r="M47" s="822"/>
      <c r="N47" s="420">
        <f>SUM(N36:N45)</f>
        <v>19460222.832115985</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11" t="s">
        <v>1028</v>
      </c>
      <c r="C51" s="812"/>
      <c r="D51" s="812"/>
      <c r="E51" s="812"/>
      <c r="F51" s="812"/>
      <c r="G51" s="812"/>
      <c r="H51" s="812"/>
      <c r="I51" s="813"/>
      <c r="J51" s="324" t="s">
        <v>1029</v>
      </c>
      <c r="K51" s="91" t="s">
        <v>1030</v>
      </c>
      <c r="L51" s="814" t="s">
        <v>1039</v>
      </c>
      <c r="M51" s="813"/>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20194993.666666668</v>
      </c>
      <c r="N52" s="281">
        <f t="shared" ref="N52:N57" si="1">K52*M52</f>
        <v>20194993.666666668</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97889</v>
      </c>
      <c r="N53" s="281">
        <f t="shared" si="1"/>
        <v>2936670</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1466813.3333333335</v>
      </c>
      <c r="N54" s="281">
        <f t="shared" si="1"/>
        <v>2933626.666666667</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900507.16666666674</v>
      </c>
      <c r="N55" s="281">
        <f t="shared" si="1"/>
        <v>4502535.833333334</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57733</v>
      </c>
      <c r="N56" s="281">
        <f t="shared" si="1"/>
        <v>3463980</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39081.333333333328</v>
      </c>
      <c r="N57" s="281">
        <f t="shared" si="1"/>
        <v>468975.99999999994</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20" t="s">
        <v>1037</v>
      </c>
      <c r="C63" s="821"/>
      <c r="D63" s="821"/>
      <c r="E63" s="821"/>
      <c r="F63" s="821"/>
      <c r="G63" s="821"/>
      <c r="H63" s="821"/>
      <c r="I63" s="821"/>
      <c r="J63" s="821"/>
      <c r="K63" s="821"/>
      <c r="L63" s="821"/>
      <c r="M63" s="822"/>
      <c r="N63" s="403">
        <f>SUM(N52:N62)</f>
        <v>34500782.166666672</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3" t="s">
        <v>1045</v>
      </c>
      <c r="M67" s="796"/>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24">
        <f>VLOOKUP(A68,TRANSPORTE!A5:D117,4,FALSE)</f>
        <v>875621.10196326394</v>
      </c>
      <c r="M68" s="825"/>
      <c r="N68" s="296">
        <f>K68*L68</f>
        <v>875621.10196326394</v>
      </c>
    </row>
    <row r="69" spans="1:15">
      <c r="A69" t="s">
        <v>1483</v>
      </c>
      <c r="B69" s="52" t="str">
        <f>VLOOKUP(A69,TRANSPORTE!A5:D117,3,FALSE)</f>
        <v>Pasajes aéreos</v>
      </c>
      <c r="C69" s="53"/>
      <c r="D69" s="53"/>
      <c r="E69" s="53"/>
      <c r="F69" s="53"/>
      <c r="G69" s="53"/>
      <c r="H69" s="320" t="s">
        <v>1029</v>
      </c>
      <c r="I69" s="288">
        <v>3</v>
      </c>
      <c r="J69" s="295">
        <v>1</v>
      </c>
      <c r="K69" s="288">
        <f>I69*J69</f>
        <v>3</v>
      </c>
      <c r="L69" s="824">
        <f>VLOOKUP(A69,TRANSPORTE!A5:D117,4,FALSE)</f>
        <v>400365.17754133337</v>
      </c>
      <c r="M69" s="825"/>
      <c r="N69" s="296">
        <f>K69*L69</f>
        <v>1201095.5326240002</v>
      </c>
    </row>
    <row r="70" spans="1:15">
      <c r="B70" s="52"/>
      <c r="C70" s="53"/>
      <c r="D70" s="53"/>
      <c r="E70" s="53"/>
      <c r="F70" s="53"/>
      <c r="G70" s="53"/>
      <c r="H70" s="320"/>
      <c r="I70" s="288"/>
      <c r="J70" s="295"/>
      <c r="K70" s="288"/>
      <c r="L70" s="824"/>
      <c r="M70" s="825"/>
      <c r="N70" s="296"/>
    </row>
    <row r="71" spans="1:15">
      <c r="B71" s="52"/>
      <c r="C71" s="53"/>
      <c r="D71" s="53"/>
      <c r="E71" s="53"/>
      <c r="F71" s="53"/>
      <c r="G71" s="53"/>
      <c r="H71" s="320"/>
      <c r="I71" s="288"/>
      <c r="J71" s="295"/>
      <c r="K71" s="288"/>
      <c r="L71" s="824"/>
      <c r="M71" s="825"/>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9"/>
      <c r="M73" s="810"/>
      <c r="N73" s="133"/>
    </row>
    <row r="74" spans="1:15" ht="15.75" thickBot="1">
      <c r="B74" s="826" t="s">
        <v>1037</v>
      </c>
      <c r="C74" s="827"/>
      <c r="D74" s="827"/>
      <c r="E74" s="827"/>
      <c r="F74" s="827"/>
      <c r="G74" s="827"/>
      <c r="H74" s="827"/>
      <c r="I74" s="827"/>
      <c r="J74" s="827"/>
      <c r="K74" s="827"/>
      <c r="L74" s="827"/>
      <c r="M74" s="828"/>
      <c r="N74" s="110">
        <f>N68+N69+N70+N71+N72</f>
        <v>2076716.6345872642</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6" t="s">
        <v>1047</v>
      </c>
      <c r="C78" s="847"/>
      <c r="D78" s="847"/>
      <c r="E78" s="847"/>
      <c r="F78" s="847"/>
      <c r="G78" s="847"/>
      <c r="H78" s="847"/>
      <c r="I78" s="79" t="s">
        <v>1048</v>
      </c>
      <c r="J78" s="81" t="s">
        <v>1494</v>
      </c>
      <c r="K78" s="80" t="s">
        <v>1050</v>
      </c>
      <c r="L78" s="848" t="s">
        <v>1034</v>
      </c>
      <c r="M78" s="849"/>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75" thickBot="1">
      <c r="A85" t="s">
        <v>96</v>
      </c>
      <c r="B85" s="975" t="str">
        <f>VLOOKUP(A85,'MANO DE OBRA'!A12:D73,3,FALSE)</f>
        <v>Estudios, análisis e informes</v>
      </c>
      <c r="C85" s="976" t="e">
        <f>VLOOKUP(B85,'MANO DE OBRA'!B12:E73,3,FALSE)</f>
        <v>#N/A</v>
      </c>
      <c r="D85" s="976" t="e">
        <f>VLOOKUP(C85,'MANO DE OBRA'!C12:F73,3,FALSE)</f>
        <v>#N/A</v>
      </c>
      <c r="E85" s="976" t="e">
        <f>VLOOKUP(D85,'MANO DE OBRA'!D12:G73,3,FALSE)</f>
        <v>#N/A</v>
      </c>
      <c r="F85" s="976" t="e">
        <f>VLOOKUP(E85,'MANO DE OBRA'!E12:H73,3,FALSE)</f>
        <v>#N/A</v>
      </c>
      <c r="G85" s="976" t="e">
        <f>VLOOKUP(F85,'MANO DE OBRA'!F12:I73,3,FALSE)</f>
        <v>#N/A</v>
      </c>
      <c r="H85" s="976" t="e">
        <f>VLOOKUP(G85,'MANO DE OBRA'!G12:J73,3,FALSE)</f>
        <v>#N/A</v>
      </c>
      <c r="I85" s="658"/>
      <c r="J85" s="659"/>
      <c r="K85" s="660">
        <f>VLOOKUP(A85,'MANO DE OBRA'!A12:D104,4,FALSE)</f>
        <v>2042688.2082439999</v>
      </c>
      <c r="L85" s="977">
        <v>1</v>
      </c>
      <c r="M85" s="977"/>
      <c r="N85" s="661">
        <f>K85*L85</f>
        <v>2042688.2082439999</v>
      </c>
    </row>
    <row r="86" spans="1:14" ht="15.75" thickBot="1">
      <c r="B86" s="826" t="s">
        <v>1037</v>
      </c>
      <c r="C86" s="827"/>
      <c r="D86" s="827"/>
      <c r="E86" s="827"/>
      <c r="F86" s="827"/>
      <c r="G86" s="827"/>
      <c r="H86" s="827"/>
      <c r="I86" s="827"/>
      <c r="J86" s="827"/>
      <c r="K86" s="827"/>
      <c r="L86" s="827"/>
      <c r="M86" s="828"/>
      <c r="N86" s="469">
        <f>SUM(N79:N85)</f>
        <v>4022240.8211598997</v>
      </c>
    </row>
    <row r="87" spans="1:14" ht="15.75" thickBot="1">
      <c r="B87" s="39"/>
      <c r="C87" s="40"/>
      <c r="D87" s="40"/>
      <c r="E87" s="40"/>
      <c r="F87" s="40"/>
      <c r="G87" s="40"/>
      <c r="H87" s="40"/>
      <c r="I87" s="40"/>
      <c r="J87" s="40"/>
      <c r="K87" s="40"/>
      <c r="L87" s="40"/>
      <c r="M87" s="40"/>
      <c r="N87" s="41"/>
    </row>
    <row r="88" spans="1:14" ht="15.75" thickBot="1">
      <c r="B88" s="820" t="s">
        <v>1051</v>
      </c>
      <c r="C88" s="821"/>
      <c r="D88" s="821"/>
      <c r="E88" s="821"/>
      <c r="F88" s="821"/>
      <c r="G88" s="821"/>
      <c r="H88" s="821"/>
      <c r="I88" s="821"/>
      <c r="J88" s="821"/>
      <c r="K88" s="821"/>
      <c r="L88" s="821"/>
      <c r="M88" s="822"/>
      <c r="N88" s="105">
        <f>N86+N74+N63+N47</f>
        <v>60059962.454529822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11" t="s">
        <v>1053</v>
      </c>
      <c r="C92" s="812"/>
      <c r="D92" s="812"/>
      <c r="E92" s="812"/>
      <c r="F92" s="812"/>
      <c r="G92" s="812"/>
      <c r="H92" s="812"/>
      <c r="I92" s="323"/>
      <c r="J92" s="343"/>
      <c r="K92" s="311" t="s">
        <v>1054</v>
      </c>
      <c r="L92" s="850" t="s">
        <v>1055</v>
      </c>
      <c r="M92" s="851"/>
      <c r="N92" s="312"/>
    </row>
    <row r="93" spans="1:14">
      <c r="B93" s="852" t="s">
        <v>1056</v>
      </c>
      <c r="C93" s="853"/>
      <c r="D93" s="853"/>
      <c r="E93" s="853"/>
      <c r="F93" s="853"/>
      <c r="G93" s="853"/>
      <c r="H93" s="853"/>
      <c r="I93" s="93"/>
      <c r="J93" s="94"/>
      <c r="K93" s="313">
        <v>0.2</v>
      </c>
      <c r="L93" s="854">
        <f>N88*K93</f>
        <v>12011992.490905965</v>
      </c>
      <c r="M93" s="855"/>
      <c r="N93" s="57"/>
    </row>
    <row r="94" spans="1:14">
      <c r="B94" s="95" t="s">
        <v>1057</v>
      </c>
      <c r="C94" s="96"/>
      <c r="D94" s="96"/>
      <c r="E94" s="96"/>
      <c r="F94" s="96"/>
      <c r="G94" s="96"/>
      <c r="H94" s="96"/>
      <c r="I94" s="93"/>
      <c r="J94" s="94"/>
      <c r="K94" s="313">
        <v>0.05</v>
      </c>
      <c r="L94" s="854">
        <f>N88*K94</f>
        <v>3002998.1227264912</v>
      </c>
      <c r="M94" s="855"/>
      <c r="N94" s="57"/>
    </row>
    <row r="95" spans="1:14" ht="15.75" thickBot="1">
      <c r="B95" s="97" t="s">
        <v>1058</v>
      </c>
      <c r="C95" s="98"/>
      <c r="D95" s="98"/>
      <c r="E95" s="98"/>
      <c r="F95" s="98"/>
      <c r="G95" s="98"/>
      <c r="H95" s="98"/>
      <c r="I95" s="99"/>
      <c r="J95" s="100"/>
      <c r="K95" s="314">
        <v>0.05</v>
      </c>
      <c r="L95" s="856">
        <f>N88*K95</f>
        <v>3002998.1227264912</v>
      </c>
      <c r="M95" s="857"/>
      <c r="N95" s="57"/>
    </row>
    <row r="96" spans="1:14" ht="15.75" thickBot="1">
      <c r="B96" s="820" t="s">
        <v>1037</v>
      </c>
      <c r="C96" s="821"/>
      <c r="D96" s="821"/>
      <c r="E96" s="821"/>
      <c r="F96" s="821"/>
      <c r="G96" s="821"/>
      <c r="H96" s="821"/>
      <c r="I96" s="821"/>
      <c r="J96" s="821"/>
      <c r="K96" s="821"/>
      <c r="L96" s="821"/>
      <c r="M96" s="822"/>
      <c r="N96" s="58">
        <f>L93+L94+L95</f>
        <v>18017988.736358948</v>
      </c>
    </row>
    <row r="97" spans="1:14" ht="15.75" thickBot="1">
      <c r="B97" s="39"/>
      <c r="C97" s="40"/>
      <c r="D97" s="40"/>
      <c r="E97" s="40"/>
      <c r="F97" s="40"/>
      <c r="G97" s="40"/>
      <c r="H97" s="40"/>
      <c r="I97" s="40"/>
      <c r="J97" s="40"/>
      <c r="K97" s="40"/>
      <c r="L97" s="40"/>
      <c r="M97" s="40"/>
      <c r="N97" s="41"/>
    </row>
    <row r="98" spans="1:14" ht="15.75" thickBot="1">
      <c r="A98" t="s">
        <v>2122</v>
      </c>
      <c r="B98" s="820" t="s">
        <v>1059</v>
      </c>
      <c r="C98" s="821"/>
      <c r="D98" s="821"/>
      <c r="E98" s="821"/>
      <c r="F98" s="821"/>
      <c r="G98" s="821"/>
      <c r="H98" s="821"/>
      <c r="I98" s="821"/>
      <c r="J98" s="821"/>
      <c r="K98" s="821"/>
      <c r="L98" s="821"/>
      <c r="M98" s="822"/>
      <c r="N98" s="196">
        <f>N88+N96</f>
        <v>78077951.190888762</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2" t="s">
        <v>2324</v>
      </c>
      <c r="C115" s="963"/>
      <c r="D115" s="963"/>
      <c r="E115" s="963"/>
      <c r="F115" s="963"/>
      <c r="G115" s="963"/>
      <c r="H115" s="963"/>
      <c r="I115" s="963"/>
      <c r="J115" s="963"/>
      <c r="K115" s="963"/>
      <c r="L115" s="963"/>
      <c r="M115" s="963"/>
      <c r="N115" s="964"/>
    </row>
    <row r="116" spans="2:14" ht="15" customHeight="1">
      <c r="B116" s="962"/>
      <c r="C116" s="963"/>
      <c r="D116" s="963"/>
      <c r="E116" s="963"/>
      <c r="F116" s="963"/>
      <c r="G116" s="963"/>
      <c r="H116" s="963"/>
      <c r="I116" s="963"/>
      <c r="J116" s="963"/>
      <c r="K116" s="963"/>
      <c r="L116" s="963"/>
      <c r="M116" s="963"/>
      <c r="N116" s="964"/>
    </row>
    <row r="117" spans="2:14" ht="30" customHeight="1">
      <c r="B117" s="965" t="s">
        <v>2325</v>
      </c>
      <c r="C117" s="966"/>
      <c r="D117" s="966"/>
      <c r="E117" s="966"/>
      <c r="F117" s="966"/>
      <c r="G117" s="966"/>
      <c r="H117" s="966"/>
      <c r="I117" s="966"/>
      <c r="J117" s="966"/>
      <c r="K117" s="966"/>
      <c r="L117" s="966"/>
      <c r="M117" s="966"/>
      <c r="N117" s="967"/>
    </row>
    <row r="118" spans="2:14">
      <c r="B118" s="965"/>
      <c r="C118" s="966"/>
      <c r="D118" s="966"/>
      <c r="E118" s="966"/>
      <c r="F118" s="966"/>
      <c r="G118" s="966"/>
      <c r="H118" s="966"/>
      <c r="I118" s="966"/>
      <c r="J118" s="966"/>
      <c r="K118" s="966"/>
      <c r="L118" s="966"/>
      <c r="M118" s="966"/>
      <c r="N118" s="967"/>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8"/>
      <c r="K128" s="968"/>
      <c r="L128" s="968"/>
      <c r="M128" s="968"/>
      <c r="N128" s="969"/>
    </row>
    <row r="129" spans="2:14" ht="15.75" thickBot="1">
      <c r="B129" s="428" t="s">
        <v>2327</v>
      </c>
      <c r="C129" s="429"/>
      <c r="D129" s="429"/>
      <c r="E129" s="268"/>
      <c r="F129" s="268"/>
      <c r="G129" s="268"/>
      <c r="H129" s="268"/>
      <c r="I129" s="268"/>
      <c r="J129" s="970"/>
      <c r="K129" s="970"/>
      <c r="L129" s="970"/>
      <c r="M129" s="970"/>
      <c r="N129" s="971"/>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326</v>
      </c>
      <c r="B36" s="833" t="str">
        <f>VLOOKUP(A36,EQUIPOS!A6:D154,3,FALSE)</f>
        <v>Sensor de Impacto para prueba de integridad tipo</v>
      </c>
      <c r="C36" s="834"/>
      <c r="D36" s="834"/>
      <c r="E36" s="834"/>
      <c r="F36" s="834"/>
      <c r="G36" s="834"/>
      <c r="H36" s="835"/>
      <c r="I36" s="276"/>
      <c r="J36" s="277"/>
      <c r="K36" s="278">
        <f>VLOOKUP(A36,EQUIPOS!A6:D163,4,FALSE)</f>
        <v>109686.75</v>
      </c>
      <c r="L36" s="279"/>
      <c r="M36" s="345">
        <v>1</v>
      </c>
      <c r="N36" s="281">
        <f>K36/M36</f>
        <v>109686.75</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109686.75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1946758.4055133341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2056445.1555133341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411289.03110266686</v>
      </c>
      <c r="M84" s="855"/>
      <c r="N84" s="57"/>
    </row>
    <row r="85" spans="1:14">
      <c r="B85" s="95" t="s">
        <v>1057</v>
      </c>
      <c r="C85" s="96"/>
      <c r="D85" s="96"/>
      <c r="E85" s="96"/>
      <c r="F85" s="96"/>
      <c r="G85" s="96"/>
      <c r="H85" s="96"/>
      <c r="I85" s="93"/>
      <c r="J85" s="94"/>
      <c r="K85" s="313">
        <v>0.05</v>
      </c>
      <c r="L85" s="854">
        <f>N79*K85</f>
        <v>102822.25777566672</v>
      </c>
      <c r="M85" s="855"/>
      <c r="N85" s="57"/>
    </row>
    <row r="86" spans="1:14" ht="15.75" thickBot="1">
      <c r="B86" s="97" t="s">
        <v>1058</v>
      </c>
      <c r="C86" s="98"/>
      <c r="D86" s="98"/>
      <c r="E86" s="98"/>
      <c r="F86" s="98"/>
      <c r="G86" s="98"/>
      <c r="H86" s="98"/>
      <c r="I86" s="99"/>
      <c r="J86" s="100"/>
      <c r="K86" s="314">
        <v>0.05</v>
      </c>
      <c r="L86" s="856">
        <f>N79*K86</f>
        <v>102822.25777566672</v>
      </c>
      <c r="M86" s="857"/>
      <c r="N86" s="57"/>
    </row>
    <row r="87" spans="1:14" ht="15.75" thickBot="1">
      <c r="B87" s="820" t="s">
        <v>1037</v>
      </c>
      <c r="C87" s="821"/>
      <c r="D87" s="821"/>
      <c r="E87" s="821"/>
      <c r="F87" s="821"/>
      <c r="G87" s="821"/>
      <c r="H87" s="821"/>
      <c r="I87" s="821"/>
      <c r="J87" s="821"/>
      <c r="K87" s="821"/>
      <c r="L87" s="821"/>
      <c r="M87" s="822"/>
      <c r="N87" s="58">
        <f>L84+L85+L86</f>
        <v>616933.5466540003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2673378.7021673345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320</v>
      </c>
      <c r="B36" s="833" t="str">
        <f>VLOOKUP(A36,EQUIPOS!A6:D154,3,FALSE)</f>
        <v>Retroexcavadora sobre llantas, motor 62HP, Profundidad de excavación de 5.41 metros.</v>
      </c>
      <c r="C36" s="834"/>
      <c r="D36" s="834"/>
      <c r="E36" s="834"/>
      <c r="F36" s="834"/>
      <c r="G36" s="834"/>
      <c r="H36" s="835"/>
      <c r="I36" s="276"/>
      <c r="J36" s="277"/>
      <c r="K36" s="278">
        <f>VLOOKUP(A36,EQUIPOS!A6:D163,4,FALSE)</f>
        <v>142280.16666666666</v>
      </c>
      <c r="L36" s="279"/>
      <c r="M36" s="345">
        <v>10</v>
      </c>
      <c r="N36" s="281">
        <f>K36/M36</f>
        <v>14228.016666666666</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319.17003253812504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14547.186699204791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31243.833333333336</v>
      </c>
      <c r="N48" s="281">
        <f>K48*M48</f>
        <v>15274.762962962965</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22320.166666666664</v>
      </c>
      <c r="N49" s="281">
        <f>K49*M49</f>
        <v>29760.222222222219</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4489.8333333333339</v>
      </c>
      <c r="N50" s="281">
        <f>K50*M50</f>
        <v>6734.7500000000009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51769.735185185185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3191.70032538125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69508.622209771216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13901.724441954244</v>
      </c>
      <c r="M84" s="855"/>
      <c r="N84" s="57"/>
    </row>
    <row r="85" spans="1:14">
      <c r="B85" s="95" t="s">
        <v>1057</v>
      </c>
      <c r="C85" s="96"/>
      <c r="D85" s="96"/>
      <c r="E85" s="96"/>
      <c r="F85" s="96"/>
      <c r="G85" s="96"/>
      <c r="H85" s="96"/>
      <c r="I85" s="93"/>
      <c r="J85" s="94"/>
      <c r="K85" s="313">
        <v>0.05</v>
      </c>
      <c r="L85" s="854">
        <f>N79*K85</f>
        <v>3475.431110488561</v>
      </c>
      <c r="M85" s="855"/>
      <c r="N85" s="57"/>
    </row>
    <row r="86" spans="1:14" ht="15.75" thickBot="1">
      <c r="B86" s="97" t="s">
        <v>1058</v>
      </c>
      <c r="C86" s="98"/>
      <c r="D86" s="98"/>
      <c r="E86" s="98"/>
      <c r="F86" s="98"/>
      <c r="G86" s="98"/>
      <c r="H86" s="98"/>
      <c r="I86" s="99"/>
      <c r="J86" s="100"/>
      <c r="K86" s="314">
        <v>0.05</v>
      </c>
      <c r="L86" s="856">
        <f>N79*K86</f>
        <v>3475.431110488561</v>
      </c>
      <c r="M86" s="857"/>
      <c r="N86" s="57"/>
    </row>
    <row r="87" spans="1:14" ht="15.75" thickBot="1">
      <c r="B87" s="820" t="s">
        <v>1037</v>
      </c>
      <c r="C87" s="821"/>
      <c r="D87" s="821"/>
      <c r="E87" s="821"/>
      <c r="F87" s="821"/>
      <c r="G87" s="821"/>
      <c r="H87" s="821"/>
      <c r="I87" s="821"/>
      <c r="J87" s="821"/>
      <c r="K87" s="821"/>
      <c r="L87" s="821"/>
      <c r="M87" s="822"/>
      <c r="N87" s="58">
        <f>L84+L85+L86</f>
        <v>20852.586662931364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90361.208872702584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7"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204</v>
      </c>
      <c r="B36" s="833" t="str">
        <f>VLOOKUP(A36,EQUIPOS!A6:D154,3,FALSE)</f>
        <v xml:space="preserve">Equipo de soldadura 250 AMP
</v>
      </c>
      <c r="C36" s="834"/>
      <c r="D36" s="834"/>
      <c r="E36" s="834"/>
      <c r="F36" s="834"/>
      <c r="G36" s="834"/>
      <c r="H36" s="835"/>
      <c r="I36" s="276"/>
      <c r="J36" s="277"/>
      <c r="K36" s="278">
        <f>VLOOKUP(A36,EQUIPOS!A6:D163,4,FALSE)</f>
        <v>17171</v>
      </c>
      <c r="L36" s="279"/>
      <c r="M36" s="345">
        <v>10</v>
      </c>
      <c r="N36" s="281">
        <f>K36/M36</f>
        <v>1717.1</v>
      </c>
    </row>
    <row r="37" spans="1:14">
      <c r="A37" s="119" t="s">
        <v>320</v>
      </c>
      <c r="B37" s="833" t="str">
        <f>VLOOKUP(A37,EQUIPOS!A7:D154,3,FALSE)</f>
        <v>Retroexcavadora sobre llantas, motor 62HP, Profundidad de excavación de 5.41 metros.</v>
      </c>
      <c r="C37" s="834"/>
      <c r="D37" s="834"/>
      <c r="E37" s="834"/>
      <c r="F37" s="834"/>
      <c r="G37" s="834"/>
      <c r="H37" s="835"/>
      <c r="I37" s="430"/>
      <c r="J37" s="431"/>
      <c r="K37" s="278">
        <f>VLOOKUP(A37,EQUIPOS!A7:D164,4,FALSE)</f>
        <v>142280.16666666666</v>
      </c>
      <c r="L37" s="344"/>
      <c r="M37" s="345">
        <v>10</v>
      </c>
      <c r="N37" s="281">
        <f>K37/M37</f>
        <v>14228.016666666666</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16328.120705712417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9114.8333333333321</v>
      </c>
      <c r="N48" s="281">
        <f>K48*M48</f>
        <v>300.78949999999998</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66000.5</v>
      </c>
      <c r="N49" s="281">
        <f>K49*M49</f>
        <v>198001.5</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679.66666666666674</v>
      </c>
      <c r="N50" s="281">
        <f>K50*M50</f>
        <v>6796.6666666666679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205098.95616666667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3830.0403904574996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225257.11726283657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45051.423452567316</v>
      </c>
      <c r="M84" s="855"/>
      <c r="N84" s="57"/>
    </row>
    <row r="85" spans="1:14">
      <c r="B85" s="95" t="s">
        <v>1057</v>
      </c>
      <c r="C85" s="96"/>
      <c r="D85" s="96"/>
      <c r="E85" s="96"/>
      <c r="F85" s="96"/>
      <c r="G85" s="96"/>
      <c r="H85" s="96"/>
      <c r="I85" s="93"/>
      <c r="J85" s="94"/>
      <c r="K85" s="313">
        <v>0.05</v>
      </c>
      <c r="L85" s="854">
        <f>N79*K85</f>
        <v>11262.855863141829</v>
      </c>
      <c r="M85" s="855"/>
      <c r="N85" s="57"/>
    </row>
    <row r="86" spans="1:14" ht="15.75" thickBot="1">
      <c r="B86" s="97" t="s">
        <v>1058</v>
      </c>
      <c r="C86" s="98"/>
      <c r="D86" s="98"/>
      <c r="E86" s="98"/>
      <c r="F86" s="98"/>
      <c r="G86" s="98"/>
      <c r="H86" s="98"/>
      <c r="I86" s="99"/>
      <c r="J86" s="100"/>
      <c r="K86" s="314">
        <v>0.05</v>
      </c>
      <c r="L86" s="856">
        <f>N79*K86</f>
        <v>11262.855863141829</v>
      </c>
      <c r="M86" s="857"/>
      <c r="N86" s="57"/>
    </row>
    <row r="87" spans="1:14" ht="15.75" thickBot="1">
      <c r="B87" s="820" t="s">
        <v>1037</v>
      </c>
      <c r="C87" s="821"/>
      <c r="D87" s="821"/>
      <c r="E87" s="821"/>
      <c r="F87" s="821"/>
      <c r="G87" s="821"/>
      <c r="H87" s="821"/>
      <c r="I87" s="821"/>
      <c r="J87" s="821"/>
      <c r="K87" s="821"/>
      <c r="L87" s="821"/>
      <c r="M87" s="822"/>
      <c r="N87" s="58">
        <f>L84+L85+L86</f>
        <v>67577.135178850978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292834.25244168757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282</v>
      </c>
      <c r="B36" s="833" t="str">
        <f>VLOOKUP(A36,EQUIPOS!A6:D154,3,FALSE)</f>
        <v>Piloteadora potencia 250KW, RPM 1800, fuerza elevadora 200KN</v>
      </c>
      <c r="C36" s="834"/>
      <c r="D36" s="834"/>
      <c r="E36" s="834"/>
      <c r="F36" s="834"/>
      <c r="G36" s="834"/>
      <c r="H36" s="835"/>
      <c r="I36" s="276"/>
      <c r="J36" s="277"/>
      <c r="K36" s="278">
        <f>VLOOKUP(A36,EQUIPOS!A6:D163,4,FALSE)</f>
        <v>449885.25</v>
      </c>
      <c r="L36" s="279"/>
      <c r="M36" s="345">
        <v>2</v>
      </c>
      <c r="N36" s="281">
        <f>K36/M36</f>
        <v>224942.625</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4468.3804555337501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229411.00545553374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3869.5</v>
      </c>
      <c r="N48" s="281">
        <f>K48*M48</f>
        <v>108346</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471111.66666666663</v>
      </c>
      <c r="N49" s="281">
        <f>K49*M49</f>
        <v>164889.08333333331</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23255</v>
      </c>
      <c r="N50" s="281">
        <f>K50*M50</f>
        <v>69765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343000.08333333331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4">
        <f>VLOOKUP(A60,TRANSPORTE!A2:D117,4,FALSE)</f>
        <v>1213.3926280000001</v>
      </c>
      <c r="M60" s="825"/>
      <c r="N60" s="296">
        <f>K60*L60</f>
        <v>424.68741979999999</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424.68741979999999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44683.804555337498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617519.58076400449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123503.9161528009</v>
      </c>
      <c r="M84" s="855"/>
      <c r="N84" s="57"/>
    </row>
    <row r="85" spans="1:14">
      <c r="B85" s="95" t="s">
        <v>1057</v>
      </c>
      <c r="C85" s="96"/>
      <c r="D85" s="96"/>
      <c r="E85" s="96"/>
      <c r="F85" s="96"/>
      <c r="G85" s="96"/>
      <c r="H85" s="96"/>
      <c r="I85" s="93"/>
      <c r="J85" s="94"/>
      <c r="K85" s="313">
        <v>0.05</v>
      </c>
      <c r="L85" s="854">
        <f>N79*K85</f>
        <v>30875.979038200225</v>
      </c>
      <c r="M85" s="855"/>
      <c r="N85" s="57"/>
    </row>
    <row r="86" spans="1:14" ht="15.75" thickBot="1">
      <c r="B86" s="97" t="s">
        <v>1058</v>
      </c>
      <c r="C86" s="98"/>
      <c r="D86" s="98"/>
      <c r="E86" s="98"/>
      <c r="F86" s="98"/>
      <c r="G86" s="98"/>
      <c r="H86" s="98"/>
      <c r="I86" s="99"/>
      <c r="J86" s="100"/>
      <c r="K86" s="314">
        <v>0.05</v>
      </c>
      <c r="L86" s="856">
        <f>N79*K86</f>
        <v>30875.979038200225</v>
      </c>
      <c r="M86" s="857"/>
      <c r="N86" s="57"/>
    </row>
    <row r="87" spans="1:14" ht="15.75" thickBot="1">
      <c r="B87" s="820" t="s">
        <v>1037</v>
      </c>
      <c r="C87" s="821"/>
      <c r="D87" s="821"/>
      <c r="E87" s="821"/>
      <c r="F87" s="821"/>
      <c r="G87" s="821"/>
      <c r="H87" s="821"/>
      <c r="I87" s="821"/>
      <c r="J87" s="821"/>
      <c r="K87" s="821"/>
      <c r="L87" s="821"/>
      <c r="M87" s="822"/>
      <c r="N87" s="58">
        <f>L84+L85+L86</f>
        <v>185255.87422920135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802775.45499320584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282</v>
      </c>
      <c r="B36" s="833" t="str">
        <f>VLOOKUP(A36,EQUIPOS!A6:D154,3,FALSE)</f>
        <v>Piloteadora potencia 250KW, RPM 1800, fuerza elevadora 200KN</v>
      </c>
      <c r="C36" s="834"/>
      <c r="D36" s="834"/>
      <c r="E36" s="834"/>
      <c r="F36" s="834"/>
      <c r="G36" s="834"/>
      <c r="H36" s="835"/>
      <c r="I36" s="276"/>
      <c r="J36" s="277"/>
      <c r="K36" s="278">
        <f>VLOOKUP(A36,EQUIPOS!A6:D163,4,FALSE)</f>
        <v>449885.25</v>
      </c>
      <c r="L36" s="279"/>
      <c r="M36" s="345">
        <v>2</v>
      </c>
      <c r="N36" s="281">
        <f>K36/M36</f>
        <v>224942.625</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4468.3804555337501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229411.00545553374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3869.5</v>
      </c>
      <c r="N48" s="281">
        <f>K48*M48</f>
        <v>108346</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549101.5</v>
      </c>
      <c r="N49" s="281">
        <f>K49*M49</f>
        <v>192185.52499999999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23255</v>
      </c>
      <c r="N50" s="281">
        <f>K50*M50</f>
        <v>46510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347041.52500000002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4">
        <f>VLOOKUP(A60,TRANSPORTE!A2:D117,4,FALSE)</f>
        <v>1213.3926280000001</v>
      </c>
      <c r="M60" s="825"/>
      <c r="N60" s="296">
        <f>K60*L60</f>
        <v>424.68741979999999</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424.68741979999999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44683.804555337498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621561.02243067126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124312.20448613426</v>
      </c>
      <c r="M84" s="855"/>
      <c r="N84" s="57"/>
    </row>
    <row r="85" spans="1:14">
      <c r="B85" s="95" t="s">
        <v>1057</v>
      </c>
      <c r="C85" s="96"/>
      <c r="D85" s="96"/>
      <c r="E85" s="96"/>
      <c r="F85" s="96"/>
      <c r="G85" s="96"/>
      <c r="H85" s="96"/>
      <c r="I85" s="93"/>
      <c r="J85" s="94"/>
      <c r="K85" s="313">
        <v>0.05</v>
      </c>
      <c r="L85" s="854">
        <f>N79*K85</f>
        <v>31078.051121533565</v>
      </c>
      <c r="M85" s="855"/>
      <c r="N85" s="57"/>
    </row>
    <row r="86" spans="1:14" ht="15.75" thickBot="1">
      <c r="B86" s="97" t="s">
        <v>1058</v>
      </c>
      <c r="C86" s="98"/>
      <c r="D86" s="98"/>
      <c r="E86" s="98"/>
      <c r="F86" s="98"/>
      <c r="G86" s="98"/>
      <c r="H86" s="98"/>
      <c r="I86" s="99"/>
      <c r="J86" s="100"/>
      <c r="K86" s="314">
        <v>0.05</v>
      </c>
      <c r="L86" s="856">
        <f>N79*K86</f>
        <v>31078.051121533565</v>
      </c>
      <c r="M86" s="857"/>
      <c r="N86" s="57"/>
    </row>
    <row r="87" spans="1:14" ht="15.75" thickBot="1">
      <c r="B87" s="820" t="s">
        <v>1037</v>
      </c>
      <c r="C87" s="821"/>
      <c r="D87" s="821"/>
      <c r="E87" s="821"/>
      <c r="F87" s="821"/>
      <c r="G87" s="821"/>
      <c r="H87" s="821"/>
      <c r="I87" s="821"/>
      <c r="J87" s="821"/>
      <c r="K87" s="821"/>
      <c r="L87" s="821"/>
      <c r="M87" s="822"/>
      <c r="N87" s="58">
        <f>L84+L85+L86</f>
        <v>186468.30672920137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808029.32915987261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195</v>
      </c>
      <c r="B36" s="833" t="str">
        <f>VLOOKUP(A36,EQUIPOS!A6:D154,3,FALSE)</f>
        <v xml:space="preserve">Equipo de oxicorte, Capacidad de corte: hasta 6´´ (152mm) </v>
      </c>
      <c r="C36" s="834"/>
      <c r="D36" s="834"/>
      <c r="E36" s="834"/>
      <c r="F36" s="834"/>
      <c r="G36" s="834"/>
      <c r="H36" s="835"/>
      <c r="I36" s="276"/>
      <c r="J36" s="277"/>
      <c r="K36" s="278">
        <f>VLOOKUP(A36,EQUIPOS!A6:D163,4,FALSE)</f>
        <v>18149.666666666664</v>
      </c>
      <c r="L36" s="279"/>
      <c r="M36" s="345">
        <v>1.1299999999999999</v>
      </c>
      <c r="N36" s="281">
        <f>K36/M36</f>
        <v>16061.65191740413</v>
      </c>
    </row>
    <row r="37" spans="1:14">
      <c r="A37" s="119" t="s">
        <v>332</v>
      </c>
      <c r="B37" s="833" t="str">
        <f>VLOOKUP(A37,EQUIPOS!A7:D154,3,FALSE)</f>
        <v xml:space="preserve">Taladro de 1/2´´, pulidora, lijadora y circular
</v>
      </c>
      <c r="C37" s="834"/>
      <c r="D37" s="834"/>
      <c r="E37" s="834"/>
      <c r="F37" s="834"/>
      <c r="G37" s="834"/>
      <c r="H37" s="835"/>
      <c r="I37" s="430"/>
      <c r="J37" s="431"/>
      <c r="K37" s="278">
        <f>VLOOKUP(A37,EQUIPOS!A7:D164,4,FALSE)</f>
        <v>4939.6666666666661</v>
      </c>
      <c r="L37" s="344"/>
      <c r="M37" s="345">
        <v>0.53</v>
      </c>
      <c r="N37" s="281">
        <f>K37/M37</f>
        <v>9320.1257861635204</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2553.3602603050003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27935.13796387265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69229.5</v>
      </c>
      <c r="N48" s="281">
        <f>K48*M48</f>
        <v>1384.59</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5543.6666666666661</v>
      </c>
      <c r="N49" s="281">
        <f>K49*M49</f>
        <v>2771.833333333333</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84043.333333333343</v>
      </c>
      <c r="N50" s="281">
        <f>K50*M50</f>
        <v>6723.4666666666672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10879.89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64348.630566922649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12869.726113384531</v>
      </c>
      <c r="M84" s="855"/>
      <c r="N84" s="57"/>
    </row>
    <row r="85" spans="1:14">
      <c r="B85" s="95" t="s">
        <v>1057</v>
      </c>
      <c r="C85" s="96"/>
      <c r="D85" s="96"/>
      <c r="E85" s="96"/>
      <c r="F85" s="96"/>
      <c r="G85" s="96"/>
      <c r="H85" s="96"/>
      <c r="I85" s="93"/>
      <c r="J85" s="94"/>
      <c r="K85" s="313">
        <v>0.05</v>
      </c>
      <c r="L85" s="854">
        <f>N79*K85</f>
        <v>3217.4315283461328</v>
      </c>
      <c r="M85" s="855"/>
      <c r="N85" s="57"/>
    </row>
    <row r="86" spans="1:14" ht="15.75" thickBot="1">
      <c r="B86" s="97" t="s">
        <v>1058</v>
      </c>
      <c r="C86" s="98"/>
      <c r="D86" s="98"/>
      <c r="E86" s="98"/>
      <c r="F86" s="98"/>
      <c r="G86" s="98"/>
      <c r="H86" s="98"/>
      <c r="I86" s="99"/>
      <c r="J86" s="100"/>
      <c r="K86" s="314">
        <v>0.05</v>
      </c>
      <c r="L86" s="856">
        <f>N79*K86</f>
        <v>3217.4315283461328</v>
      </c>
      <c r="M86" s="857"/>
      <c r="N86" s="57"/>
    </row>
    <row r="87" spans="1:14" ht="15.75" thickBot="1">
      <c r="B87" s="820" t="s">
        <v>1037</v>
      </c>
      <c r="C87" s="821"/>
      <c r="D87" s="821"/>
      <c r="E87" s="821"/>
      <c r="F87" s="821"/>
      <c r="G87" s="821"/>
      <c r="H87" s="821"/>
      <c r="I87" s="821"/>
      <c r="J87" s="821"/>
      <c r="K87" s="821"/>
      <c r="L87" s="821"/>
      <c r="M87" s="822"/>
      <c r="N87" s="58">
        <f>L84+L85+L86</f>
        <v>19304.589170076797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83653.219736999454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6"/>
      <c r="J36" s="277"/>
      <c r="K36" s="278">
        <f>VLOOKUP(A36,EQUIPOS!A6:D163,4,FALSE)</f>
        <v>20226.166666666668</v>
      </c>
      <c r="L36" s="279"/>
      <c r="M36" s="345">
        <v>12</v>
      </c>
      <c r="N36" s="281">
        <f t="shared" ref="N36:N42" si="0">K36/M36</f>
        <v>1685.5138888888889</v>
      </c>
    </row>
    <row r="37" spans="1:14">
      <c r="A37" s="119" t="s">
        <v>288</v>
      </c>
      <c r="B37" s="833" t="str">
        <f>VLOOKUP(A37,EQUIPOS!A7:D154,3,FALSE)</f>
        <v xml:space="preserve">Planta eléctrica </v>
      </c>
      <c r="C37" s="834"/>
      <c r="D37" s="834"/>
      <c r="E37" s="834"/>
      <c r="F37" s="834"/>
      <c r="G37" s="834"/>
      <c r="H37" s="835"/>
      <c r="I37" s="276"/>
      <c r="J37" s="277"/>
      <c r="K37" s="278">
        <f>VLOOKUP(A37,EQUIPOS!A7:D164,4,FALSE)</f>
        <v>17870.833333333332</v>
      </c>
      <c r="L37" s="279"/>
      <c r="M37" s="345">
        <v>1.3</v>
      </c>
      <c r="N37" s="281">
        <f t="shared" si="0"/>
        <v>13746.794871794871</v>
      </c>
    </row>
    <row r="38" spans="1:14">
      <c r="A38" s="119" t="s">
        <v>125</v>
      </c>
      <c r="B38" s="833" t="str">
        <f>VLOOKUP(A38,EQUIPOS!A8:D154,3,FALSE)</f>
        <v>Bomba para gato de tensionamiento</v>
      </c>
      <c r="C38" s="834"/>
      <c r="D38" s="834"/>
      <c r="E38" s="834"/>
      <c r="F38" s="834"/>
      <c r="G38" s="834"/>
      <c r="H38" s="835"/>
      <c r="I38" s="276"/>
      <c r="J38" s="277"/>
      <c r="K38" s="278">
        <f>VLOOKUP(A38,EQUIPOS!A8:D165,4,FALSE)</f>
        <v>63403.166666666664</v>
      </c>
      <c r="L38" s="279"/>
      <c r="M38" s="345">
        <v>12</v>
      </c>
      <c r="N38" s="281">
        <f t="shared" si="0"/>
        <v>5283.5972222222217</v>
      </c>
    </row>
    <row r="39" spans="1:14">
      <c r="A39" s="119" t="s">
        <v>180</v>
      </c>
      <c r="B39" s="833" t="str">
        <f>VLOOKUP(A39,EQUIPOS!A9:D154,3,FALSE)</f>
        <v>Compresor 120 HP, con martillo.</v>
      </c>
      <c r="C39" s="834"/>
      <c r="D39" s="834"/>
      <c r="E39" s="834"/>
      <c r="F39" s="834"/>
      <c r="G39" s="834"/>
      <c r="H39" s="835"/>
      <c r="I39" s="276"/>
      <c r="J39" s="277"/>
      <c r="K39" s="278">
        <f>VLOOKUP(A39,EQUIPOS!A9:D166,4,FALSE)</f>
        <v>90682.833333333328</v>
      </c>
      <c r="L39" s="279"/>
      <c r="M39" s="345">
        <v>1.3</v>
      </c>
      <c r="N39" s="281">
        <f t="shared" si="0"/>
        <v>69756.025641025641</v>
      </c>
    </row>
    <row r="40" spans="1:14">
      <c r="A40" s="119" t="s">
        <v>197</v>
      </c>
      <c r="B40" s="833" t="str">
        <f>VLOOKUP(A40,EQUIPOS!A10:D154,3,FALSE)</f>
        <v>Equipo de perforación (TRACKDRILL), potencia 40 HP, 2100 golpes / minuto</v>
      </c>
      <c r="C40" s="834"/>
      <c r="D40" s="834"/>
      <c r="E40" s="834"/>
      <c r="F40" s="834"/>
      <c r="G40" s="834"/>
      <c r="H40" s="835"/>
      <c r="I40" s="276"/>
      <c r="J40" s="277"/>
      <c r="K40" s="278">
        <f>VLOOKUP(A40,EQUIPOS!A10:D167,4,FALSE)</f>
        <v>135555.66666666669</v>
      </c>
      <c r="L40" s="279"/>
      <c r="M40" s="345">
        <v>1.3</v>
      </c>
      <c r="N40" s="281">
        <f t="shared" si="0"/>
        <v>104273.58974358975</v>
      </c>
    </row>
    <row r="41" spans="1:14">
      <c r="A41" s="119" t="s">
        <v>195</v>
      </c>
      <c r="B41" s="833" t="str">
        <f>VLOOKUP(A41,EQUIPOS!A11:D155,3,FALSE)</f>
        <v xml:space="preserve">Equipo de oxicorte, Capacidad de corte: hasta 6´´ (152mm) </v>
      </c>
      <c r="C41" s="834"/>
      <c r="D41" s="834"/>
      <c r="E41" s="834"/>
      <c r="F41" s="834"/>
      <c r="G41" s="834"/>
      <c r="H41" s="835"/>
      <c r="I41" s="276"/>
      <c r="J41" s="277"/>
      <c r="K41" s="278">
        <f>VLOOKUP(A41,EQUIPOS!A11:D168,4,FALSE)</f>
        <v>18149.666666666664</v>
      </c>
      <c r="L41" s="279"/>
      <c r="M41" s="345">
        <v>15</v>
      </c>
      <c r="N41" s="281">
        <f t="shared" si="0"/>
        <v>1209.9777777777776</v>
      </c>
    </row>
    <row r="42" spans="1:14">
      <c r="A42" s="119" t="s">
        <v>240</v>
      </c>
      <c r="B42" s="833" t="str">
        <f>VLOOKUP(A42,EQUIPOS!A12:D156,3,FALSE)</f>
        <v>Gato para tensionamiento, fuerza Max 200 ton, área de tensión 314 cm2.</v>
      </c>
      <c r="C42" s="834"/>
      <c r="D42" s="834"/>
      <c r="E42" s="834"/>
      <c r="F42" s="834"/>
      <c r="G42" s="834"/>
      <c r="H42" s="835"/>
      <c r="I42" s="276"/>
      <c r="J42" s="277"/>
      <c r="K42" s="278">
        <f>VLOOKUP(A42,EQUIPOS!A12:D169,4,FALSE)</f>
        <v>165339.66666666669</v>
      </c>
      <c r="L42" s="279"/>
      <c r="M42" s="345">
        <v>12</v>
      </c>
      <c r="N42" s="281">
        <f t="shared" si="0"/>
        <v>13778.305555555557</v>
      </c>
    </row>
    <row r="43" spans="1:14">
      <c r="A43" s="119"/>
      <c r="B43" s="833"/>
      <c r="C43" s="834"/>
      <c r="D43" s="834"/>
      <c r="E43" s="834"/>
      <c r="F43" s="834"/>
      <c r="G43" s="834"/>
      <c r="H43" s="835"/>
      <c r="I43" s="430"/>
      <c r="J43" s="431"/>
      <c r="K43" s="278"/>
      <c r="L43" s="344"/>
      <c r="M43" s="345"/>
      <c r="N43" s="281"/>
    </row>
    <row r="44" spans="1:14">
      <c r="A44" s="119"/>
      <c r="B44" s="833"/>
      <c r="C44" s="834"/>
      <c r="D44" s="834"/>
      <c r="E44" s="834"/>
      <c r="F44" s="834"/>
      <c r="G44" s="834"/>
      <c r="H44" s="835"/>
      <c r="I44" s="337"/>
      <c r="J44" s="339"/>
      <c r="K44" s="278"/>
      <c r="L44" s="432"/>
      <c r="M44" s="433"/>
      <c r="N44" s="281"/>
    </row>
    <row r="45" spans="1:14">
      <c r="B45" s="833"/>
      <c r="C45" s="834"/>
      <c r="D45" s="834"/>
      <c r="E45" s="834"/>
      <c r="F45" s="834"/>
      <c r="G45" s="834"/>
      <c r="H45" s="835"/>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75" thickBot="1">
      <c r="B48" s="833"/>
      <c r="C48" s="834"/>
      <c r="D48" s="834"/>
      <c r="E48" s="834"/>
      <c r="F48" s="834"/>
      <c r="G48" s="834"/>
      <c r="H48" s="835"/>
      <c r="I48" s="842"/>
      <c r="J48" s="843"/>
      <c r="K48" s="47"/>
      <c r="L48" s="844"/>
      <c r="M48" s="845"/>
      <c r="N48" s="111"/>
    </row>
    <row r="49" spans="1:14" ht="15.75" thickBot="1">
      <c r="B49" s="820" t="s">
        <v>1037</v>
      </c>
      <c r="C49" s="821"/>
      <c r="D49" s="821"/>
      <c r="E49" s="821"/>
      <c r="F49" s="821"/>
      <c r="G49" s="821"/>
      <c r="H49" s="821"/>
      <c r="I49" s="821"/>
      <c r="J49" s="821"/>
      <c r="K49" s="821"/>
      <c r="L49" s="821"/>
      <c r="M49" s="822"/>
      <c r="N49" s="403">
        <f>SUM(N36:N48)</f>
        <v>213662.05125517008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1" t="s">
        <v>1028</v>
      </c>
      <c r="C53" s="812"/>
      <c r="D53" s="812"/>
      <c r="E53" s="812"/>
      <c r="F53" s="812"/>
      <c r="G53" s="812"/>
      <c r="H53" s="812"/>
      <c r="I53" s="813"/>
      <c r="J53" s="324" t="s">
        <v>1029</v>
      </c>
      <c r="K53" s="91" t="s">
        <v>1030</v>
      </c>
      <c r="L53" s="814" t="s">
        <v>1039</v>
      </c>
      <c r="M53" s="813"/>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4090</v>
      </c>
      <c r="N54" s="281">
        <f>K54*M54</f>
        <v>818</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5886</v>
      </c>
      <c r="N55" s="281">
        <f t="shared" ref="N55:N67" si="1">K55*M55</f>
        <v>32549.58</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28886</v>
      </c>
      <c r="N56" s="281">
        <f t="shared" si="1"/>
        <v>231.08799999999999</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43302</v>
      </c>
      <c r="N57" s="281">
        <f t="shared" si="1"/>
        <v>952.64399999999989</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1336.25</v>
      </c>
      <c r="N58" s="281">
        <f t="shared" si="1"/>
        <v>400.875</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1968.5</v>
      </c>
      <c r="N59" s="281">
        <f t="shared" si="1"/>
        <v>196.85000000000002</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15844.166666666668</v>
      </c>
      <c r="N60" s="281">
        <f t="shared" si="1"/>
        <v>7922.0833333333339</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71420.333333333343</v>
      </c>
      <c r="N61" s="281">
        <f t="shared" si="1"/>
        <v>7142.0333333333347</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1288.5</v>
      </c>
      <c r="N62" s="281">
        <f t="shared" si="1"/>
        <v>12885</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12908.5</v>
      </c>
      <c r="N63" s="281">
        <f t="shared" si="1"/>
        <v>12908.5</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13932</v>
      </c>
      <c r="N64" s="281">
        <f t="shared" si="1"/>
        <v>6966</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5040.3333333333339</v>
      </c>
      <c r="N65" s="281">
        <f t="shared" si="1"/>
        <v>2772.1833333333338</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4489.8333333333339</v>
      </c>
      <c r="N66" s="281">
        <f t="shared" si="1"/>
        <v>224.4916666666667</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6346.5</v>
      </c>
      <c r="N67" s="281">
        <f t="shared" si="1"/>
        <v>6346.5</v>
      </c>
    </row>
    <row r="68" spans="1:14" ht="15.75" thickBot="1">
      <c r="B68" s="49"/>
      <c r="C68" s="319"/>
      <c r="D68" s="319"/>
      <c r="E68" s="319"/>
      <c r="F68" s="319"/>
      <c r="G68" s="319"/>
      <c r="H68" s="319"/>
      <c r="I68" s="319"/>
      <c r="J68" s="444"/>
      <c r="K68" s="132"/>
      <c r="L68" s="334"/>
      <c r="M68" s="411"/>
      <c r="N68" s="281"/>
    </row>
    <row r="69" spans="1:14" ht="15.75" thickBot="1">
      <c r="B69" s="820" t="s">
        <v>1037</v>
      </c>
      <c r="C69" s="821"/>
      <c r="D69" s="821"/>
      <c r="E69" s="821"/>
      <c r="F69" s="821"/>
      <c r="G69" s="821"/>
      <c r="H69" s="821"/>
      <c r="I69" s="821"/>
      <c r="J69" s="821"/>
      <c r="K69" s="821"/>
      <c r="L69" s="821"/>
      <c r="M69" s="822"/>
      <c r="N69" s="403">
        <f>SUM(N54:N68)</f>
        <v>92315.828666666683</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823" t="s">
        <v>1045</v>
      </c>
      <c r="M73" s="796"/>
      <c r="N73" s="82" t="s">
        <v>1035</v>
      </c>
    </row>
    <row r="74" spans="1:14">
      <c r="B74" s="52"/>
      <c r="C74" s="326"/>
      <c r="D74" s="326"/>
      <c r="E74" s="326"/>
      <c r="F74" s="326"/>
      <c r="G74" s="326"/>
      <c r="H74" s="320"/>
      <c r="I74" s="288"/>
      <c r="J74" s="295"/>
      <c r="K74" s="288"/>
      <c r="L74" s="824"/>
      <c r="M74" s="825"/>
      <c r="N74" s="296"/>
    </row>
    <row r="75" spans="1:14">
      <c r="B75" s="52"/>
      <c r="C75" s="53"/>
      <c r="D75" s="53"/>
      <c r="E75" s="53"/>
      <c r="F75" s="53"/>
      <c r="G75" s="53"/>
      <c r="H75" s="320"/>
      <c r="I75" s="288"/>
      <c r="J75" s="295"/>
      <c r="K75" s="288"/>
      <c r="L75" s="824"/>
      <c r="M75" s="825"/>
      <c r="N75" s="296"/>
    </row>
    <row r="76" spans="1:14">
      <c r="B76" s="52"/>
      <c r="C76" s="53"/>
      <c r="D76" s="53"/>
      <c r="E76" s="53"/>
      <c r="F76" s="53"/>
      <c r="G76" s="53"/>
      <c r="H76" s="320"/>
      <c r="I76" s="288"/>
      <c r="J76" s="295"/>
      <c r="K76" s="288"/>
      <c r="L76" s="824"/>
      <c r="M76" s="825"/>
      <c r="N76" s="296"/>
    </row>
    <row r="77" spans="1:14">
      <c r="B77" s="52"/>
      <c r="C77" s="53"/>
      <c r="D77" s="53"/>
      <c r="E77" s="53"/>
      <c r="F77" s="53"/>
      <c r="G77" s="53"/>
      <c r="H77" s="320"/>
      <c r="I77" s="288"/>
      <c r="J77" s="295"/>
      <c r="K77" s="288"/>
      <c r="L77" s="824"/>
      <c r="M77" s="825"/>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09"/>
      <c r="M79" s="810"/>
      <c r="N79" s="133"/>
    </row>
    <row r="80" spans="1:14" ht="15.75" thickBot="1">
      <c r="B80" s="826" t="s">
        <v>1037</v>
      </c>
      <c r="C80" s="827"/>
      <c r="D80" s="827"/>
      <c r="E80" s="827"/>
      <c r="F80" s="827"/>
      <c r="G80" s="827"/>
      <c r="H80" s="827"/>
      <c r="I80" s="827"/>
      <c r="J80" s="827"/>
      <c r="K80" s="827"/>
      <c r="L80" s="827"/>
      <c r="M80" s="828"/>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6" t="s">
        <v>1047</v>
      </c>
      <c r="C84" s="847"/>
      <c r="D84" s="847"/>
      <c r="E84" s="847"/>
      <c r="F84" s="847"/>
      <c r="G84" s="847"/>
      <c r="H84" s="847"/>
      <c r="I84" s="79" t="s">
        <v>1048</v>
      </c>
      <c r="J84" s="81" t="s">
        <v>1494</v>
      </c>
      <c r="K84" s="80" t="s">
        <v>1050</v>
      </c>
      <c r="L84" s="848" t="s">
        <v>1034</v>
      </c>
      <c r="M84" s="849"/>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07"/>
      <c r="C90" s="808"/>
      <c r="D90" s="808"/>
      <c r="E90" s="808"/>
      <c r="F90" s="808"/>
      <c r="G90" s="808"/>
      <c r="H90" s="808"/>
      <c r="I90" s="132"/>
      <c r="J90" s="132"/>
      <c r="K90" s="132"/>
      <c r="L90" s="908"/>
      <c r="M90" s="908"/>
      <c r="N90" s="51"/>
    </row>
    <row r="91" spans="1:15" ht="15.75" thickBot="1">
      <c r="B91" s="826" t="s">
        <v>1037</v>
      </c>
      <c r="C91" s="827"/>
      <c r="D91" s="827"/>
      <c r="E91" s="827"/>
      <c r="F91" s="827"/>
      <c r="G91" s="827"/>
      <c r="H91" s="827"/>
      <c r="I91" s="827"/>
      <c r="J91" s="827"/>
      <c r="K91" s="827"/>
      <c r="L91" s="827"/>
      <c r="M91" s="828"/>
      <c r="N91" s="310">
        <f>SUM(N85:N90)</f>
        <v>39282.465543153841</v>
      </c>
    </row>
    <row r="92" spans="1:15" ht="15.75" thickBot="1">
      <c r="B92" s="39"/>
      <c r="C92" s="40"/>
      <c r="D92" s="40"/>
      <c r="E92" s="40"/>
      <c r="F92" s="40"/>
      <c r="G92" s="40"/>
      <c r="H92" s="40"/>
      <c r="I92" s="40"/>
      <c r="J92" s="40"/>
      <c r="K92" s="40"/>
      <c r="L92" s="40"/>
      <c r="M92" s="40"/>
      <c r="N92" s="41"/>
    </row>
    <row r="93" spans="1:15" ht="15.75" thickBot="1">
      <c r="B93" s="820" t="s">
        <v>1051</v>
      </c>
      <c r="C93" s="821"/>
      <c r="D93" s="821"/>
      <c r="E93" s="821"/>
      <c r="F93" s="821"/>
      <c r="G93" s="821"/>
      <c r="H93" s="821"/>
      <c r="I93" s="821"/>
      <c r="J93" s="821"/>
      <c r="K93" s="821"/>
      <c r="L93" s="821"/>
      <c r="M93" s="822"/>
      <c r="N93" s="105">
        <f>N49+N69+N80+N91</f>
        <v>345260.34546499059</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11" t="s">
        <v>1053</v>
      </c>
      <c r="C97" s="812"/>
      <c r="D97" s="812"/>
      <c r="E97" s="812"/>
      <c r="F97" s="812"/>
      <c r="G97" s="812"/>
      <c r="H97" s="812"/>
      <c r="I97" s="323"/>
      <c r="J97" s="343"/>
      <c r="K97" s="311" t="s">
        <v>1054</v>
      </c>
      <c r="L97" s="850" t="s">
        <v>1055</v>
      </c>
      <c r="M97" s="851"/>
      <c r="N97" s="312"/>
    </row>
    <row r="98" spans="1:14">
      <c r="B98" s="852" t="s">
        <v>1056</v>
      </c>
      <c r="C98" s="853"/>
      <c r="D98" s="853"/>
      <c r="E98" s="853"/>
      <c r="F98" s="853"/>
      <c r="G98" s="853"/>
      <c r="H98" s="853"/>
      <c r="I98" s="93"/>
      <c r="J98" s="94"/>
      <c r="K98" s="313">
        <v>0.2</v>
      </c>
      <c r="L98" s="854">
        <f>N93*K98</f>
        <v>69052.069092998121</v>
      </c>
      <c r="M98" s="855"/>
      <c r="N98" s="57"/>
    </row>
    <row r="99" spans="1:14">
      <c r="B99" s="95" t="s">
        <v>1057</v>
      </c>
      <c r="C99" s="96"/>
      <c r="D99" s="96"/>
      <c r="E99" s="96"/>
      <c r="F99" s="96"/>
      <c r="G99" s="96"/>
      <c r="H99" s="96"/>
      <c r="I99" s="93"/>
      <c r="J99" s="94"/>
      <c r="K99" s="313">
        <v>0.05</v>
      </c>
      <c r="L99" s="854">
        <f>N93*K99</f>
        <v>17263.01727324953</v>
      </c>
      <c r="M99" s="855"/>
      <c r="N99" s="57"/>
    </row>
    <row r="100" spans="1:14" ht="15.75" thickBot="1">
      <c r="B100" s="97" t="s">
        <v>1058</v>
      </c>
      <c r="C100" s="98"/>
      <c r="D100" s="98"/>
      <c r="E100" s="98"/>
      <c r="F100" s="98"/>
      <c r="G100" s="98"/>
      <c r="H100" s="98"/>
      <c r="I100" s="99"/>
      <c r="J100" s="100"/>
      <c r="K100" s="314">
        <v>0.05</v>
      </c>
      <c r="L100" s="856">
        <f>N93*K100</f>
        <v>17263.01727324953</v>
      </c>
      <c r="M100" s="857"/>
      <c r="N100" s="57"/>
    </row>
    <row r="101" spans="1:14" ht="15.75" thickBot="1">
      <c r="B101" s="820" t="s">
        <v>1037</v>
      </c>
      <c r="C101" s="821"/>
      <c r="D101" s="821"/>
      <c r="E101" s="821"/>
      <c r="F101" s="821"/>
      <c r="G101" s="821"/>
      <c r="H101" s="821"/>
      <c r="I101" s="821"/>
      <c r="J101" s="821"/>
      <c r="K101" s="821"/>
      <c r="L101" s="821"/>
      <c r="M101" s="822"/>
      <c r="N101" s="58">
        <f>L98+L99+L100</f>
        <v>103578.10363949717</v>
      </c>
    </row>
    <row r="102" spans="1:14" ht="15.75" thickBot="1">
      <c r="B102" s="39"/>
      <c r="C102" s="40"/>
      <c r="D102" s="40"/>
      <c r="E102" s="40"/>
      <c r="F102" s="40"/>
      <c r="G102" s="40"/>
      <c r="H102" s="40"/>
      <c r="I102" s="40"/>
      <c r="J102" s="40"/>
      <c r="K102" s="40"/>
      <c r="L102" s="40"/>
      <c r="M102" s="40"/>
      <c r="N102" s="41"/>
    </row>
    <row r="103" spans="1:14" ht="15.75" thickBot="1">
      <c r="A103" t="s">
        <v>2122</v>
      </c>
      <c r="B103" s="820" t="s">
        <v>1059</v>
      </c>
      <c r="C103" s="821"/>
      <c r="D103" s="821"/>
      <c r="E103" s="821"/>
      <c r="F103" s="821"/>
      <c r="G103" s="821"/>
      <c r="H103" s="821"/>
      <c r="I103" s="821"/>
      <c r="J103" s="821"/>
      <c r="K103" s="821"/>
      <c r="L103" s="821"/>
      <c r="M103" s="822"/>
      <c r="N103" s="196">
        <f>N93+N101</f>
        <v>448838.44910448778</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2" t="s">
        <v>2324</v>
      </c>
      <c r="C120" s="963"/>
      <c r="D120" s="963"/>
      <c r="E120" s="963"/>
      <c r="F120" s="963"/>
      <c r="G120" s="963"/>
      <c r="H120" s="963"/>
      <c r="I120" s="963"/>
      <c r="J120" s="963"/>
      <c r="K120" s="963"/>
      <c r="L120" s="963"/>
      <c r="M120" s="963"/>
      <c r="N120" s="964"/>
    </row>
    <row r="121" spans="2:14" ht="15" customHeight="1">
      <c r="B121" s="962"/>
      <c r="C121" s="963"/>
      <c r="D121" s="963"/>
      <c r="E121" s="963"/>
      <c r="F121" s="963"/>
      <c r="G121" s="963"/>
      <c r="H121" s="963"/>
      <c r="I121" s="963"/>
      <c r="J121" s="963"/>
      <c r="K121" s="963"/>
      <c r="L121" s="963"/>
      <c r="M121" s="963"/>
      <c r="N121" s="964"/>
    </row>
    <row r="122" spans="2:14" ht="30" customHeight="1">
      <c r="B122" s="965" t="s">
        <v>2325</v>
      </c>
      <c r="C122" s="966"/>
      <c r="D122" s="966"/>
      <c r="E122" s="966"/>
      <c r="F122" s="966"/>
      <c r="G122" s="966"/>
      <c r="H122" s="966"/>
      <c r="I122" s="966"/>
      <c r="J122" s="966"/>
      <c r="K122" s="966"/>
      <c r="L122" s="966"/>
      <c r="M122" s="966"/>
      <c r="N122" s="967"/>
    </row>
    <row r="123" spans="2:14">
      <c r="B123" s="965"/>
      <c r="C123" s="966"/>
      <c r="D123" s="966"/>
      <c r="E123" s="966"/>
      <c r="F123" s="966"/>
      <c r="G123" s="966"/>
      <c r="H123" s="966"/>
      <c r="I123" s="966"/>
      <c r="J123" s="966"/>
      <c r="K123" s="966"/>
      <c r="L123" s="966"/>
      <c r="M123" s="966"/>
      <c r="N123" s="967"/>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8"/>
      <c r="K133" s="968"/>
      <c r="L133" s="968"/>
      <c r="M133" s="968"/>
      <c r="N133" s="969"/>
    </row>
    <row r="134" spans="2:14" ht="15.75" thickBot="1">
      <c r="B134" s="428" t="s">
        <v>2327</v>
      </c>
      <c r="C134" s="429"/>
      <c r="D134" s="429"/>
      <c r="E134" s="268"/>
      <c r="F134" s="268"/>
      <c r="G134" s="268"/>
      <c r="H134" s="268"/>
      <c r="I134" s="268"/>
      <c r="J134" s="970"/>
      <c r="K134" s="970"/>
      <c r="L134" s="970"/>
      <c r="M134" s="970"/>
      <c r="N134" s="971"/>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224</v>
      </c>
      <c r="B36" s="833" t="str">
        <f>VLOOKUP(A36,EQUIPOS!A6:D154,3,FALSE)</f>
        <v>Equipo de Medición (Deformimetros Eléctricos, Mecánicos, Celdas de Carga,  Etc.)</v>
      </c>
      <c r="C36" s="834"/>
      <c r="D36" s="834"/>
      <c r="E36" s="834"/>
      <c r="F36" s="834"/>
      <c r="G36" s="834"/>
      <c r="H36" s="835"/>
      <c r="I36" s="276"/>
      <c r="J36" s="277"/>
      <c r="K36" s="278">
        <f>VLOOKUP(A36,EQUIPOS!A6:D163,4,FALSE)</f>
        <v>155230</v>
      </c>
      <c r="L36" s="279"/>
      <c r="M36" s="345">
        <v>3.3333333330000001</v>
      </c>
      <c r="N36" s="281">
        <f>K36/M36</f>
        <v>46569.000004656897</v>
      </c>
    </row>
    <row r="37" spans="1:14">
      <c r="A37" s="119" t="s">
        <v>125</v>
      </c>
      <c r="B37" s="833" t="str">
        <f>VLOOKUP(A37,EQUIPOS!A7:D154,3,FALSE)</f>
        <v>Bomba para gato de tensionamiento</v>
      </c>
      <c r="C37" s="834"/>
      <c r="D37" s="834"/>
      <c r="E37" s="834"/>
      <c r="F37" s="834"/>
      <c r="G37" s="834"/>
      <c r="H37" s="835"/>
      <c r="I37" s="430"/>
      <c r="J37" s="431"/>
      <c r="K37" s="278">
        <f>VLOOKUP(A37,EQUIPOS!A7:D164,4,FALSE)</f>
        <v>63403.166666666664</v>
      </c>
      <c r="L37" s="344"/>
      <c r="M37" s="345">
        <v>0.1</v>
      </c>
      <c r="N37" s="281">
        <f>K37/M37</f>
        <v>634031.66666666663</v>
      </c>
    </row>
    <row r="38" spans="1:14">
      <c r="A38" s="119" t="s">
        <v>240</v>
      </c>
      <c r="B38" s="833" t="str">
        <f>VLOOKUP(A38,EQUIPOS!A8:D154,3,FALSE)</f>
        <v>Gato para tensionamiento, fuerza Max 200 ton, área de tensión 314 cm2.</v>
      </c>
      <c r="C38" s="834"/>
      <c r="D38" s="834"/>
      <c r="E38" s="834"/>
      <c r="F38" s="834"/>
      <c r="G38" s="834"/>
      <c r="H38" s="835"/>
      <c r="I38" s="337"/>
      <c r="J38" s="339"/>
      <c r="K38" s="278">
        <f>VLOOKUP(A38,EQUIPOS!A8:D165,4,FALSE)</f>
        <v>165339.66666666669</v>
      </c>
      <c r="L38" s="432"/>
      <c r="M38" s="433">
        <v>0.1</v>
      </c>
      <c r="N38" s="281">
        <f>K38/M38</f>
        <v>1653396.6666666667</v>
      </c>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2333997.3333379901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24">
        <f>VLOOKUP(A60,TRANSPORTE!A2:D117,4,FALSE)</f>
        <v>4657.6516164266668</v>
      </c>
      <c r="M60" s="825"/>
      <c r="N60" s="296">
        <f>K60*L60</f>
        <v>69864.774246400004</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69864.774246400004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5840.7159380840721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2409702.8235224746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481940.56470449496</v>
      </c>
      <c r="M84" s="855"/>
      <c r="N84" s="57"/>
    </row>
    <row r="85" spans="1:14">
      <c r="B85" s="95" t="s">
        <v>1057</v>
      </c>
      <c r="C85" s="96"/>
      <c r="D85" s="96"/>
      <c r="E85" s="96"/>
      <c r="F85" s="96"/>
      <c r="G85" s="96"/>
      <c r="H85" s="96"/>
      <c r="I85" s="93"/>
      <c r="J85" s="94"/>
      <c r="K85" s="313">
        <v>0.05</v>
      </c>
      <c r="L85" s="854">
        <f>N79*K85</f>
        <v>120485.14117612374</v>
      </c>
      <c r="M85" s="855"/>
      <c r="N85" s="57"/>
    </row>
    <row r="86" spans="1:14" ht="15.75" thickBot="1">
      <c r="B86" s="97" t="s">
        <v>1058</v>
      </c>
      <c r="C86" s="98"/>
      <c r="D86" s="98"/>
      <c r="E86" s="98"/>
      <c r="F86" s="98"/>
      <c r="G86" s="98"/>
      <c r="H86" s="98"/>
      <c r="I86" s="99"/>
      <c r="J86" s="100"/>
      <c r="K86" s="314">
        <v>0.05</v>
      </c>
      <c r="L86" s="856">
        <f>N79*K86</f>
        <v>120485.14117612374</v>
      </c>
      <c r="M86" s="857"/>
      <c r="N86" s="57"/>
    </row>
    <row r="87" spans="1:14" ht="15.75" thickBot="1">
      <c r="B87" s="820" t="s">
        <v>1037</v>
      </c>
      <c r="C87" s="821"/>
      <c r="D87" s="821"/>
      <c r="E87" s="821"/>
      <c r="F87" s="821"/>
      <c r="G87" s="821"/>
      <c r="H87" s="821"/>
      <c r="I87" s="821"/>
      <c r="J87" s="821"/>
      <c r="K87" s="821"/>
      <c r="L87" s="821"/>
      <c r="M87" s="822"/>
      <c r="N87" s="58">
        <f>L84+L85+L86</f>
        <v>722910.84705674241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3132613.6705792169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6"/>
      <c r="J36" s="277"/>
      <c r="K36" s="278">
        <f>VLOOKUP(A36,EQUIPOS!A6:D163,4,FALSE)</f>
        <v>3331.333333333333</v>
      </c>
      <c r="L36" s="279"/>
      <c r="M36" s="345">
        <v>2</v>
      </c>
      <c r="N36" s="281">
        <f>K36/M36</f>
        <v>1665.6666666666665</v>
      </c>
    </row>
    <row r="37" spans="1:14">
      <c r="A37" s="119" t="s">
        <v>363</v>
      </c>
      <c r="B37" s="833" t="str">
        <f>VLOOKUP(A37,EQUIPOS!A7:D154,3,FALSE)</f>
        <v>Vibrador de concreto, Motor de 3 hp a 18.000 rpm Mangueras de 4 mt</v>
      </c>
      <c r="C37" s="834"/>
      <c r="D37" s="834"/>
      <c r="E37" s="834"/>
      <c r="F37" s="834"/>
      <c r="G37" s="834"/>
      <c r="H37" s="835"/>
      <c r="I37" s="430"/>
      <c r="J37" s="431"/>
      <c r="K37" s="278">
        <f>VLOOKUP(A37,EQUIPOS!A7:D164,4,FALSE)</f>
        <v>10405.666666666668</v>
      </c>
      <c r="L37" s="344"/>
      <c r="M37" s="345">
        <v>2</v>
      </c>
      <c r="N37" s="281">
        <f>K37/M37</f>
        <v>5202.8333333333339</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1595.850162690625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8464.3501626906254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59666.333333333328</v>
      </c>
      <c r="N48" s="281">
        <f>K48*M48</f>
        <v>274465.1333333333</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6845</v>
      </c>
      <c r="N49" s="281">
        <f>K49*M49</f>
        <v>6845</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549101.5</v>
      </c>
      <c r="N50" s="281">
        <f>K50*M50</f>
        <v>549101.5</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19397.083333333336</v>
      </c>
      <c r="N51" s="281">
        <f>K51*M51</f>
        <v>89226.583333333343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919638.21666666667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4">
        <f>VLOOKUP(A60,TRANSPORTE!A2:D117,4,FALSE)</f>
        <v>1213.3926280000001</v>
      </c>
      <c r="M60" s="825"/>
      <c r="N60" s="296">
        <f>K60*L60</f>
        <v>1213.3926280000001</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1213.3926280000001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31917.003253812498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961232.96271116985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192246.59254223399</v>
      </c>
      <c r="M84" s="855"/>
      <c r="N84" s="57"/>
    </row>
    <row r="85" spans="1:14">
      <c r="B85" s="95" t="s">
        <v>1057</v>
      </c>
      <c r="C85" s="96"/>
      <c r="D85" s="96"/>
      <c r="E85" s="96"/>
      <c r="F85" s="96"/>
      <c r="G85" s="96"/>
      <c r="H85" s="96"/>
      <c r="I85" s="93"/>
      <c r="J85" s="94"/>
      <c r="K85" s="313">
        <v>0.05</v>
      </c>
      <c r="L85" s="854">
        <f>N79*K85</f>
        <v>48061.648135558498</v>
      </c>
      <c r="M85" s="855"/>
      <c r="N85" s="57"/>
    </row>
    <row r="86" spans="1:14" ht="15.75" thickBot="1">
      <c r="B86" s="97" t="s">
        <v>1058</v>
      </c>
      <c r="C86" s="98"/>
      <c r="D86" s="98"/>
      <c r="E86" s="98"/>
      <c r="F86" s="98"/>
      <c r="G86" s="98"/>
      <c r="H86" s="98"/>
      <c r="I86" s="99"/>
      <c r="J86" s="100"/>
      <c r="K86" s="314">
        <v>0.05</v>
      </c>
      <c r="L86" s="856">
        <f>N79*K86</f>
        <v>48061.648135558498</v>
      </c>
      <c r="M86" s="857"/>
      <c r="N86" s="57"/>
    </row>
    <row r="87" spans="1:14" ht="15.75" thickBot="1">
      <c r="B87" s="820" t="s">
        <v>1037</v>
      </c>
      <c r="C87" s="821"/>
      <c r="D87" s="821"/>
      <c r="E87" s="821"/>
      <c r="F87" s="821"/>
      <c r="G87" s="821"/>
      <c r="H87" s="821"/>
      <c r="I87" s="821"/>
      <c r="J87" s="821"/>
      <c r="K87" s="821"/>
      <c r="L87" s="821"/>
      <c r="M87" s="822"/>
      <c r="N87" s="58">
        <f>L84+L85+L86</f>
        <v>288369.88881335099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1249602.8515245209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6"/>
      <c r="J36" s="277"/>
      <c r="K36" s="278">
        <f>VLOOKUP(A36,EQUIPOS!A6:D163,4,FALSE)</f>
        <v>3331.333333333333</v>
      </c>
      <c r="L36" s="279"/>
      <c r="M36" s="345">
        <v>2</v>
      </c>
      <c r="N36" s="281">
        <f>K36/M36</f>
        <v>1665.6666666666665</v>
      </c>
    </row>
    <row r="37" spans="1:14">
      <c r="A37" s="119" t="s">
        <v>363</v>
      </c>
      <c r="B37" s="833" t="str">
        <f>VLOOKUP(A37,EQUIPOS!A7:D154,3,FALSE)</f>
        <v>Vibrador de concreto, Motor de 3 hp a 18.000 rpm Mangueras de 4 mt</v>
      </c>
      <c r="C37" s="834"/>
      <c r="D37" s="834"/>
      <c r="E37" s="834"/>
      <c r="F37" s="834"/>
      <c r="G37" s="834"/>
      <c r="H37" s="835"/>
      <c r="I37" s="430"/>
      <c r="J37" s="431"/>
      <c r="K37" s="278">
        <f>VLOOKUP(A37,EQUIPOS!A7:D164,4,FALSE)</f>
        <v>10405.666666666668</v>
      </c>
      <c r="L37" s="344"/>
      <c r="M37" s="345">
        <v>2</v>
      </c>
      <c r="N37" s="281">
        <f>K37/M37</f>
        <v>5202.8333333333339</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1276.6801301525002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8145.1801301525002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59666.333333333328</v>
      </c>
      <c r="N48" s="281">
        <f>K48*M48</f>
        <v>274465.1333333333</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6845</v>
      </c>
      <c r="N49" s="281">
        <f>K49*M49</f>
        <v>6845</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490722.66666666669</v>
      </c>
      <c r="N50" s="281">
        <f>K50*M50</f>
        <v>490722.66666666669</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19397.083333333336</v>
      </c>
      <c r="N51" s="281">
        <f>K51*M51</f>
        <v>89226.583333333343</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861259.38333333342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4">
        <f>VLOOKUP(A60,TRANSPORTE!A2:D117,4,FALSE)</f>
        <v>1213.3926280000001</v>
      </c>
      <c r="M60" s="825"/>
      <c r="N60" s="296">
        <f>K60*L60</f>
        <v>1213.3926280000001</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1213.3926280000001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896151.55869453587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179230.31173890718</v>
      </c>
      <c r="M84" s="855"/>
      <c r="N84" s="57"/>
    </row>
    <row r="85" spans="1:14">
      <c r="B85" s="95" t="s">
        <v>1057</v>
      </c>
      <c r="C85" s="96"/>
      <c r="D85" s="96"/>
      <c r="E85" s="96"/>
      <c r="F85" s="96"/>
      <c r="G85" s="96"/>
      <c r="H85" s="96"/>
      <c r="I85" s="93"/>
      <c r="J85" s="94"/>
      <c r="K85" s="313">
        <v>0.05</v>
      </c>
      <c r="L85" s="854">
        <f>N79*K85</f>
        <v>44807.577934726796</v>
      </c>
      <c r="M85" s="855"/>
      <c r="N85" s="57"/>
    </row>
    <row r="86" spans="1:14" ht="15.75" thickBot="1">
      <c r="B86" s="97" t="s">
        <v>1058</v>
      </c>
      <c r="C86" s="98"/>
      <c r="D86" s="98"/>
      <c r="E86" s="98"/>
      <c r="F86" s="98"/>
      <c r="G86" s="98"/>
      <c r="H86" s="98"/>
      <c r="I86" s="99"/>
      <c r="J86" s="100"/>
      <c r="K86" s="314">
        <v>0.05</v>
      </c>
      <c r="L86" s="856">
        <f>N79*K86</f>
        <v>44807.577934726796</v>
      </c>
      <c r="M86" s="857"/>
      <c r="N86" s="57"/>
    </row>
    <row r="87" spans="1:14" ht="15.75" thickBot="1">
      <c r="B87" s="820" t="s">
        <v>1037</v>
      </c>
      <c r="C87" s="821"/>
      <c r="D87" s="821"/>
      <c r="E87" s="821"/>
      <c r="F87" s="821"/>
      <c r="G87" s="821"/>
      <c r="H87" s="821"/>
      <c r="I87" s="821"/>
      <c r="J87" s="821"/>
      <c r="K87" s="821"/>
      <c r="L87" s="821"/>
      <c r="M87" s="822"/>
      <c r="N87" s="58">
        <f>L84+L85+L86</f>
        <v>268845.46760836075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1164997.0263028967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6"/>
      <c r="J36" s="277"/>
      <c r="K36" s="278">
        <f>VLOOKUP(A36,EQUIPOS!A6:D163,4,FALSE)</f>
        <v>3331.333333333333</v>
      </c>
      <c r="L36" s="279"/>
      <c r="M36" s="345">
        <v>2</v>
      </c>
      <c r="N36" s="281">
        <f>K36/M36</f>
        <v>1665.6666666666665</v>
      </c>
    </row>
    <row r="37" spans="1:14">
      <c r="A37" s="119" t="s">
        <v>363</v>
      </c>
      <c r="B37" s="833" t="str">
        <f>VLOOKUP(A37,EQUIPOS!A7:D154,3,FALSE)</f>
        <v>Vibrador de concreto, Motor de 3 hp a 18.000 rpm Mangueras de 4 mt</v>
      </c>
      <c r="C37" s="834"/>
      <c r="D37" s="834"/>
      <c r="E37" s="834"/>
      <c r="F37" s="834"/>
      <c r="G37" s="834"/>
      <c r="H37" s="835"/>
      <c r="I37" s="430"/>
      <c r="J37" s="431"/>
      <c r="K37" s="278">
        <f>VLOOKUP(A37,EQUIPOS!A7:D164,4,FALSE)</f>
        <v>10405.666666666668</v>
      </c>
      <c r="L37" s="344"/>
      <c r="M37" s="345">
        <v>2</v>
      </c>
      <c r="N37" s="281">
        <f>K37/M37</f>
        <v>5202.8333333333339</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1276.6801301525002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8145.1801301525002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471111.66666666663</v>
      </c>
      <c r="N48" s="281">
        <f>K48*M48</f>
        <v>471111.66666666663</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6845</v>
      </c>
      <c r="N49" s="281">
        <f>K49*M49</f>
        <v>6845</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19397.083333333336</v>
      </c>
      <c r="N50" s="281">
        <f>K50*M50</f>
        <v>89226.583333333343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567183.25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4">
        <f>VLOOKUP(A60,TRANSPORTE!A2:D117,4,FALSE)</f>
        <v>1213.3926280000001</v>
      </c>
      <c r="M60" s="825"/>
      <c r="N60" s="296">
        <f>K60*L60</f>
        <v>1213.3926280000001</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1213.3926280000001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602075.42536120245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120415.0850722405</v>
      </c>
      <c r="M84" s="855"/>
      <c r="N84" s="57"/>
    </row>
    <row r="85" spans="1:14">
      <c r="B85" s="95" t="s">
        <v>1057</v>
      </c>
      <c r="C85" s="96"/>
      <c r="D85" s="96"/>
      <c r="E85" s="96"/>
      <c r="F85" s="96"/>
      <c r="G85" s="96"/>
      <c r="H85" s="96"/>
      <c r="I85" s="93"/>
      <c r="J85" s="94"/>
      <c r="K85" s="313">
        <v>0.05</v>
      </c>
      <c r="L85" s="854">
        <f>N79*K85</f>
        <v>30103.771268060125</v>
      </c>
      <c r="M85" s="855"/>
      <c r="N85" s="57"/>
    </row>
    <row r="86" spans="1:14" ht="15.75" thickBot="1">
      <c r="B86" s="97" t="s">
        <v>1058</v>
      </c>
      <c r="C86" s="98"/>
      <c r="D86" s="98"/>
      <c r="E86" s="98"/>
      <c r="F86" s="98"/>
      <c r="G86" s="98"/>
      <c r="H86" s="98"/>
      <c r="I86" s="99"/>
      <c r="J86" s="100"/>
      <c r="K86" s="314">
        <v>0.05</v>
      </c>
      <c r="L86" s="856">
        <f>N79*K86</f>
        <v>30103.771268060125</v>
      </c>
      <c r="M86" s="857"/>
      <c r="N86" s="57"/>
    </row>
    <row r="87" spans="1:14" ht="15.75" thickBot="1">
      <c r="B87" s="820" t="s">
        <v>1037</v>
      </c>
      <c r="C87" s="821"/>
      <c r="D87" s="821"/>
      <c r="E87" s="821"/>
      <c r="F87" s="821"/>
      <c r="G87" s="821"/>
      <c r="H87" s="821"/>
      <c r="I87" s="821"/>
      <c r="J87" s="821"/>
      <c r="K87" s="821"/>
      <c r="L87" s="821"/>
      <c r="M87" s="822"/>
      <c r="N87" s="58">
        <f>L84+L85+L86</f>
        <v>180622.62760836078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782698.05296956329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112</v>
      </c>
      <c r="B36" s="833" t="str">
        <f>VLOOKUP(A36,EQUIPOS!A6:D154,3,FALSE)</f>
        <v xml:space="preserve">Aspersor manual
</v>
      </c>
      <c r="C36" s="834"/>
      <c r="D36" s="834"/>
      <c r="E36" s="834"/>
      <c r="F36" s="834"/>
      <c r="G36" s="834"/>
      <c r="H36" s="835"/>
      <c r="I36" s="276"/>
      <c r="J36" s="277"/>
      <c r="K36" s="278">
        <f>VLOOKUP(A36,EQUIPOS!A6:D163,4,FALSE)</f>
        <v>3331.333333333333</v>
      </c>
      <c r="L36" s="279"/>
      <c r="M36" s="345">
        <v>2</v>
      </c>
      <c r="N36" s="281">
        <f>K36/M36</f>
        <v>1665.6666666666665</v>
      </c>
    </row>
    <row r="37" spans="1:14">
      <c r="A37" s="119" t="s">
        <v>363</v>
      </c>
      <c r="B37" s="833" t="str">
        <f>VLOOKUP(A37,EQUIPOS!A7:D154,3,FALSE)</f>
        <v>Vibrador de concreto, Motor de 3 hp a 18.000 rpm Mangueras de 4 mt</v>
      </c>
      <c r="C37" s="834"/>
      <c r="D37" s="834"/>
      <c r="E37" s="834"/>
      <c r="F37" s="834"/>
      <c r="G37" s="834"/>
      <c r="H37" s="835"/>
      <c r="I37" s="430"/>
      <c r="J37" s="431"/>
      <c r="K37" s="278">
        <f>VLOOKUP(A37,EQUIPOS!A7:D164,4,FALSE)</f>
        <v>10405.666666666668</v>
      </c>
      <c r="L37" s="344"/>
      <c r="M37" s="345">
        <v>2</v>
      </c>
      <c r="N37" s="281">
        <f>K37/M37</f>
        <v>5202.8333333333339</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1276.6801301525002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8145.1801301525002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443166.83333333337</v>
      </c>
      <c r="N48" s="281">
        <f>K48*M48</f>
        <v>443166.83333333337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6845</v>
      </c>
      <c r="N49" s="281">
        <f>K49*M49</f>
        <v>6845</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6471.5</v>
      </c>
      <c r="N50" s="281">
        <f>K50*M50</f>
        <v>29768.899999999998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0" t="s">
        <v>1037</v>
      </c>
      <c r="C55" s="821"/>
      <c r="D55" s="821"/>
      <c r="E55" s="821"/>
      <c r="F55" s="821"/>
      <c r="G55" s="821"/>
      <c r="H55" s="821"/>
      <c r="I55" s="821"/>
      <c r="J55" s="821"/>
      <c r="K55" s="821"/>
      <c r="L55" s="821"/>
      <c r="M55" s="822"/>
      <c r="N55" s="403">
        <f>SUM(N48:N54)</f>
        <v>479780.7333333334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4">
        <f>VLOOKUP(A60,TRANSPORTE!A2:D117,4,FALSE)</f>
        <v>1213.3926280000001</v>
      </c>
      <c r="M60" s="825"/>
      <c r="N60" s="296">
        <f>K60*L60</f>
        <v>1213.3926280000001</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1213.3926280000001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514672.9086945359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102934.58173890719</v>
      </c>
      <c r="M84" s="855"/>
      <c r="N84" s="57"/>
    </row>
    <row r="85" spans="1:14">
      <c r="B85" s="95" t="s">
        <v>1057</v>
      </c>
      <c r="C85" s="96"/>
      <c r="D85" s="96"/>
      <c r="E85" s="96"/>
      <c r="F85" s="96"/>
      <c r="G85" s="96"/>
      <c r="H85" s="96"/>
      <c r="I85" s="93"/>
      <c r="J85" s="94"/>
      <c r="K85" s="313">
        <v>0.05</v>
      </c>
      <c r="L85" s="854">
        <f>N79*K85</f>
        <v>25733.645434726797</v>
      </c>
      <c r="M85" s="855"/>
      <c r="N85" s="57"/>
    </row>
    <row r="86" spans="1:14" ht="15.75" thickBot="1">
      <c r="B86" s="97" t="s">
        <v>1058</v>
      </c>
      <c r="C86" s="98"/>
      <c r="D86" s="98"/>
      <c r="E86" s="98"/>
      <c r="F86" s="98"/>
      <c r="G86" s="98"/>
      <c r="H86" s="98"/>
      <c r="I86" s="99"/>
      <c r="J86" s="100"/>
      <c r="K86" s="314">
        <v>0.05</v>
      </c>
      <c r="L86" s="856">
        <f>N79*K86</f>
        <v>25733.645434726797</v>
      </c>
      <c r="M86" s="857"/>
      <c r="N86" s="57"/>
    </row>
    <row r="87" spans="1:14" ht="15.75" thickBot="1">
      <c r="B87" s="820" t="s">
        <v>1037</v>
      </c>
      <c r="C87" s="821"/>
      <c r="D87" s="821"/>
      <c r="E87" s="821"/>
      <c r="F87" s="821"/>
      <c r="G87" s="821"/>
      <c r="H87" s="821"/>
      <c r="I87" s="821"/>
      <c r="J87" s="821"/>
      <c r="K87" s="821"/>
      <c r="L87" s="821"/>
      <c r="M87" s="822"/>
      <c r="N87" s="58">
        <f>L84+L85+L86</f>
        <v>154401.87260836078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669074.78130289668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ht="25.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6"/>
      <c r="J36" s="277"/>
      <c r="K36" s="278">
        <f>VLOOKUP(A36,EQUIPOS!A6:D163,4,FALSE)</f>
        <v>10876</v>
      </c>
      <c r="L36" s="279"/>
      <c r="M36" s="345">
        <v>1</v>
      </c>
      <c r="N36" s="281">
        <f>K36/M36</f>
        <v>10876</v>
      </c>
    </row>
    <row r="37" spans="1:14">
      <c r="A37" s="119" t="s">
        <v>363</v>
      </c>
      <c r="B37" s="833" t="str">
        <f>VLOOKUP(A37,EQUIPOS!A7:D154,3,FALSE)</f>
        <v>Vibrador de concreto, Motor de 3 hp a 18.000 rpm Mangueras de 4 mt</v>
      </c>
      <c r="C37" s="834"/>
      <c r="D37" s="834"/>
      <c r="E37" s="834"/>
      <c r="F37" s="834"/>
      <c r="G37" s="834"/>
      <c r="H37" s="835"/>
      <c r="I37" s="430"/>
      <c r="J37" s="431"/>
      <c r="K37" s="278">
        <f>VLOOKUP(A37,EQUIPOS!A7:D164,4,FALSE)</f>
        <v>10405.666666666668</v>
      </c>
      <c r="L37" s="344"/>
      <c r="M37" s="345">
        <v>1</v>
      </c>
      <c r="N37" s="281">
        <f>K37/M37</f>
        <v>10405.666666666668</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N81*M41</f>
        <v>3191.7003253812504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24473.366992047919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60287</v>
      </c>
      <c r="N48" s="281">
        <f>K48*M48</f>
        <v>57272.649999999994</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51.5</v>
      </c>
      <c r="N49" s="281">
        <f>K49*M49</f>
        <v>8755</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53102.166666666672</v>
      </c>
      <c r="N50" s="281">
        <f>K50*M50</f>
        <v>29206.191666666673</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458.75</v>
      </c>
      <c r="N51" s="281">
        <f>K51*M51</f>
        <v>137625</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6471.5</v>
      </c>
      <c r="N52" s="281">
        <f>K52*M52</f>
        <v>20061.650000000001</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0" t="s">
        <v>1037</v>
      </c>
      <c r="C59" s="821"/>
      <c r="D59" s="821"/>
      <c r="E59" s="821"/>
      <c r="F59" s="821"/>
      <c r="G59" s="821"/>
      <c r="H59" s="821"/>
      <c r="I59" s="821"/>
      <c r="J59" s="821"/>
      <c r="K59" s="821"/>
      <c r="L59" s="821"/>
      <c r="M59" s="822"/>
      <c r="N59" s="403">
        <f>SUM(N48:N58)</f>
        <v>252920.49166666667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24">
        <f>VLOOKUP(A64,TRANSPORTE!A2:D117,4,FALSE)</f>
        <v>1213.3926280000001</v>
      </c>
      <c r="M64" s="825"/>
      <c r="N64" s="296">
        <f>K64*L64</f>
        <v>667.3659454000001</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24">
        <f>VLOOKUP(A65,TRANSPORTE!A3:D117,4,FALSE)</f>
        <v>1213.3926280000001</v>
      </c>
      <c r="M65" s="825"/>
      <c r="N65" s="296">
        <f>K65*L65</f>
        <v>1152.7229966</v>
      </c>
    </row>
    <row r="66" spans="1:15">
      <c r="B66" s="52"/>
      <c r="C66" s="53"/>
      <c r="D66" s="53"/>
      <c r="E66" s="53"/>
      <c r="F66" s="53"/>
      <c r="G66" s="53"/>
      <c r="H66" s="320"/>
      <c r="I66" s="288"/>
      <c r="J66" s="295"/>
      <c r="K66" s="288"/>
      <c r="L66" s="824"/>
      <c r="M66" s="825"/>
      <c r="N66" s="296"/>
    </row>
    <row r="67" spans="1:15">
      <c r="B67" s="52"/>
      <c r="C67" s="53"/>
      <c r="D67" s="53"/>
      <c r="E67" s="53"/>
      <c r="F67" s="53"/>
      <c r="G67" s="53"/>
      <c r="H67" s="320"/>
      <c r="I67" s="288"/>
      <c r="J67" s="295"/>
      <c r="K67" s="288"/>
      <c r="L67" s="824"/>
      <c r="M67" s="82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1820.0889420000001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63834.006507625003</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N43+N59+N70+N81</f>
        <v>343047.95410833956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68609.590821667909</v>
      </c>
      <c r="M88" s="855"/>
      <c r="N88" s="57"/>
    </row>
    <row r="89" spans="1:14">
      <c r="B89" s="95" t="s">
        <v>1057</v>
      </c>
      <c r="C89" s="96"/>
      <c r="D89" s="96"/>
      <c r="E89" s="96"/>
      <c r="F89" s="96"/>
      <c r="G89" s="96"/>
      <c r="H89" s="96"/>
      <c r="I89" s="93"/>
      <c r="J89" s="94"/>
      <c r="K89" s="313">
        <v>0.05</v>
      </c>
      <c r="L89" s="854">
        <f>N83*K89</f>
        <v>17152.397705416977</v>
      </c>
      <c r="M89" s="855"/>
      <c r="N89" s="57"/>
    </row>
    <row r="90" spans="1:14" ht="15.75" thickBot="1">
      <c r="B90" s="97" t="s">
        <v>1058</v>
      </c>
      <c r="C90" s="98"/>
      <c r="D90" s="98"/>
      <c r="E90" s="98"/>
      <c r="F90" s="98"/>
      <c r="G90" s="98"/>
      <c r="H90" s="98"/>
      <c r="I90" s="99"/>
      <c r="J90" s="100"/>
      <c r="K90" s="314">
        <v>0.05</v>
      </c>
      <c r="L90" s="856">
        <f>N83*K90</f>
        <v>17152.397705416977</v>
      </c>
      <c r="M90" s="857"/>
      <c r="N90" s="57"/>
    </row>
    <row r="91" spans="1:14" ht="15.75" thickBot="1">
      <c r="B91" s="820" t="s">
        <v>1037</v>
      </c>
      <c r="C91" s="821"/>
      <c r="D91" s="821"/>
      <c r="E91" s="821"/>
      <c r="F91" s="821"/>
      <c r="G91" s="821"/>
      <c r="H91" s="821"/>
      <c r="I91" s="821"/>
      <c r="J91" s="821"/>
      <c r="K91" s="821"/>
      <c r="L91" s="821"/>
      <c r="M91" s="822"/>
      <c r="N91" s="58">
        <f>L88+L89+L90</f>
        <v>102914.38623250187</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445962.34034084145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6"/>
      <c r="J36" s="277"/>
      <c r="K36" s="278">
        <f>VLOOKUP(A36,EQUIPOS!A6:D163,4,FALSE)</f>
        <v>10876</v>
      </c>
      <c r="L36" s="279"/>
      <c r="M36" s="345">
        <v>1</v>
      </c>
      <c r="N36" s="281">
        <f>K36/M36</f>
        <v>10876</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N81*M41</f>
        <v>3191.7003253812504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14067.700325381251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60287</v>
      </c>
      <c r="N48" s="281">
        <f>K48*M48</f>
        <v>50641.08</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51.5</v>
      </c>
      <c r="N49" s="281">
        <f>K49*M49</f>
        <v>9527.5</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53102.166666666672</v>
      </c>
      <c r="N50" s="281">
        <f>K50*M50</f>
        <v>33454.365000000005</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458.75</v>
      </c>
      <c r="N51" s="281">
        <f>K51*M51</f>
        <v>119275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0" t="s">
        <v>1037</v>
      </c>
      <c r="C59" s="821"/>
      <c r="D59" s="821"/>
      <c r="E59" s="821"/>
      <c r="F59" s="821"/>
      <c r="G59" s="821"/>
      <c r="H59" s="821"/>
      <c r="I59" s="821"/>
      <c r="J59" s="821"/>
      <c r="K59" s="821"/>
      <c r="L59" s="821"/>
      <c r="M59" s="822"/>
      <c r="N59" s="403">
        <f>SUM(N48:N58)</f>
        <v>212897.94500000001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24">
        <f>VLOOKUP(A64,TRANSPORTE!A2:D117,4,FALSE)</f>
        <v>1213.3926280000001</v>
      </c>
      <c r="M64" s="825"/>
      <c r="N64" s="296">
        <f>K64*L64</f>
        <v>764.43735564000008</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24">
        <f>VLOOKUP(A65,TRANSPORTE!A3:D117,4,FALSE)</f>
        <v>1213.3926280000001</v>
      </c>
      <c r="M65" s="825"/>
      <c r="N65" s="296">
        <f>K65*L65</f>
        <v>1019.24980752</v>
      </c>
    </row>
    <row r="66" spans="1:15">
      <c r="B66" s="52"/>
      <c r="C66" s="53"/>
      <c r="D66" s="53"/>
      <c r="E66" s="53"/>
      <c r="F66" s="53"/>
      <c r="G66" s="53"/>
      <c r="H66" s="320"/>
      <c r="I66" s="288"/>
      <c r="J66" s="295"/>
      <c r="K66" s="288"/>
      <c r="L66" s="824"/>
      <c r="M66" s="825"/>
      <c r="N66" s="296"/>
    </row>
    <row r="67" spans="1:15">
      <c r="B67" s="52"/>
      <c r="C67" s="53"/>
      <c r="D67" s="53"/>
      <c r="E67" s="53"/>
      <c r="F67" s="53"/>
      <c r="G67" s="53"/>
      <c r="H67" s="320"/>
      <c r="I67" s="288"/>
      <c r="J67" s="295"/>
      <c r="K67" s="288"/>
      <c r="L67" s="824"/>
      <c r="M67" s="82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1783.6871631600002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63834.006507625003</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N43+N59+N70+N81</f>
        <v>292583.33899616625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58516.667799233255</v>
      </c>
      <c r="M88" s="855"/>
      <c r="N88" s="57"/>
    </row>
    <row r="89" spans="1:14">
      <c r="B89" s="95" t="s">
        <v>1057</v>
      </c>
      <c r="C89" s="96"/>
      <c r="D89" s="96"/>
      <c r="E89" s="96"/>
      <c r="F89" s="96"/>
      <c r="G89" s="96"/>
      <c r="H89" s="96"/>
      <c r="I89" s="93"/>
      <c r="J89" s="94"/>
      <c r="K89" s="313">
        <v>0.05</v>
      </c>
      <c r="L89" s="854">
        <f>N83*K89</f>
        <v>14629.166949808314</v>
      </c>
      <c r="M89" s="855"/>
      <c r="N89" s="57"/>
    </row>
    <row r="90" spans="1:14" ht="15.75" thickBot="1">
      <c r="B90" s="97" t="s">
        <v>1058</v>
      </c>
      <c r="C90" s="98"/>
      <c r="D90" s="98"/>
      <c r="E90" s="98"/>
      <c r="F90" s="98"/>
      <c r="G90" s="98"/>
      <c r="H90" s="98"/>
      <c r="I90" s="99"/>
      <c r="J90" s="100"/>
      <c r="K90" s="314">
        <v>0.05</v>
      </c>
      <c r="L90" s="856">
        <f>N83*K90</f>
        <v>14629.166949808314</v>
      </c>
      <c r="M90" s="857"/>
      <c r="N90" s="57"/>
    </row>
    <row r="91" spans="1:14" ht="15.75" thickBot="1">
      <c r="B91" s="820" t="s">
        <v>1037</v>
      </c>
      <c r="C91" s="821"/>
      <c r="D91" s="821"/>
      <c r="E91" s="821"/>
      <c r="F91" s="821"/>
      <c r="G91" s="821"/>
      <c r="H91" s="821"/>
      <c r="I91" s="821"/>
      <c r="J91" s="821"/>
      <c r="K91" s="821"/>
      <c r="L91" s="821"/>
      <c r="M91" s="822"/>
      <c r="N91" s="58">
        <f>L88+L89+L90</f>
        <v>87775.001698849868</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380358.34069501609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6"/>
      <c r="J36" s="277"/>
      <c r="K36" s="278">
        <f>VLOOKUP(A36,EQUIPOS!A6:D163,4,FALSE)</f>
        <v>10876</v>
      </c>
      <c r="L36" s="279"/>
      <c r="M36" s="345">
        <v>1</v>
      </c>
      <c r="N36" s="281">
        <f>K36/M36</f>
        <v>10876</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N81*M41</f>
        <v>2553.3602603050003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13429.360260305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60287</v>
      </c>
      <c r="N48" s="281">
        <f>K48*M48</f>
        <v>30384.648000000001</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51.5</v>
      </c>
      <c r="N49" s="281">
        <f>K49*M49</f>
        <v>5716.5</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42491.666666666664</v>
      </c>
      <c r="N50" s="281">
        <f>K50*M50</f>
        <v>16996.666666666668</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53102.166666666672</v>
      </c>
      <c r="N51" s="281">
        <f>K51*M51</f>
        <v>20072.619000000002</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458.75</v>
      </c>
      <c r="N52" s="281">
        <f>K52*M52</f>
        <v>71565</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0" t="s">
        <v>1037</v>
      </c>
      <c r="C59" s="821"/>
      <c r="D59" s="821"/>
      <c r="E59" s="821"/>
      <c r="F59" s="821"/>
      <c r="G59" s="821"/>
      <c r="H59" s="821"/>
      <c r="I59" s="821"/>
      <c r="J59" s="821"/>
      <c r="K59" s="821"/>
      <c r="L59" s="821"/>
      <c r="M59" s="822"/>
      <c r="N59" s="403">
        <f>SUM(N48:N58)</f>
        <v>144735.43366666668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24">
        <f>VLOOKUP(A64,TRANSPORTE!A2:D117,4,FALSE)</f>
        <v>1213.3926280000001</v>
      </c>
      <c r="M64" s="825"/>
      <c r="N64" s="296">
        <f>K64*L64</f>
        <v>458.66241338400005</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24">
        <f>VLOOKUP(A65,TRANSPORTE!A3:D117,4,FALSE)</f>
        <v>1213.3926280000001</v>
      </c>
      <c r="M65" s="825"/>
      <c r="N65" s="296">
        <f>K65*L65</f>
        <v>611.54988451200006</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24">
        <f>VLOOKUP(A66,TRANSPORTE!A3:D117,4,FALSE)</f>
        <v>1213.3926280000001</v>
      </c>
      <c r="M66" s="825"/>
      <c r="N66" s="296">
        <f>K66*L66</f>
        <v>485.35705120000006</v>
      </c>
    </row>
    <row r="67" spans="1:15">
      <c r="B67" s="52"/>
      <c r="C67" s="53"/>
      <c r="D67" s="53"/>
      <c r="E67" s="53"/>
      <c r="F67" s="53"/>
      <c r="G67" s="53"/>
      <c r="H67" s="320"/>
      <c r="I67" s="288"/>
      <c r="J67" s="295"/>
      <c r="K67" s="288"/>
      <c r="L67" s="824"/>
      <c r="M67" s="82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f>N64+N65+N66+N67+N68</f>
        <v>1555.5693490960002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7"/>
      <c r="C80" s="808"/>
      <c r="D80" s="808"/>
      <c r="E80" s="808"/>
      <c r="F80" s="808"/>
      <c r="G80" s="808"/>
      <c r="H80" s="808"/>
      <c r="I80" s="132"/>
      <c r="J80" s="132"/>
      <c r="K80" s="132"/>
      <c r="L80" s="908"/>
      <c r="M80" s="908"/>
      <c r="N80" s="51"/>
    </row>
    <row r="81" spans="1:14" ht="15.75" thickBot="1">
      <c r="B81" s="826" t="s">
        <v>1037</v>
      </c>
      <c r="C81" s="827"/>
      <c r="D81" s="827"/>
      <c r="E81" s="827"/>
      <c r="F81" s="827"/>
      <c r="G81" s="827"/>
      <c r="H81" s="827"/>
      <c r="I81" s="827"/>
      <c r="J81" s="827"/>
      <c r="K81" s="827"/>
      <c r="L81" s="827"/>
      <c r="M81" s="828"/>
      <c r="N81" s="310">
        <f>SUM(N75:N80)</f>
        <v>51067.205206099999</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N43+N59+N70+N81</f>
        <v>210787.56848216767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42157.51369643354</v>
      </c>
      <c r="M88" s="855"/>
      <c r="N88" s="57"/>
    </row>
    <row r="89" spans="1:14">
      <c r="B89" s="95" t="s">
        <v>1057</v>
      </c>
      <c r="C89" s="96"/>
      <c r="D89" s="96"/>
      <c r="E89" s="96"/>
      <c r="F89" s="96"/>
      <c r="G89" s="96"/>
      <c r="H89" s="96"/>
      <c r="I89" s="93"/>
      <c r="J89" s="94"/>
      <c r="K89" s="313">
        <v>0.05</v>
      </c>
      <c r="L89" s="854">
        <f>N83*K89</f>
        <v>10539.378424108385</v>
      </c>
      <c r="M89" s="855"/>
      <c r="N89" s="57"/>
    </row>
    <row r="90" spans="1:14" ht="15.75" thickBot="1">
      <c r="B90" s="97" t="s">
        <v>1058</v>
      </c>
      <c r="C90" s="98"/>
      <c r="D90" s="98"/>
      <c r="E90" s="98"/>
      <c r="F90" s="98"/>
      <c r="G90" s="98"/>
      <c r="H90" s="98"/>
      <c r="I90" s="99"/>
      <c r="J90" s="100"/>
      <c r="K90" s="314">
        <v>0.05</v>
      </c>
      <c r="L90" s="856">
        <f>N83*K90</f>
        <v>10539.378424108385</v>
      </c>
      <c r="M90" s="857"/>
      <c r="N90" s="57"/>
    </row>
    <row r="91" spans="1:14" ht="15.75" thickBot="1">
      <c r="B91" s="820" t="s">
        <v>1037</v>
      </c>
      <c r="C91" s="821"/>
      <c r="D91" s="821"/>
      <c r="E91" s="821"/>
      <c r="F91" s="821"/>
      <c r="G91" s="821"/>
      <c r="H91" s="821"/>
      <c r="I91" s="821"/>
      <c r="J91" s="821"/>
      <c r="K91" s="821"/>
      <c r="L91" s="821"/>
      <c r="M91" s="822"/>
      <c r="N91" s="58">
        <f>L88+L89+L90</f>
        <v>63236.27054465031</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274023.83902681799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6"/>
      <c r="J36" s="277"/>
      <c r="K36" s="278">
        <f>VLOOKUP(A36,EQUIPOS!A6:D163,4,FALSE)</f>
        <v>10405.666666666668</v>
      </c>
      <c r="L36" s="279"/>
      <c r="M36" s="345">
        <v>1</v>
      </c>
      <c r="N36" s="281">
        <f>K36/M36</f>
        <v>10405.666666666668</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0.02</v>
      </c>
      <c r="N41" s="353">
        <f>N78*M41</f>
        <v>1501.9766237088236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11907.643290375492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3869.5</v>
      </c>
      <c r="N48" s="281">
        <f>K48*M48</f>
        <v>131996.38400000002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52169.666666666672</v>
      </c>
      <c r="N49" s="281">
        <f>K49*M49</f>
        <v>7825.4500000000007</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443166.83333333337</v>
      </c>
      <c r="N50" s="281">
        <f>K50*M50</f>
        <v>55839.021000000008</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27601.666666666668</v>
      </c>
      <c r="N51" s="281">
        <f>K51*M51</f>
        <v>27601.666666666668</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0" t="s">
        <v>1037</v>
      </c>
      <c r="C56" s="821"/>
      <c r="D56" s="821"/>
      <c r="E56" s="821"/>
      <c r="F56" s="821"/>
      <c r="G56" s="821"/>
      <c r="H56" s="821"/>
      <c r="I56" s="821"/>
      <c r="J56" s="821"/>
      <c r="K56" s="821"/>
      <c r="L56" s="821"/>
      <c r="M56" s="822"/>
      <c r="N56" s="403">
        <f>SUM(N48:N55)</f>
        <v>223262.5216666667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24">
        <f>VLOOKUP(A61,TRANSPORTE!A3:D117,4,FALSE)</f>
        <v>1213.3926280000001</v>
      </c>
      <c r="M61" s="825"/>
      <c r="N61" s="296">
        <f>K61*L61</f>
        <v>152.88747112800002</v>
      </c>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152.88747112800002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972"/>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10">
        <f>SUM(N72:N77)</f>
        <v>75098.831185441173</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310421.88361361134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62084.376722722271</v>
      </c>
      <c r="M85" s="855"/>
      <c r="N85" s="57"/>
    </row>
    <row r="86" spans="1:14">
      <c r="B86" s="95" t="s">
        <v>1057</v>
      </c>
      <c r="C86" s="96"/>
      <c r="D86" s="96"/>
      <c r="E86" s="96"/>
      <c r="F86" s="96"/>
      <c r="G86" s="96"/>
      <c r="H86" s="96"/>
      <c r="I86" s="93"/>
      <c r="J86" s="94"/>
      <c r="K86" s="313">
        <v>0.05</v>
      </c>
      <c r="L86" s="854">
        <f>N80*K86</f>
        <v>15521.094180680568</v>
      </c>
      <c r="M86" s="855"/>
      <c r="N86" s="57"/>
    </row>
    <row r="87" spans="1:14" ht="15.75" thickBot="1">
      <c r="B87" s="97" t="s">
        <v>1058</v>
      </c>
      <c r="C87" s="98"/>
      <c r="D87" s="98"/>
      <c r="E87" s="98"/>
      <c r="F87" s="98"/>
      <c r="G87" s="98"/>
      <c r="H87" s="98"/>
      <c r="I87" s="99"/>
      <c r="J87" s="100"/>
      <c r="K87" s="314">
        <v>0.05</v>
      </c>
      <c r="L87" s="856">
        <f>N80*K87</f>
        <v>15521.094180680568</v>
      </c>
      <c r="M87" s="857"/>
      <c r="N87" s="57"/>
    </row>
    <row r="88" spans="1:14" ht="15.75" thickBot="1">
      <c r="B88" s="820" t="s">
        <v>1037</v>
      </c>
      <c r="C88" s="821"/>
      <c r="D88" s="821"/>
      <c r="E88" s="821"/>
      <c r="F88" s="821"/>
      <c r="G88" s="821"/>
      <c r="H88" s="821"/>
      <c r="I88" s="821"/>
      <c r="J88" s="821"/>
      <c r="K88" s="821"/>
      <c r="L88" s="821"/>
      <c r="M88" s="822"/>
      <c r="N88" s="58">
        <f>L85+L86+L87</f>
        <v>93126.565084083399</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403548.44869769475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6"/>
      <c r="J36" s="277"/>
      <c r="K36" s="278">
        <f>VLOOKUP(A36,EQUIPOS!A6:D163,4,FALSE)</f>
        <v>10405.666666666668</v>
      </c>
      <c r="L36" s="279"/>
      <c r="M36" s="345">
        <v>1</v>
      </c>
      <c r="N36" s="281">
        <f>K36/M36</f>
        <v>10405.666666666668</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0.02</v>
      </c>
      <c r="N41" s="353">
        <f>N78*M41</f>
        <v>1501.9766237088236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11907.643290375492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3869.5</v>
      </c>
      <c r="N48" s="281">
        <f>K48*M48</f>
        <v>131996.38400000002</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52169.666666666672</v>
      </c>
      <c r="N49" s="281">
        <f>K49*M49</f>
        <v>7825.4500000000007</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470894.16666666669</v>
      </c>
      <c r="N50" s="281">
        <f>K50*M50</f>
        <v>59332.665000000001</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27601.666666666668</v>
      </c>
      <c r="N51" s="281">
        <f>K51*M51</f>
        <v>27601.666666666668</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0" t="s">
        <v>1037</v>
      </c>
      <c r="C56" s="821"/>
      <c r="D56" s="821"/>
      <c r="E56" s="821"/>
      <c r="F56" s="821"/>
      <c r="G56" s="821"/>
      <c r="H56" s="821"/>
      <c r="I56" s="821"/>
      <c r="J56" s="821"/>
      <c r="K56" s="821"/>
      <c r="L56" s="821"/>
      <c r="M56" s="822"/>
      <c r="N56" s="403">
        <f>SUM(N48:N55)</f>
        <v>226756.1656666667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24">
        <f>VLOOKUP(A61,TRANSPORTE!A3:D117,4,FALSE)</f>
        <v>1213.3926280000001</v>
      </c>
      <c r="M61" s="825"/>
      <c r="N61" s="296">
        <f>K61*L61</f>
        <v>152.88747112800002</v>
      </c>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152.88747112800002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972"/>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08"/>
      <c r="I77" s="132"/>
      <c r="J77" s="132"/>
      <c r="K77" s="132"/>
      <c r="L77" s="908"/>
      <c r="M77" s="908"/>
      <c r="N77" s="133"/>
    </row>
    <row r="78" spans="1:15" ht="15.75" thickBot="1">
      <c r="B78" s="826" t="s">
        <v>1037</v>
      </c>
      <c r="C78" s="827"/>
      <c r="D78" s="827"/>
      <c r="E78" s="827"/>
      <c r="F78" s="827"/>
      <c r="G78" s="827"/>
      <c r="H78" s="827"/>
      <c r="I78" s="827"/>
      <c r="J78" s="827"/>
      <c r="K78" s="827"/>
      <c r="L78" s="827"/>
      <c r="M78" s="828"/>
      <c r="N78" s="469">
        <f>SUM(N72:N77)</f>
        <v>75098.831185441173</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313915.52761361137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62783.105522722275</v>
      </c>
      <c r="M85" s="855"/>
      <c r="N85" s="57"/>
    </row>
    <row r="86" spans="1:14">
      <c r="B86" s="95" t="s">
        <v>1057</v>
      </c>
      <c r="C86" s="96"/>
      <c r="D86" s="96"/>
      <c r="E86" s="96"/>
      <c r="F86" s="96"/>
      <c r="G86" s="96"/>
      <c r="H86" s="96"/>
      <c r="I86" s="93"/>
      <c r="J86" s="94"/>
      <c r="K86" s="313">
        <v>0.05</v>
      </c>
      <c r="L86" s="854">
        <f>N80*K86</f>
        <v>15695.776380680569</v>
      </c>
      <c r="M86" s="855"/>
      <c r="N86" s="57"/>
    </row>
    <row r="87" spans="1:14" ht="15.75" thickBot="1">
      <c r="B87" s="97" t="s">
        <v>1058</v>
      </c>
      <c r="C87" s="98"/>
      <c r="D87" s="98"/>
      <c r="E87" s="98"/>
      <c r="F87" s="98"/>
      <c r="G87" s="98"/>
      <c r="H87" s="98"/>
      <c r="I87" s="99"/>
      <c r="J87" s="100"/>
      <c r="K87" s="314">
        <v>0.05</v>
      </c>
      <c r="L87" s="856">
        <f>N80*K87</f>
        <v>15695.776380680569</v>
      </c>
      <c r="M87" s="857"/>
      <c r="N87" s="57"/>
    </row>
    <row r="88" spans="1:14" ht="15.75" thickBot="1">
      <c r="B88" s="820" t="s">
        <v>1037</v>
      </c>
      <c r="C88" s="821"/>
      <c r="D88" s="821"/>
      <c r="E88" s="821"/>
      <c r="F88" s="821"/>
      <c r="G88" s="821"/>
      <c r="H88" s="821"/>
      <c r="I88" s="821"/>
      <c r="J88" s="821"/>
      <c r="K88" s="821"/>
      <c r="L88" s="821"/>
      <c r="M88" s="822"/>
      <c r="N88" s="58">
        <f>L85+L86+L87</f>
        <v>94174.658284083416</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408090.18589769478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9"/>
      <c r="C1" s="921"/>
      <c r="D1" s="922"/>
      <c r="E1" s="922"/>
      <c r="F1" s="922"/>
      <c r="G1" s="922"/>
      <c r="H1" s="922"/>
      <c r="I1" s="922"/>
      <c r="J1" s="923"/>
      <c r="K1" s="924" t="s">
        <v>1017</v>
      </c>
      <c r="L1" s="926" t="s">
        <v>2304</v>
      </c>
      <c r="M1" s="927"/>
      <c r="N1" s="928"/>
    </row>
    <row r="2" spans="2:14" ht="22.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156</v>
      </c>
      <c r="B36" s="833" t="str">
        <f>VLOOKUP(A36,EQUIPOS!A6:D154,3,FALSE)</f>
        <v>Cizalla manual de 90 cm.</v>
      </c>
      <c r="C36" s="834"/>
      <c r="D36" s="834"/>
      <c r="E36" s="834"/>
      <c r="F36" s="834"/>
      <c r="G36" s="834"/>
      <c r="H36" s="835"/>
      <c r="I36" s="276"/>
      <c r="J36" s="277"/>
      <c r="K36" s="278">
        <f>VLOOKUP(A36,EQUIPOS!A6:D163,4,FALSE)</f>
        <v>959.33333333333326</v>
      </c>
      <c r="L36" s="279"/>
      <c r="M36" s="345">
        <v>37.5</v>
      </c>
      <c r="N36" s="281">
        <f>K36/M36</f>
        <v>25.582222222222221</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0.02</v>
      </c>
      <c r="N41" s="353">
        <f>N78*M41</f>
        <v>15.32016156183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40.902383784052219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3869.5</v>
      </c>
      <c r="N48" s="281">
        <f>K48*M48</f>
        <v>4062.9750000000004</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4489.8333333333339</v>
      </c>
      <c r="N49" s="281">
        <f>K49*M49</f>
        <v>134.69500000000002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0" t="s">
        <v>1037</v>
      </c>
      <c r="C56" s="821"/>
      <c r="D56" s="821"/>
      <c r="E56" s="821"/>
      <c r="F56" s="821"/>
      <c r="G56" s="821"/>
      <c r="H56" s="821"/>
      <c r="I56" s="821"/>
      <c r="J56" s="821"/>
      <c r="K56" s="821"/>
      <c r="L56" s="821"/>
      <c r="M56" s="822"/>
      <c r="N56" s="403">
        <f>SUM(N48:N55)</f>
        <v>4197.67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4">
        <f>VLOOKUP(A61,TRANSPORTE!A3:D117,4,FALSE)</f>
        <v>0.84148011608746676</v>
      </c>
      <c r="M61" s="825"/>
      <c r="N61" s="296">
        <f>K61*L61</f>
        <v>0.88355412189184013</v>
      </c>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0.88355412189184013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10">
        <f>SUM(N72:N77)</f>
        <v>766.00807809150001</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5005.4640159974442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1001.0928031994889</v>
      </c>
      <c r="M85" s="855"/>
      <c r="N85" s="57"/>
    </row>
    <row r="86" spans="1:14">
      <c r="B86" s="95" t="s">
        <v>1057</v>
      </c>
      <c r="C86" s="96"/>
      <c r="D86" s="96"/>
      <c r="E86" s="96"/>
      <c r="F86" s="96"/>
      <c r="G86" s="96"/>
      <c r="H86" s="96"/>
      <c r="I86" s="93"/>
      <c r="J86" s="94"/>
      <c r="K86" s="313">
        <v>0.05</v>
      </c>
      <c r="L86" s="854">
        <f>N80*K86</f>
        <v>250.27320079987223</v>
      </c>
      <c r="M86" s="855"/>
      <c r="N86" s="57"/>
    </row>
    <row r="87" spans="1:14" ht="15.75" thickBot="1">
      <c r="B87" s="97" t="s">
        <v>1058</v>
      </c>
      <c r="C87" s="98"/>
      <c r="D87" s="98"/>
      <c r="E87" s="98"/>
      <c r="F87" s="98"/>
      <c r="G87" s="98"/>
      <c r="H87" s="98"/>
      <c r="I87" s="99"/>
      <c r="J87" s="100"/>
      <c r="K87" s="314">
        <v>0.05</v>
      </c>
      <c r="L87" s="856">
        <f>N80*K87</f>
        <v>250.27320079987223</v>
      </c>
      <c r="M87" s="857"/>
      <c r="N87" s="57"/>
    </row>
    <row r="88" spans="1:14" ht="15.75" thickBot="1">
      <c r="B88" s="820" t="s">
        <v>1037</v>
      </c>
      <c r="C88" s="821"/>
      <c r="D88" s="821"/>
      <c r="E88" s="821"/>
      <c r="F88" s="821"/>
      <c r="G88" s="821"/>
      <c r="H88" s="821"/>
      <c r="I88" s="821"/>
      <c r="J88" s="821"/>
      <c r="K88" s="821"/>
      <c r="L88" s="821"/>
      <c r="M88" s="822"/>
      <c r="N88" s="58">
        <f>L85+L86+L87</f>
        <v>1501.6392047992333</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6507.1032207966773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156</v>
      </c>
      <c r="B36" s="833" t="str">
        <f>VLOOKUP(A36,EQUIPOS!A6:D154,3,FALSE)</f>
        <v>Cizalla manual de 90 cm.</v>
      </c>
      <c r="C36" s="834"/>
      <c r="D36" s="834"/>
      <c r="E36" s="834"/>
      <c r="F36" s="834"/>
      <c r="G36" s="834"/>
      <c r="H36" s="835"/>
      <c r="I36" s="276"/>
      <c r="J36" s="277"/>
      <c r="K36" s="278">
        <f>VLOOKUP(A36,EQUIPOS!A6:D163,4,FALSE)</f>
        <v>959.33333333333326</v>
      </c>
      <c r="L36" s="279"/>
      <c r="M36" s="345">
        <v>37.5</v>
      </c>
      <c r="N36" s="281">
        <f>K36/M36</f>
        <v>25.582222222222221</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0.02</v>
      </c>
      <c r="N41" s="353">
        <f>N78*M41</f>
        <v>15.32016156183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40.902383784052219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3772.166666666667</v>
      </c>
      <c r="N48" s="281">
        <f>K48*M48</f>
        <v>3960.7750000000005</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4489.8333333333339</v>
      </c>
      <c r="N49" s="281">
        <f>K49*M49</f>
        <v>134.69500000000002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0" t="s">
        <v>1037</v>
      </c>
      <c r="C56" s="821"/>
      <c r="D56" s="821"/>
      <c r="E56" s="821"/>
      <c r="F56" s="821"/>
      <c r="G56" s="821"/>
      <c r="H56" s="821"/>
      <c r="I56" s="821"/>
      <c r="J56" s="821"/>
      <c r="K56" s="821"/>
      <c r="L56" s="821"/>
      <c r="M56" s="822"/>
      <c r="N56" s="403">
        <f>SUM(N48:N55)</f>
        <v>4095.4700000000007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4">
        <f>VLOOKUP(A61,TRANSPORTE!A3:D117,4,FALSE)</f>
        <v>0.84148011608746676</v>
      </c>
      <c r="M61" s="825"/>
      <c r="N61" s="296">
        <f>K61*L61</f>
        <v>0.88355412189184013</v>
      </c>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0.88355412189184013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10">
        <f>SUM(N72:N77)</f>
        <v>766.00807809150001</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4903.2640159974435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980.65280319948874</v>
      </c>
      <c r="M85" s="855"/>
      <c r="N85" s="57"/>
    </row>
    <row r="86" spans="1:14">
      <c r="B86" s="95" t="s">
        <v>1057</v>
      </c>
      <c r="C86" s="96"/>
      <c r="D86" s="96"/>
      <c r="E86" s="96"/>
      <c r="F86" s="96"/>
      <c r="G86" s="96"/>
      <c r="H86" s="96"/>
      <c r="I86" s="93"/>
      <c r="J86" s="94"/>
      <c r="K86" s="313">
        <v>0.05</v>
      </c>
      <c r="L86" s="854">
        <f>N80*K86</f>
        <v>245.16320079987219</v>
      </c>
      <c r="M86" s="855"/>
      <c r="N86" s="57"/>
    </row>
    <row r="87" spans="1:14" ht="15.75" thickBot="1">
      <c r="B87" s="97" t="s">
        <v>1058</v>
      </c>
      <c r="C87" s="98"/>
      <c r="D87" s="98"/>
      <c r="E87" s="98"/>
      <c r="F87" s="98"/>
      <c r="G87" s="98"/>
      <c r="H87" s="98"/>
      <c r="I87" s="99"/>
      <c r="J87" s="100"/>
      <c r="K87" s="314">
        <v>0.05</v>
      </c>
      <c r="L87" s="856">
        <f>N80*K87</f>
        <v>245.16320079987219</v>
      </c>
      <c r="M87" s="857"/>
      <c r="N87" s="57"/>
    </row>
    <row r="88" spans="1:14" ht="15.75" thickBot="1">
      <c r="B88" s="820" t="s">
        <v>1037</v>
      </c>
      <c r="C88" s="821"/>
      <c r="D88" s="821"/>
      <c r="E88" s="821"/>
      <c r="F88" s="821"/>
      <c r="G88" s="821"/>
      <c r="H88" s="821"/>
      <c r="I88" s="821"/>
      <c r="J88" s="821"/>
      <c r="K88" s="821"/>
      <c r="L88" s="821"/>
      <c r="M88" s="822"/>
      <c r="N88" s="58">
        <f>L85+L86+L87</f>
        <v>1470.979204799233</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6374.2432207966767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6"/>
      <c r="J36" s="277"/>
      <c r="K36" s="278">
        <f>VLOOKUP(A36,EQUIPOS!A6:D163,4,FALSE)</f>
        <v>20226.166666666668</v>
      </c>
      <c r="L36" s="279"/>
      <c r="M36" s="345">
        <v>670</v>
      </c>
      <c r="N36" s="281">
        <f>K36/M36</f>
        <v>30.188308457711443</v>
      </c>
    </row>
    <row r="37" spans="1:14">
      <c r="A37" s="119" t="s">
        <v>125</v>
      </c>
      <c r="B37" s="833" t="str">
        <f>VLOOKUP(A37,EQUIPOS!A7:D154,3,FALSE)</f>
        <v>Bomba para gato de tensionamiento</v>
      </c>
      <c r="C37" s="834"/>
      <c r="D37" s="834"/>
      <c r="E37" s="834"/>
      <c r="F37" s="834"/>
      <c r="G37" s="834"/>
      <c r="H37" s="835"/>
      <c r="I37" s="430"/>
      <c r="J37" s="431"/>
      <c r="K37" s="278">
        <f>VLOOKUP(A37,EQUIPOS!A7:D164,4,FALSE)</f>
        <v>63403.166666666664</v>
      </c>
      <c r="L37" s="344"/>
      <c r="M37" s="345">
        <v>670</v>
      </c>
      <c r="N37" s="281">
        <f>K37/M37</f>
        <v>94.631592039800992</v>
      </c>
    </row>
    <row r="38" spans="1:14">
      <c r="A38" s="119" t="s">
        <v>240</v>
      </c>
      <c r="B38" s="833" t="str">
        <f>VLOOKUP(A38,EQUIPOS!A8:D154,3,FALSE)</f>
        <v>Gato para tensionamiento, fuerza Max 200 ton, área de tensión 314 cm2.</v>
      </c>
      <c r="C38" s="834"/>
      <c r="D38" s="834"/>
      <c r="E38" s="834"/>
      <c r="F38" s="834"/>
      <c r="G38" s="834"/>
      <c r="H38" s="835"/>
      <c r="I38" s="337"/>
      <c r="J38" s="339"/>
      <c r="K38" s="278">
        <f>VLOOKUP(A38,EQUIPOS!A8:D165,4,FALSE)</f>
        <v>165339.66666666669</v>
      </c>
      <c r="L38" s="432"/>
      <c r="M38" s="433">
        <v>670</v>
      </c>
      <c r="N38" s="281">
        <f>K38/M38</f>
        <v>246.77562189054728</v>
      </c>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0.02</v>
      </c>
      <c r="N41" s="353">
        <f>N78*M41</f>
        <v>6.0975767410268658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377.69309912908659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15844.166666666668</v>
      </c>
      <c r="N48" s="281">
        <f t="shared" ref="N48:N53" si="0">K48*M48</f>
        <v>63.376666666666672</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12908.5</v>
      </c>
      <c r="N49" s="281">
        <f t="shared" si="0"/>
        <v>51.634</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1174.1666666666665</v>
      </c>
      <c r="N50" s="281">
        <f t="shared" si="0"/>
        <v>23.483333333333331</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5886</v>
      </c>
      <c r="N51" s="281">
        <f t="shared" si="0"/>
        <v>500.31000000000006</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71420.333333333343</v>
      </c>
      <c r="N52" s="281">
        <f t="shared" si="0"/>
        <v>71.420333333333346</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4489.8333333333339</v>
      </c>
      <c r="N53" s="281">
        <f t="shared" si="0"/>
        <v>89.796666666666681</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0" t="s">
        <v>1037</v>
      </c>
      <c r="C56" s="821"/>
      <c r="D56" s="821"/>
      <c r="E56" s="821"/>
      <c r="F56" s="821"/>
      <c r="G56" s="821"/>
      <c r="H56" s="821"/>
      <c r="I56" s="821"/>
      <c r="J56" s="821"/>
      <c r="K56" s="821"/>
      <c r="L56" s="821"/>
      <c r="M56" s="822"/>
      <c r="N56" s="403">
        <f>SUM(N48:N55)</f>
        <v>800.02100000000019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B61" s="52"/>
      <c r="C61" s="326"/>
      <c r="D61" s="326"/>
      <c r="E61" s="326"/>
      <c r="F61" s="326"/>
      <c r="G61" s="326"/>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08"/>
      <c r="I77" s="132"/>
      <c r="J77" s="132"/>
      <c r="K77" s="132"/>
      <c r="L77" s="908"/>
      <c r="M77" s="908"/>
      <c r="N77" s="133"/>
    </row>
    <row r="78" spans="1:15" ht="15.75" thickBot="1">
      <c r="B78" s="826" t="s">
        <v>1037</v>
      </c>
      <c r="C78" s="827"/>
      <c r="D78" s="827"/>
      <c r="E78" s="827"/>
      <c r="F78" s="827"/>
      <c r="G78" s="827"/>
      <c r="H78" s="827"/>
      <c r="I78" s="827"/>
      <c r="J78" s="827"/>
      <c r="K78" s="827"/>
      <c r="L78" s="827"/>
      <c r="M78" s="828"/>
      <c r="N78" s="469">
        <f>SUM(N72:N77)</f>
        <v>304.87883705134328</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1482.5929361804299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296.51858723608598</v>
      </c>
      <c r="M85" s="855"/>
      <c r="N85" s="57"/>
    </row>
    <row r="86" spans="1:14">
      <c r="B86" s="95" t="s">
        <v>1057</v>
      </c>
      <c r="C86" s="96"/>
      <c r="D86" s="96"/>
      <c r="E86" s="96"/>
      <c r="F86" s="96"/>
      <c r="G86" s="96"/>
      <c r="H86" s="96"/>
      <c r="I86" s="93"/>
      <c r="J86" s="94"/>
      <c r="K86" s="313">
        <v>0.05</v>
      </c>
      <c r="L86" s="854">
        <f>N80*K86</f>
        <v>74.129646809021494</v>
      </c>
      <c r="M86" s="855"/>
      <c r="N86" s="57"/>
    </row>
    <row r="87" spans="1:14" ht="15.75" thickBot="1">
      <c r="B87" s="97" t="s">
        <v>1058</v>
      </c>
      <c r="C87" s="98"/>
      <c r="D87" s="98"/>
      <c r="E87" s="98"/>
      <c r="F87" s="98"/>
      <c r="G87" s="98"/>
      <c r="H87" s="98"/>
      <c r="I87" s="99"/>
      <c r="J87" s="100"/>
      <c r="K87" s="314">
        <v>0.05</v>
      </c>
      <c r="L87" s="856">
        <f>N80*K87</f>
        <v>74.129646809021494</v>
      </c>
      <c r="M87" s="857"/>
      <c r="N87" s="57"/>
    </row>
    <row r="88" spans="1:14" ht="15.75" thickBot="1">
      <c r="B88" s="820" t="s">
        <v>1037</v>
      </c>
      <c r="C88" s="821"/>
      <c r="D88" s="821"/>
      <c r="E88" s="821"/>
      <c r="F88" s="821"/>
      <c r="G88" s="821"/>
      <c r="H88" s="821"/>
      <c r="I88" s="821"/>
      <c r="J88" s="821"/>
      <c r="K88" s="821"/>
      <c r="L88" s="821"/>
      <c r="M88" s="822"/>
      <c r="N88" s="58">
        <f>L85+L86+L87</f>
        <v>444.77788085412897</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1927.370817034559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123</v>
      </c>
      <c r="B36" s="833" t="str">
        <f>VLOOKUP(A36,EQUIPOS!A6:D154,3,FALSE)</f>
        <v>Bomba de inyección de lechada</v>
      </c>
      <c r="C36" s="834"/>
      <c r="D36" s="834"/>
      <c r="E36" s="834"/>
      <c r="F36" s="834"/>
      <c r="G36" s="834"/>
      <c r="H36" s="835"/>
      <c r="I36" s="276"/>
      <c r="J36" s="277"/>
      <c r="K36" s="278">
        <f>VLOOKUP(A36,EQUIPOS!A6:D163,4,FALSE)</f>
        <v>20226.166666666668</v>
      </c>
      <c r="L36" s="279"/>
      <c r="M36" s="345">
        <v>670</v>
      </c>
      <c r="N36" s="281">
        <f>K36/M36</f>
        <v>30.188308457711443</v>
      </c>
    </row>
    <row r="37" spans="1:14">
      <c r="A37" s="119" t="s">
        <v>125</v>
      </c>
      <c r="B37" s="833" t="str">
        <f>VLOOKUP(A37,EQUIPOS!A7:D154,3,FALSE)</f>
        <v>Bomba para gato de tensionamiento</v>
      </c>
      <c r="C37" s="834"/>
      <c r="D37" s="834"/>
      <c r="E37" s="834"/>
      <c r="F37" s="834"/>
      <c r="G37" s="834"/>
      <c r="H37" s="835"/>
      <c r="I37" s="430"/>
      <c r="J37" s="431"/>
      <c r="K37" s="278">
        <f>VLOOKUP(A37,EQUIPOS!A7:D164,4,FALSE)</f>
        <v>63403.166666666664</v>
      </c>
      <c r="L37" s="344"/>
      <c r="M37" s="345">
        <v>670</v>
      </c>
      <c r="N37" s="281">
        <f>K37/M37</f>
        <v>94.631592039800992</v>
      </c>
    </row>
    <row r="38" spans="1:14">
      <c r="A38" s="119" t="s">
        <v>240</v>
      </c>
      <c r="B38" s="833" t="str">
        <f>VLOOKUP(A38,EQUIPOS!A8:D154,3,FALSE)</f>
        <v>Gato para tensionamiento, fuerza Max 200 ton, área de tensión 314 cm2.</v>
      </c>
      <c r="C38" s="834"/>
      <c r="D38" s="834"/>
      <c r="E38" s="834"/>
      <c r="F38" s="834"/>
      <c r="G38" s="834"/>
      <c r="H38" s="835"/>
      <c r="I38" s="337"/>
      <c r="J38" s="339"/>
      <c r="K38" s="278">
        <f>VLOOKUP(A38,EQUIPOS!A8:D165,4,FALSE)</f>
        <v>165339.66666666669</v>
      </c>
      <c r="L38" s="432"/>
      <c r="M38" s="433">
        <v>670</v>
      </c>
      <c r="N38" s="281">
        <f>K38/M38</f>
        <v>246.77562189054728</v>
      </c>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0.02</v>
      </c>
      <c r="N41" s="353">
        <f>N78*M41</f>
        <v>6.0975767410268658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377.69309912908659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15844.166666666668</v>
      </c>
      <c r="N48" s="281">
        <f t="shared" ref="N48:N53" si="0">K48*M48</f>
        <v>63.376666666666672</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12908.5</v>
      </c>
      <c r="N49" s="281">
        <f t="shared" si="0"/>
        <v>51.634</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1174.1666666666665</v>
      </c>
      <c r="N50" s="281">
        <f t="shared" si="0"/>
        <v>23.483333333333331</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5886</v>
      </c>
      <c r="N51" s="281">
        <f t="shared" si="0"/>
        <v>32549.58</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71420.333333333343</v>
      </c>
      <c r="N52" s="281">
        <f t="shared" si="0"/>
        <v>71.420333333333346</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4489.8333333333339</v>
      </c>
      <c r="N53" s="281">
        <f t="shared" si="0"/>
        <v>89.796666666666681</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0" t="s">
        <v>1037</v>
      </c>
      <c r="C56" s="821"/>
      <c r="D56" s="821"/>
      <c r="E56" s="821"/>
      <c r="F56" s="821"/>
      <c r="G56" s="821"/>
      <c r="H56" s="821"/>
      <c r="I56" s="821"/>
      <c r="J56" s="821"/>
      <c r="K56" s="821"/>
      <c r="L56" s="821"/>
      <c r="M56" s="822"/>
      <c r="N56" s="403">
        <f>SUM(N48:N55)</f>
        <v>32849.290999999997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B61" s="52"/>
      <c r="C61" s="326"/>
      <c r="D61" s="326"/>
      <c r="E61" s="326"/>
      <c r="F61" s="326"/>
      <c r="G61" s="326"/>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10">
        <f>SUM(N72:N77)</f>
        <v>304.87883705134328</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33531.862936180427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6706.3725872360856</v>
      </c>
      <c r="M85" s="855"/>
      <c r="N85" s="57"/>
    </row>
    <row r="86" spans="1:14">
      <c r="B86" s="95" t="s">
        <v>1057</v>
      </c>
      <c r="C86" s="96"/>
      <c r="D86" s="96"/>
      <c r="E86" s="96"/>
      <c r="F86" s="96"/>
      <c r="G86" s="96"/>
      <c r="H86" s="96"/>
      <c r="I86" s="93"/>
      <c r="J86" s="94"/>
      <c r="K86" s="313">
        <v>0.05</v>
      </c>
      <c r="L86" s="854">
        <f>N80*K86</f>
        <v>1676.5931468090214</v>
      </c>
      <c r="M86" s="855"/>
      <c r="N86" s="57"/>
    </row>
    <row r="87" spans="1:14" ht="15.75" thickBot="1">
      <c r="B87" s="97" t="s">
        <v>1058</v>
      </c>
      <c r="C87" s="98"/>
      <c r="D87" s="98"/>
      <c r="E87" s="98"/>
      <c r="F87" s="98"/>
      <c r="G87" s="98"/>
      <c r="H87" s="98"/>
      <c r="I87" s="99"/>
      <c r="J87" s="100"/>
      <c r="K87" s="314">
        <v>0.05</v>
      </c>
      <c r="L87" s="856">
        <f>N80*K87</f>
        <v>1676.5931468090214</v>
      </c>
      <c r="M87" s="857"/>
      <c r="N87" s="57"/>
    </row>
    <row r="88" spans="1:14" ht="15.75" thickBot="1">
      <c r="B88" s="820" t="s">
        <v>1037</v>
      </c>
      <c r="C88" s="821"/>
      <c r="D88" s="821"/>
      <c r="E88" s="821"/>
      <c r="F88" s="821"/>
      <c r="G88" s="821"/>
      <c r="H88" s="821"/>
      <c r="I88" s="821"/>
      <c r="J88" s="821"/>
      <c r="K88" s="821"/>
      <c r="L88" s="821"/>
      <c r="M88" s="822"/>
      <c r="N88" s="58">
        <f>L85+L86+L87</f>
        <v>10059.558880854129</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43591.421817034556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9"/>
      <c r="C1" s="921"/>
      <c r="D1" s="922"/>
      <c r="E1" s="922"/>
      <c r="F1" s="922"/>
      <c r="G1" s="922"/>
      <c r="H1" s="922"/>
      <c r="I1" s="922"/>
      <c r="J1" s="923"/>
      <c r="K1" s="982" t="s">
        <v>1017</v>
      </c>
      <c r="L1" s="926" t="s">
        <v>2304</v>
      </c>
      <c r="M1" s="927"/>
      <c r="N1" s="928"/>
    </row>
    <row r="2" spans="2:14">
      <c r="B2" s="910"/>
      <c r="C2" s="932" t="s">
        <v>1018</v>
      </c>
      <c r="D2" s="933"/>
      <c r="E2" s="933"/>
      <c r="F2" s="933"/>
      <c r="G2" s="933"/>
      <c r="H2" s="933"/>
      <c r="I2" s="933"/>
      <c r="J2" s="934"/>
      <c r="K2" s="981"/>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81"/>
      <c r="L4" s="929"/>
      <c r="M4" s="930"/>
      <c r="N4" s="93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980" t="s">
        <v>1029</v>
      </c>
      <c r="M30" s="832"/>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6" t="s">
        <v>1032</v>
      </c>
      <c r="J35" s="803"/>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953"/>
      <c r="D41" s="953"/>
      <c r="E41" s="44"/>
      <c r="F41" s="45"/>
      <c r="G41" s="45"/>
      <c r="H41" s="46"/>
      <c r="I41" s="42"/>
      <c r="J41" s="43"/>
      <c r="K41" s="288"/>
      <c r="L41" s="285"/>
      <c r="M41" s="410">
        <v>0.01</v>
      </c>
      <c r="N41" s="353">
        <f>N78*M41</f>
        <v>15.95850162690625</v>
      </c>
    </row>
    <row r="42" spans="1:14" ht="15.75" thickBot="1">
      <c r="B42" s="954"/>
      <c r="C42" s="955"/>
      <c r="D42" s="955"/>
      <c r="E42" s="955"/>
      <c r="F42" s="955"/>
      <c r="G42" s="955"/>
      <c r="H42" s="956"/>
      <c r="I42" s="842"/>
      <c r="J42" s="843"/>
      <c r="K42" s="47"/>
      <c r="L42" s="844"/>
      <c r="M42" s="957"/>
      <c r="N42" s="111"/>
    </row>
    <row r="43" spans="1:14" ht="15.75" thickBot="1">
      <c r="B43" s="820" t="s">
        <v>1037</v>
      </c>
      <c r="C43" s="821"/>
      <c r="D43" s="821"/>
      <c r="E43" s="821"/>
      <c r="F43" s="821"/>
      <c r="G43" s="821"/>
      <c r="H43" s="821"/>
      <c r="I43" s="821"/>
      <c r="J43" s="821"/>
      <c r="K43" s="821"/>
      <c r="L43" s="821"/>
      <c r="M43" s="822"/>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484479.08333333337</v>
      </c>
      <c r="N48" s="281">
        <f>K48*M48</f>
        <v>484479.08333333337</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0" t="s">
        <v>1037</v>
      </c>
      <c r="C56" s="821"/>
      <c r="D56" s="821"/>
      <c r="E56" s="821"/>
      <c r="F56" s="821"/>
      <c r="G56" s="821"/>
      <c r="H56" s="821"/>
      <c r="I56" s="821"/>
      <c r="J56" s="821"/>
      <c r="K56" s="821"/>
      <c r="L56" s="821"/>
      <c r="M56" s="822"/>
      <c r="N56" s="403">
        <f>SUM(N48:N55)</f>
        <v>484479.08333333337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B61" s="52"/>
      <c r="C61" s="326"/>
      <c r="D61" s="326"/>
      <c r="E61" s="326"/>
      <c r="F61" s="326"/>
      <c r="G61" s="326"/>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979"/>
      <c r="I71" s="79" t="s">
        <v>1048</v>
      </c>
      <c r="J71" s="81" t="s">
        <v>1494</v>
      </c>
      <c r="K71" s="80" t="s">
        <v>1050</v>
      </c>
      <c r="L71" s="848" t="s">
        <v>1034</v>
      </c>
      <c r="M71" s="972"/>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43"/>
      <c r="I77" s="132"/>
      <c r="J77" s="132"/>
      <c r="K77" s="132"/>
      <c r="L77" s="978"/>
      <c r="M77" s="845"/>
      <c r="N77" s="133"/>
    </row>
    <row r="78" spans="1:15" ht="15.75" thickBot="1">
      <c r="B78" s="826" t="s">
        <v>1037</v>
      </c>
      <c r="C78" s="827"/>
      <c r="D78" s="827"/>
      <c r="E78" s="827"/>
      <c r="F78" s="827"/>
      <c r="G78" s="827"/>
      <c r="H78" s="827"/>
      <c r="I78" s="827"/>
      <c r="J78" s="827"/>
      <c r="K78" s="827"/>
      <c r="L78" s="827"/>
      <c r="M78" s="828"/>
      <c r="N78" s="469">
        <f>SUM(N72:N77)</f>
        <v>1595.850162690625</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486090.89199765091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97218.178399530181</v>
      </c>
      <c r="M85" s="855"/>
      <c r="N85" s="57"/>
    </row>
    <row r="86" spans="1:14">
      <c r="B86" s="95" t="s">
        <v>1057</v>
      </c>
      <c r="C86" s="96"/>
      <c r="D86" s="96"/>
      <c r="E86" s="96"/>
      <c r="F86" s="96"/>
      <c r="G86" s="96"/>
      <c r="H86" s="96"/>
      <c r="I86" s="93"/>
      <c r="J86" s="94"/>
      <c r="K86" s="313">
        <v>0.05</v>
      </c>
      <c r="L86" s="854">
        <f>N80*K86</f>
        <v>24304.544599882545</v>
      </c>
      <c r="M86" s="855"/>
      <c r="N86" s="57"/>
    </row>
    <row r="87" spans="1:14" ht="15.75" thickBot="1">
      <c r="B87" s="97" t="s">
        <v>1058</v>
      </c>
      <c r="C87" s="98"/>
      <c r="D87" s="98"/>
      <c r="E87" s="98"/>
      <c r="F87" s="98"/>
      <c r="G87" s="98"/>
      <c r="H87" s="98"/>
      <c r="I87" s="99"/>
      <c r="J87" s="100"/>
      <c r="K87" s="314">
        <v>0.05</v>
      </c>
      <c r="L87" s="856">
        <f>N80*K87</f>
        <v>24304.544599882545</v>
      </c>
      <c r="M87" s="857"/>
      <c r="N87" s="57"/>
    </row>
    <row r="88" spans="1:14" ht="15.75" thickBot="1">
      <c r="B88" s="820" t="s">
        <v>1037</v>
      </c>
      <c r="C88" s="821"/>
      <c r="D88" s="821"/>
      <c r="E88" s="821"/>
      <c r="F88" s="821"/>
      <c r="G88" s="821"/>
      <c r="H88" s="821"/>
      <c r="I88" s="821"/>
      <c r="J88" s="821"/>
      <c r="K88" s="821"/>
      <c r="L88" s="821"/>
      <c r="M88" s="822"/>
      <c r="N88" s="58">
        <f>L85+L86+L87</f>
        <v>145827.26759929527</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631918.15959694621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N78*M41</f>
        <v>51.067205206099999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32363</v>
      </c>
      <c r="N48" s="281">
        <f>K48*M48</f>
        <v>33981.15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0" t="s">
        <v>1037</v>
      </c>
      <c r="C56" s="821"/>
      <c r="D56" s="821"/>
      <c r="E56" s="821"/>
      <c r="F56" s="821"/>
      <c r="G56" s="821"/>
      <c r="H56" s="821"/>
      <c r="I56" s="821"/>
      <c r="J56" s="821"/>
      <c r="K56" s="821"/>
      <c r="L56" s="821"/>
      <c r="M56" s="822"/>
      <c r="N56" s="403">
        <f>SUM(N48:N55)</f>
        <v>33981.15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B61" s="52"/>
      <c r="C61" s="326"/>
      <c r="D61" s="326"/>
      <c r="E61" s="326"/>
      <c r="F61" s="326"/>
      <c r="G61" s="326"/>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972"/>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08"/>
      <c r="I77" s="132"/>
      <c r="J77" s="132"/>
      <c r="K77" s="132"/>
      <c r="L77" s="908"/>
      <c r="M77" s="908"/>
      <c r="N77" s="51"/>
    </row>
    <row r="78" spans="1:15" ht="15.75" thickBot="1">
      <c r="B78" s="826" t="s">
        <v>1037</v>
      </c>
      <c r="C78" s="827"/>
      <c r="D78" s="827"/>
      <c r="E78" s="827"/>
      <c r="F78" s="827"/>
      <c r="G78" s="827"/>
      <c r="H78" s="827"/>
      <c r="I78" s="827"/>
      <c r="J78" s="827"/>
      <c r="K78" s="827"/>
      <c r="L78" s="827"/>
      <c r="M78" s="828"/>
      <c r="N78" s="310">
        <f>SUM(N72:N77)</f>
        <v>1021.344104122</v>
      </c>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35053.561309328099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7010.7122618656203</v>
      </c>
      <c r="M85" s="855"/>
      <c r="N85" s="57"/>
    </row>
    <row r="86" spans="1:14">
      <c r="B86" s="95" t="s">
        <v>1057</v>
      </c>
      <c r="C86" s="96"/>
      <c r="D86" s="96"/>
      <c r="E86" s="96"/>
      <c r="F86" s="96"/>
      <c r="G86" s="96"/>
      <c r="H86" s="96"/>
      <c r="I86" s="93"/>
      <c r="J86" s="94"/>
      <c r="K86" s="313">
        <v>0.05</v>
      </c>
      <c r="L86" s="854">
        <f>N80*K86</f>
        <v>1752.6780654664051</v>
      </c>
      <c r="M86" s="855"/>
      <c r="N86" s="57"/>
    </row>
    <row r="87" spans="1:14" ht="15.75" thickBot="1">
      <c r="B87" s="97" t="s">
        <v>1058</v>
      </c>
      <c r="C87" s="98"/>
      <c r="D87" s="98"/>
      <c r="E87" s="98"/>
      <c r="F87" s="98"/>
      <c r="G87" s="98"/>
      <c r="H87" s="98"/>
      <c r="I87" s="99"/>
      <c r="J87" s="100"/>
      <c r="K87" s="314">
        <v>0.05</v>
      </c>
      <c r="L87" s="856">
        <f>N80*K87</f>
        <v>1752.6780654664051</v>
      </c>
      <c r="M87" s="857"/>
      <c r="N87" s="57"/>
    </row>
    <row r="88" spans="1:14" ht="15.75" thickBot="1">
      <c r="B88" s="820" t="s">
        <v>1037</v>
      </c>
      <c r="C88" s="821"/>
      <c r="D88" s="821"/>
      <c r="E88" s="821"/>
      <c r="F88" s="821"/>
      <c r="G88" s="821"/>
      <c r="H88" s="821"/>
      <c r="I88" s="821"/>
      <c r="J88" s="821"/>
      <c r="K88" s="821"/>
      <c r="L88" s="821"/>
      <c r="M88" s="822"/>
      <c r="N88" s="58">
        <f>L85+L86+L87</f>
        <v>10516.06839279843</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196">
        <f>N80+N88</f>
        <v>45569.629702126527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6"/>
      <c r="J36" s="277"/>
      <c r="K36" s="278">
        <f>VLOOKUP(A36,EQUIPOS!A6:D163,4,FALSE)</f>
        <v>6083.166666666667</v>
      </c>
      <c r="L36" s="279"/>
      <c r="M36" s="345">
        <v>40</v>
      </c>
      <c r="N36" s="281">
        <f>K36/M36</f>
        <v>152.07916666666668</v>
      </c>
    </row>
    <row r="37" spans="1:14">
      <c r="A37" s="119" t="s">
        <v>195</v>
      </c>
      <c r="B37" s="833" t="str">
        <f>VLOOKUP(A37,EQUIPOS!A7:D154,3,FALSE)</f>
        <v xml:space="preserve">Equipo de oxicorte, Capacidad de corte: hasta 6´´ (152mm) </v>
      </c>
      <c r="C37" s="834"/>
      <c r="D37" s="834"/>
      <c r="E37" s="834"/>
      <c r="F37" s="834"/>
      <c r="G37" s="834"/>
      <c r="H37" s="835"/>
      <c r="I37" s="430"/>
      <c r="J37" s="431"/>
      <c r="K37" s="278">
        <f>VLOOKUP(A37,EQUIPOS!A7:D164,4,FALSE)</f>
        <v>18149.666666666664</v>
      </c>
      <c r="L37" s="344"/>
      <c r="M37" s="345">
        <v>40</v>
      </c>
      <c r="N37" s="281">
        <f t="shared" ref="N37:N43" si="0">K37/M37</f>
        <v>453.74166666666662</v>
      </c>
    </row>
    <row r="38" spans="1:14">
      <c r="A38" s="119" t="s">
        <v>204</v>
      </c>
      <c r="B38" s="833" t="str">
        <f>VLOOKUP(A38,EQUIPOS!A8:D154,3,FALSE)</f>
        <v xml:space="preserve">Equipo de soldadura 250 AMP
</v>
      </c>
      <c r="C38" s="834"/>
      <c r="D38" s="834"/>
      <c r="E38" s="834"/>
      <c r="F38" s="834"/>
      <c r="G38" s="834"/>
      <c r="H38" s="835"/>
      <c r="I38" s="430"/>
      <c r="J38" s="431"/>
      <c r="K38" s="278">
        <f>VLOOKUP(A38,EQUIPOS!A8:D165,4,FALSE)</f>
        <v>17171</v>
      </c>
      <c r="L38" s="344"/>
      <c r="M38" s="345">
        <v>40</v>
      </c>
      <c r="N38" s="281">
        <f t="shared" si="0"/>
        <v>429.27499999999998</v>
      </c>
    </row>
    <row r="39" spans="1:14">
      <c r="A39" s="119" t="s">
        <v>208</v>
      </c>
      <c r="B39" s="833" t="str">
        <f>VLOOKUP(A39,EQUIPOS!A9:D154,3,FALSE)</f>
        <v>Equipo de soldadura 400</v>
      </c>
      <c r="C39" s="834"/>
      <c r="D39" s="834"/>
      <c r="E39" s="834"/>
      <c r="F39" s="834"/>
      <c r="G39" s="834"/>
      <c r="H39" s="835"/>
      <c r="I39" s="430"/>
      <c r="J39" s="431"/>
      <c r="K39" s="278">
        <f>VLOOKUP(A39,EQUIPOS!A9:D166,4,FALSE)</f>
        <v>16227.166666666668</v>
      </c>
      <c r="L39" s="344"/>
      <c r="M39" s="345">
        <v>40</v>
      </c>
      <c r="N39" s="281">
        <f t="shared" si="0"/>
        <v>405.67916666666667</v>
      </c>
    </row>
    <row r="40" spans="1:14">
      <c r="A40" s="119" t="s">
        <v>210</v>
      </c>
      <c r="B40" s="833" t="str">
        <f>VLOOKUP(A40,EQUIPOS!A10:D154,3,FALSE)</f>
        <v>Equipo de soldadura 600</v>
      </c>
      <c r="C40" s="834"/>
      <c r="D40" s="834"/>
      <c r="E40" s="834"/>
      <c r="F40" s="834"/>
      <c r="G40" s="834"/>
      <c r="H40" s="835"/>
      <c r="I40" s="430"/>
      <c r="J40" s="431"/>
      <c r="K40" s="278">
        <f>VLOOKUP(A40,EQUIPOS!A10:D167,4,FALSE)</f>
        <v>20985.666666666664</v>
      </c>
      <c r="L40" s="344"/>
      <c r="M40" s="345">
        <v>40</v>
      </c>
      <c r="N40" s="281">
        <f t="shared" si="0"/>
        <v>524.64166666666665</v>
      </c>
    </row>
    <row r="41" spans="1:14">
      <c r="A41" s="119" t="s">
        <v>202</v>
      </c>
      <c r="B41" s="833" t="str">
        <f>VLOOKUP(A41,EQUIPOS!A11:D155,3,FALSE)</f>
        <v xml:space="preserve">Equipo de rayos X y/o ultrasonido
</v>
      </c>
      <c r="C41" s="834"/>
      <c r="D41" s="834"/>
      <c r="E41" s="834"/>
      <c r="F41" s="834"/>
      <c r="G41" s="834"/>
      <c r="H41" s="835"/>
      <c r="I41" s="430"/>
      <c r="J41" s="431"/>
      <c r="K41" s="278">
        <f>VLOOKUP(A41,EQUIPOS!A11:D168,4,FALSE)</f>
        <v>73024.333333333343</v>
      </c>
      <c r="L41" s="344"/>
      <c r="M41" s="345">
        <v>4000</v>
      </c>
      <c r="N41" s="281">
        <f t="shared" si="0"/>
        <v>18.256083333333336</v>
      </c>
    </row>
    <row r="42" spans="1:14">
      <c r="A42" s="119" t="s">
        <v>294</v>
      </c>
      <c r="B42" s="833" t="str">
        <f>VLOOKUP(A42,EQUIPOS!A12:D156,3,FALSE)</f>
        <v>Puente grúa</v>
      </c>
      <c r="C42" s="834"/>
      <c r="D42" s="834"/>
      <c r="E42" s="834"/>
      <c r="F42" s="834"/>
      <c r="G42" s="834"/>
      <c r="H42" s="835"/>
      <c r="I42" s="430"/>
      <c r="J42" s="431"/>
      <c r="K42" s="278">
        <f>VLOOKUP(A42,EQUIPOS!A12:D169,4,FALSE)</f>
        <v>832683.33333333337</v>
      </c>
      <c r="L42" s="344"/>
      <c r="M42" s="345">
        <v>40000</v>
      </c>
      <c r="N42" s="281">
        <f t="shared" si="0"/>
        <v>20.817083333333333</v>
      </c>
    </row>
    <row r="43" spans="1:14">
      <c r="A43" s="119" t="s">
        <v>334</v>
      </c>
      <c r="B43" s="833" t="str">
        <f>VLOOKUP(A43,EQUIPOS!A13:D157,3,FALSE)</f>
        <v>Taladro industrial</v>
      </c>
      <c r="C43" s="834"/>
      <c r="D43" s="834"/>
      <c r="E43" s="834"/>
      <c r="F43" s="834"/>
      <c r="G43" s="834"/>
      <c r="H43" s="835"/>
      <c r="I43" s="430"/>
      <c r="J43" s="431"/>
      <c r="K43" s="278">
        <f>VLOOKUP(A43,EQUIPOS!A13:D170,4,FALSE)</f>
        <v>7291.1666666666661</v>
      </c>
      <c r="L43" s="344"/>
      <c r="M43" s="345">
        <v>40</v>
      </c>
      <c r="N43" s="281">
        <f t="shared" si="0"/>
        <v>182.27916666666664</v>
      </c>
    </row>
    <row r="44" spans="1:14">
      <c r="B44" s="833"/>
      <c r="C44" s="834"/>
      <c r="D44" s="834"/>
      <c r="E44" s="834"/>
      <c r="F44" s="834"/>
      <c r="G44" s="834"/>
      <c r="H44" s="835"/>
      <c r="I44" s="42"/>
      <c r="J44" s="43"/>
      <c r="K44" s="278"/>
      <c r="L44" s="285"/>
      <c r="M44" s="345"/>
      <c r="N44" s="281"/>
    </row>
    <row r="45" spans="1:14">
      <c r="B45" s="329"/>
      <c r="C45" s="330"/>
      <c r="D45" s="330"/>
      <c r="E45" s="330"/>
      <c r="F45" s="332"/>
      <c r="G45" s="332"/>
      <c r="H45" s="131"/>
      <c r="I45" s="42"/>
      <c r="J45" s="43"/>
      <c r="K45" s="278"/>
      <c r="L45" s="285"/>
      <c r="M45" s="286"/>
      <c r="N45" s="282"/>
    </row>
    <row r="46" spans="1:14">
      <c r="B46" s="840" t="s">
        <v>1036</v>
      </c>
      <c r="C46" s="841"/>
      <c r="D46" s="841"/>
      <c r="E46" s="44"/>
      <c r="F46" s="45"/>
      <c r="G46" s="45"/>
      <c r="H46" s="46"/>
      <c r="I46" s="42"/>
      <c r="J46" s="43"/>
      <c r="K46" s="288"/>
      <c r="L46" s="285"/>
      <c r="M46" s="410">
        <v>0.1</v>
      </c>
      <c r="N46" s="353">
        <f>N83*M46</f>
        <v>316.77546014452503</v>
      </c>
    </row>
    <row r="47" spans="1:14" ht="15.75" thickBot="1">
      <c r="B47" s="833"/>
      <c r="C47" s="834"/>
      <c r="D47" s="834"/>
      <c r="E47" s="834"/>
      <c r="F47" s="834"/>
      <c r="G47" s="834"/>
      <c r="H47" s="835"/>
      <c r="I47" s="842"/>
      <c r="J47" s="843"/>
      <c r="K47" s="47"/>
      <c r="L47" s="844"/>
      <c r="M47" s="845"/>
      <c r="N47" s="111"/>
    </row>
    <row r="48" spans="1:14" ht="15.75" thickBot="1">
      <c r="B48" s="820" t="s">
        <v>1037</v>
      </c>
      <c r="C48" s="821"/>
      <c r="D48" s="821"/>
      <c r="E48" s="821"/>
      <c r="F48" s="821"/>
      <c r="G48" s="821"/>
      <c r="H48" s="821"/>
      <c r="I48" s="821"/>
      <c r="J48" s="821"/>
      <c r="K48" s="821"/>
      <c r="L48" s="821"/>
      <c r="M48" s="822"/>
      <c r="N48" s="403">
        <f>SUM(N36:N46)</f>
        <v>2503.5444601445251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1" t="s">
        <v>1028</v>
      </c>
      <c r="C52" s="812"/>
      <c r="D52" s="812"/>
      <c r="E52" s="812"/>
      <c r="F52" s="812"/>
      <c r="G52" s="812"/>
      <c r="H52" s="812"/>
      <c r="I52" s="813"/>
      <c r="J52" s="324" t="s">
        <v>1029</v>
      </c>
      <c r="K52" s="91" t="s">
        <v>1030</v>
      </c>
      <c r="L52" s="814" t="s">
        <v>1039</v>
      </c>
      <c r="M52" s="813"/>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35290.833333333328</v>
      </c>
      <c r="N53" s="281">
        <f t="shared" ref="N53:N58" si="1">K53*M53</f>
        <v>176.45416666666665</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3332.833333333333</v>
      </c>
      <c r="N54" s="281">
        <f t="shared" si="1"/>
        <v>16.664166666666667</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13932</v>
      </c>
      <c r="N55" s="281">
        <f t="shared" si="1"/>
        <v>69.66</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9114.8333333333321</v>
      </c>
      <c r="N56" s="281">
        <f t="shared" si="1"/>
        <v>91.148333333333326</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22157.5</v>
      </c>
      <c r="N57" s="281">
        <f t="shared" si="1"/>
        <v>221.57500000000002</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4514.333333333333</v>
      </c>
      <c r="N58" s="281">
        <f t="shared" si="1"/>
        <v>4514.333333333333</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20" t="s">
        <v>1037</v>
      </c>
      <c r="C61" s="821"/>
      <c r="D61" s="821"/>
      <c r="E61" s="821"/>
      <c r="F61" s="821"/>
      <c r="G61" s="821"/>
      <c r="H61" s="821"/>
      <c r="I61" s="821"/>
      <c r="J61" s="821"/>
      <c r="K61" s="821"/>
      <c r="L61" s="821"/>
      <c r="M61" s="822"/>
      <c r="N61" s="403">
        <f>SUM(N53:N60)</f>
        <v>5089.835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3" t="s">
        <v>1045</v>
      </c>
      <c r="M65" s="796"/>
      <c r="N65" s="82" t="s">
        <v>1035</v>
      </c>
    </row>
    <row r="66" spans="1:15">
      <c r="B66" s="52"/>
      <c r="C66" s="326"/>
      <c r="D66" s="326"/>
      <c r="E66" s="326"/>
      <c r="F66" s="326"/>
      <c r="G66" s="326"/>
      <c r="H66" s="320"/>
      <c r="I66" s="288"/>
      <c r="J66" s="295"/>
      <c r="K66" s="288"/>
      <c r="L66" s="824"/>
      <c r="M66" s="825"/>
      <c r="N66" s="296"/>
    </row>
    <row r="67" spans="1:15">
      <c r="B67" s="52"/>
      <c r="C67" s="53"/>
      <c r="D67" s="53"/>
      <c r="E67" s="53"/>
      <c r="F67" s="53"/>
      <c r="G67" s="53"/>
      <c r="H67" s="320"/>
      <c r="I67" s="288"/>
      <c r="J67" s="295"/>
      <c r="K67" s="288"/>
      <c r="L67" s="824"/>
      <c r="M67" s="825"/>
      <c r="N67" s="296"/>
    </row>
    <row r="68" spans="1:15">
      <c r="B68" s="52"/>
      <c r="C68" s="53"/>
      <c r="D68" s="53"/>
      <c r="E68" s="53"/>
      <c r="F68" s="53"/>
      <c r="G68" s="53"/>
      <c r="H68" s="320"/>
      <c r="I68" s="288"/>
      <c r="J68" s="295"/>
      <c r="K68" s="288"/>
      <c r="L68" s="824"/>
      <c r="M68" s="825"/>
      <c r="N68" s="296"/>
    </row>
    <row r="69" spans="1:15">
      <c r="B69" s="52"/>
      <c r="C69" s="53"/>
      <c r="D69" s="53"/>
      <c r="E69" s="53"/>
      <c r="F69" s="53"/>
      <c r="G69" s="53"/>
      <c r="H69" s="320"/>
      <c r="I69" s="288"/>
      <c r="J69" s="295"/>
      <c r="K69" s="288"/>
      <c r="L69" s="824"/>
      <c r="M69" s="825"/>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9"/>
      <c r="M71" s="810"/>
      <c r="N71" s="133"/>
    </row>
    <row r="72" spans="1:15" ht="15.75" thickBot="1">
      <c r="B72" s="826" t="s">
        <v>1037</v>
      </c>
      <c r="C72" s="827"/>
      <c r="D72" s="827"/>
      <c r="E72" s="827"/>
      <c r="F72" s="827"/>
      <c r="G72" s="827"/>
      <c r="H72" s="827"/>
      <c r="I72" s="827"/>
      <c r="J72" s="827"/>
      <c r="K72" s="827"/>
      <c r="L72" s="827"/>
      <c r="M72" s="828"/>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6" t="s">
        <v>1047</v>
      </c>
      <c r="C76" s="847"/>
      <c r="D76" s="847"/>
      <c r="E76" s="847"/>
      <c r="F76" s="847"/>
      <c r="G76" s="847"/>
      <c r="H76" s="847"/>
      <c r="I76" s="79" t="s">
        <v>1048</v>
      </c>
      <c r="J76" s="81" t="s">
        <v>1494</v>
      </c>
      <c r="K76" s="80" t="s">
        <v>1050</v>
      </c>
      <c r="L76" s="848" t="s">
        <v>1034</v>
      </c>
      <c r="M76" s="849"/>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75" thickBot="1">
      <c r="A82" t="s">
        <v>1759</v>
      </c>
      <c r="B82" s="807" t="str">
        <f>VLOOKUP(A82,'MANO DE OBRA'!A12:D73,3,FALSE)</f>
        <v>Dibujante 2</v>
      </c>
      <c r="C82" s="808" t="e">
        <f>VLOOKUP(B82,'MANO DE OBRA'!B12:E73,3,FALSE)</f>
        <v>#N/A</v>
      </c>
      <c r="D82" s="808" t="e">
        <f>VLOOKUP(C82,'MANO DE OBRA'!C12:F73,3,FALSE)</f>
        <v>#N/A</v>
      </c>
      <c r="E82" s="808" t="e">
        <f>VLOOKUP(D82,'MANO DE OBRA'!D12:G73,3,FALSE)</f>
        <v>#N/A</v>
      </c>
      <c r="F82" s="808" t="e">
        <f>VLOOKUP(E82,'MANO DE OBRA'!E12:H73,3,FALSE)</f>
        <v>#N/A</v>
      </c>
      <c r="G82" s="808" t="e">
        <f>VLOOKUP(F82,'MANO DE OBRA'!F12:I73,3,FALSE)</f>
        <v>#N/A</v>
      </c>
      <c r="H82" s="808" t="e">
        <f>VLOOKUP(G82,'MANO DE OBRA'!G12:J73,3,FALSE)</f>
        <v>#N/A</v>
      </c>
      <c r="I82" s="479">
        <f t="shared" si="2"/>
        <v>49687.010470799993</v>
      </c>
      <c r="J82" s="480">
        <v>185</v>
      </c>
      <c r="K82" s="482">
        <f>VLOOKUP(A82,'MANO DE OBRA'!A12:D104,4,FALSE)</f>
        <v>91920.96937097999</v>
      </c>
      <c r="L82" s="483"/>
      <c r="M82" s="484">
        <v>320</v>
      </c>
      <c r="N82" s="449">
        <f t="shared" si="3"/>
        <v>287.25302928431245</v>
      </c>
    </row>
    <row r="83" spans="1:14" ht="15.75" thickBot="1">
      <c r="B83" s="826" t="s">
        <v>1037</v>
      </c>
      <c r="C83" s="827"/>
      <c r="D83" s="827"/>
      <c r="E83" s="827"/>
      <c r="F83" s="827"/>
      <c r="G83" s="827"/>
      <c r="H83" s="827"/>
      <c r="I83" s="827"/>
      <c r="J83" s="827"/>
      <c r="K83" s="827"/>
      <c r="L83" s="827"/>
      <c r="M83" s="828"/>
      <c r="N83" s="469">
        <f>SUM(N77:N82)</f>
        <v>3167.75460144525</v>
      </c>
    </row>
    <row r="84" spans="1:14" ht="15.75" thickBot="1">
      <c r="B84" s="39"/>
      <c r="C84" s="40"/>
      <c r="D84" s="40"/>
      <c r="E84" s="40"/>
      <c r="F84" s="40"/>
      <c r="G84" s="40"/>
      <c r="H84" s="40"/>
      <c r="I84" s="40"/>
      <c r="J84" s="40"/>
      <c r="K84" s="40"/>
      <c r="L84" s="40"/>
      <c r="M84" s="40"/>
      <c r="N84" s="41"/>
    </row>
    <row r="85" spans="1:14" ht="15.75" thickBot="1">
      <c r="B85" s="820" t="s">
        <v>1051</v>
      </c>
      <c r="C85" s="821"/>
      <c r="D85" s="821"/>
      <c r="E85" s="821"/>
      <c r="F85" s="821"/>
      <c r="G85" s="821"/>
      <c r="H85" s="821"/>
      <c r="I85" s="821"/>
      <c r="J85" s="821"/>
      <c r="K85" s="821"/>
      <c r="L85" s="821"/>
      <c r="M85" s="822"/>
      <c r="N85" s="105">
        <f>N48+N61+N72+N83</f>
        <v>10761.134061589775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1" t="s">
        <v>1053</v>
      </c>
      <c r="C89" s="812"/>
      <c r="D89" s="812"/>
      <c r="E89" s="812"/>
      <c r="F89" s="812"/>
      <c r="G89" s="812"/>
      <c r="H89" s="812"/>
      <c r="I89" s="323"/>
      <c r="J89" s="343"/>
      <c r="K89" s="311" t="s">
        <v>1054</v>
      </c>
      <c r="L89" s="850" t="s">
        <v>1055</v>
      </c>
      <c r="M89" s="851"/>
      <c r="N89" s="312"/>
    </row>
    <row r="90" spans="1:14">
      <c r="B90" s="852" t="s">
        <v>1056</v>
      </c>
      <c r="C90" s="853"/>
      <c r="D90" s="853"/>
      <c r="E90" s="853"/>
      <c r="F90" s="853"/>
      <c r="G90" s="853"/>
      <c r="H90" s="853"/>
      <c r="I90" s="93"/>
      <c r="J90" s="94"/>
      <c r="K90" s="313">
        <v>0.2</v>
      </c>
      <c r="L90" s="854">
        <f>N85*K90</f>
        <v>2152.2268123179551</v>
      </c>
      <c r="M90" s="855"/>
      <c r="N90" s="57"/>
    </row>
    <row r="91" spans="1:14">
      <c r="B91" s="95" t="s">
        <v>1057</v>
      </c>
      <c r="C91" s="96"/>
      <c r="D91" s="96"/>
      <c r="E91" s="96"/>
      <c r="F91" s="96"/>
      <c r="G91" s="96"/>
      <c r="H91" s="96"/>
      <c r="I91" s="93"/>
      <c r="J91" s="94"/>
      <c r="K91" s="313">
        <v>0.05</v>
      </c>
      <c r="L91" s="854">
        <f>N85*K91</f>
        <v>538.05670307948878</v>
      </c>
      <c r="M91" s="855"/>
      <c r="N91" s="57"/>
    </row>
    <row r="92" spans="1:14" ht="15.75" thickBot="1">
      <c r="B92" s="97" t="s">
        <v>1058</v>
      </c>
      <c r="C92" s="98"/>
      <c r="D92" s="98"/>
      <c r="E92" s="98"/>
      <c r="F92" s="98"/>
      <c r="G92" s="98"/>
      <c r="H92" s="98"/>
      <c r="I92" s="99"/>
      <c r="J92" s="100"/>
      <c r="K92" s="314">
        <v>0.05</v>
      </c>
      <c r="L92" s="856">
        <f>N85*K92</f>
        <v>538.05670307948878</v>
      </c>
      <c r="M92" s="857"/>
      <c r="N92" s="57"/>
    </row>
    <row r="93" spans="1:14" ht="15.75" thickBot="1">
      <c r="B93" s="820" t="s">
        <v>1037</v>
      </c>
      <c r="C93" s="821"/>
      <c r="D93" s="821"/>
      <c r="E93" s="821"/>
      <c r="F93" s="821"/>
      <c r="G93" s="821"/>
      <c r="H93" s="821"/>
      <c r="I93" s="821"/>
      <c r="J93" s="821"/>
      <c r="K93" s="821"/>
      <c r="L93" s="821"/>
      <c r="M93" s="822"/>
      <c r="N93" s="58">
        <f>L90+L91+L92</f>
        <v>3228.3402184769325</v>
      </c>
    </row>
    <row r="94" spans="1:14" ht="15.75" thickBot="1">
      <c r="B94" s="39"/>
      <c r="C94" s="40"/>
      <c r="D94" s="40"/>
      <c r="E94" s="40"/>
      <c r="F94" s="40"/>
      <c r="G94" s="40"/>
      <c r="H94" s="40"/>
      <c r="I94" s="40"/>
      <c r="J94" s="40"/>
      <c r="K94" s="40"/>
      <c r="L94" s="40"/>
      <c r="M94" s="40"/>
      <c r="N94" s="41"/>
    </row>
    <row r="95" spans="1:14" ht="15.75" thickBot="1">
      <c r="A95" t="s">
        <v>2122</v>
      </c>
      <c r="B95" s="820" t="s">
        <v>1059</v>
      </c>
      <c r="C95" s="821"/>
      <c r="D95" s="821"/>
      <c r="E95" s="821"/>
      <c r="F95" s="821"/>
      <c r="G95" s="821"/>
      <c r="H95" s="821"/>
      <c r="I95" s="821"/>
      <c r="J95" s="821"/>
      <c r="K95" s="821"/>
      <c r="L95" s="821"/>
      <c r="M95" s="822"/>
      <c r="N95" s="196">
        <f>N85+N93</f>
        <v>13989.474280066708</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2" t="s">
        <v>2324</v>
      </c>
      <c r="C112" s="963"/>
      <c r="D112" s="963"/>
      <c r="E112" s="963"/>
      <c r="F112" s="963"/>
      <c r="G112" s="963"/>
      <c r="H112" s="963"/>
      <c r="I112" s="963"/>
      <c r="J112" s="963"/>
      <c r="K112" s="963"/>
      <c r="L112" s="963"/>
      <c r="M112" s="963"/>
      <c r="N112" s="964"/>
    </row>
    <row r="113" spans="2:14" ht="15" customHeight="1">
      <c r="B113" s="962"/>
      <c r="C113" s="963"/>
      <c r="D113" s="963"/>
      <c r="E113" s="963"/>
      <c r="F113" s="963"/>
      <c r="G113" s="963"/>
      <c r="H113" s="963"/>
      <c r="I113" s="963"/>
      <c r="J113" s="963"/>
      <c r="K113" s="963"/>
      <c r="L113" s="963"/>
      <c r="M113" s="963"/>
      <c r="N113" s="964"/>
    </row>
    <row r="114" spans="2:14" ht="30" customHeight="1">
      <c r="B114" s="965" t="s">
        <v>2325</v>
      </c>
      <c r="C114" s="966"/>
      <c r="D114" s="966"/>
      <c r="E114" s="966"/>
      <c r="F114" s="966"/>
      <c r="G114" s="966"/>
      <c r="H114" s="966"/>
      <c r="I114" s="966"/>
      <c r="J114" s="966"/>
      <c r="K114" s="966"/>
      <c r="L114" s="966"/>
      <c r="M114" s="966"/>
      <c r="N114" s="967"/>
    </row>
    <row r="115" spans="2:14">
      <c r="B115" s="965"/>
      <c r="C115" s="966"/>
      <c r="D115" s="966"/>
      <c r="E115" s="966"/>
      <c r="F115" s="966"/>
      <c r="G115" s="966"/>
      <c r="H115" s="966"/>
      <c r="I115" s="966"/>
      <c r="J115" s="966"/>
      <c r="K115" s="966"/>
      <c r="L115" s="966"/>
      <c r="M115" s="966"/>
      <c r="N115" s="967"/>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8"/>
      <c r="K125" s="968"/>
      <c r="L125" s="968"/>
      <c r="M125" s="968"/>
      <c r="N125" s="969"/>
    </row>
    <row r="126" spans="2:14" ht="15.75" thickBot="1">
      <c r="B126" s="428" t="s">
        <v>2327</v>
      </c>
      <c r="C126" s="429"/>
      <c r="D126" s="429"/>
      <c r="E126" s="268"/>
      <c r="F126" s="268"/>
      <c r="G126" s="268"/>
      <c r="H126" s="268"/>
      <c r="I126" s="268"/>
      <c r="J126" s="970"/>
      <c r="K126" s="970"/>
      <c r="L126" s="970"/>
      <c r="M126" s="970"/>
      <c r="N126" s="971"/>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6"/>
      <c r="J36" s="277"/>
      <c r="K36" s="278">
        <f>VLOOKUP(A36,EQUIPOS!A6:D163,4,FALSE)</f>
        <v>6083.166666666667</v>
      </c>
      <c r="L36" s="279"/>
      <c r="M36" s="345">
        <v>40</v>
      </c>
      <c r="N36" s="281">
        <f t="shared" ref="N36:N41" si="0">K36/M36</f>
        <v>152.07916666666668</v>
      </c>
    </row>
    <row r="37" spans="1:14">
      <c r="A37" s="119" t="s">
        <v>334</v>
      </c>
      <c r="B37" s="833" t="str">
        <f>VLOOKUP(A37,EQUIPOS!A7:D154,3,FALSE)</f>
        <v>Taladro industrial</v>
      </c>
      <c r="C37" s="834"/>
      <c r="D37" s="834"/>
      <c r="E37" s="834"/>
      <c r="F37" s="834"/>
      <c r="G37" s="834"/>
      <c r="H37" s="835"/>
      <c r="I37" s="430"/>
      <c r="J37" s="431"/>
      <c r="K37" s="278">
        <f>VLOOKUP(A37,EQUIPOS!A7:D164,4,FALSE)</f>
        <v>7291.1666666666661</v>
      </c>
      <c r="L37" s="344"/>
      <c r="M37" s="345">
        <v>40</v>
      </c>
      <c r="N37" s="281">
        <f t="shared" si="0"/>
        <v>182.27916666666664</v>
      </c>
    </row>
    <row r="38" spans="1:14">
      <c r="A38" s="119" t="s">
        <v>195</v>
      </c>
      <c r="B38" s="833" t="str">
        <f>VLOOKUP(A38,EQUIPOS!A8:D154,3,FALSE)</f>
        <v xml:space="preserve">Equipo de oxicorte, Capacidad de corte: hasta 6´´ (152mm) </v>
      </c>
      <c r="C38" s="834"/>
      <c r="D38" s="834"/>
      <c r="E38" s="834"/>
      <c r="F38" s="834"/>
      <c r="G38" s="834"/>
      <c r="H38" s="835"/>
      <c r="I38" s="430"/>
      <c r="J38" s="431"/>
      <c r="K38" s="278">
        <f>VLOOKUP(A38,EQUIPOS!A8:D165,4,FALSE)</f>
        <v>18149.666666666664</v>
      </c>
      <c r="L38" s="344"/>
      <c r="M38" s="345">
        <v>40</v>
      </c>
      <c r="N38" s="281">
        <f t="shared" si="0"/>
        <v>453.74166666666662</v>
      </c>
    </row>
    <row r="39" spans="1:14">
      <c r="A39" s="119" t="s">
        <v>204</v>
      </c>
      <c r="B39" s="833" t="str">
        <f>VLOOKUP(A39,EQUIPOS!A9:D154,3,FALSE)</f>
        <v xml:space="preserve">Equipo de soldadura 250 AMP
</v>
      </c>
      <c r="C39" s="834"/>
      <c r="D39" s="834"/>
      <c r="E39" s="834"/>
      <c r="F39" s="834"/>
      <c r="G39" s="834"/>
      <c r="H39" s="835"/>
      <c r="I39" s="430"/>
      <c r="J39" s="431"/>
      <c r="K39" s="278">
        <f>VLOOKUP(A39,EQUIPOS!A9:D166,4,FALSE)</f>
        <v>17171</v>
      </c>
      <c r="L39" s="344"/>
      <c r="M39" s="345">
        <v>40</v>
      </c>
      <c r="N39" s="281">
        <f t="shared" si="0"/>
        <v>429.27499999999998</v>
      </c>
    </row>
    <row r="40" spans="1:14">
      <c r="A40" s="119" t="s">
        <v>208</v>
      </c>
      <c r="B40" s="833" t="str">
        <f>VLOOKUP(A40,EQUIPOS!A10:D154,3,FALSE)</f>
        <v>Equipo de soldadura 400</v>
      </c>
      <c r="C40" s="834"/>
      <c r="D40" s="834"/>
      <c r="E40" s="834"/>
      <c r="F40" s="834"/>
      <c r="G40" s="834"/>
      <c r="H40" s="835"/>
      <c r="I40" s="430"/>
      <c r="J40" s="431"/>
      <c r="K40" s="278">
        <f>VLOOKUP(A40,EQUIPOS!A10:D167,4,FALSE)</f>
        <v>16227.166666666668</v>
      </c>
      <c r="L40" s="344"/>
      <c r="M40" s="345">
        <v>40</v>
      </c>
      <c r="N40" s="281">
        <f t="shared" si="0"/>
        <v>405.67916666666667</v>
      </c>
    </row>
    <row r="41" spans="1:14">
      <c r="A41" s="119" t="s">
        <v>210</v>
      </c>
      <c r="B41" s="833" t="str">
        <f>VLOOKUP(A41,EQUIPOS!A11:D155,3,FALSE)</f>
        <v>Equipo de soldadura 600</v>
      </c>
      <c r="C41" s="834"/>
      <c r="D41" s="834"/>
      <c r="E41" s="834"/>
      <c r="F41" s="834"/>
      <c r="G41" s="834"/>
      <c r="H41" s="835"/>
      <c r="I41" s="430"/>
      <c r="J41" s="431"/>
      <c r="K41" s="278">
        <f>VLOOKUP(A41,EQUIPOS!A11:D168,4,FALSE)</f>
        <v>20985.666666666664</v>
      </c>
      <c r="L41" s="344"/>
      <c r="M41" s="345">
        <v>40</v>
      </c>
      <c r="N41" s="281">
        <f t="shared" si="0"/>
        <v>524.64166666666665</v>
      </c>
    </row>
    <row r="42" spans="1:14">
      <c r="B42" s="833"/>
      <c r="C42" s="834"/>
      <c r="D42" s="834"/>
      <c r="E42" s="834"/>
      <c r="F42" s="834"/>
      <c r="G42" s="834"/>
      <c r="H42" s="835"/>
      <c r="I42" s="42"/>
      <c r="J42" s="43"/>
      <c r="K42" s="278"/>
      <c r="L42" s="285"/>
      <c r="M42" s="345"/>
      <c r="N42" s="281"/>
    </row>
    <row r="43" spans="1:14">
      <c r="B43" s="329"/>
      <c r="C43" s="330"/>
      <c r="D43" s="330"/>
      <c r="E43" s="330"/>
      <c r="F43" s="332"/>
      <c r="G43" s="332"/>
      <c r="H43" s="131"/>
      <c r="I43" s="42"/>
      <c r="J43" s="43"/>
      <c r="K43" s="278"/>
      <c r="L43" s="285"/>
      <c r="M43" s="286"/>
      <c r="N43" s="282"/>
    </row>
    <row r="44" spans="1:14">
      <c r="B44" s="840" t="s">
        <v>1036</v>
      </c>
      <c r="C44" s="841"/>
      <c r="D44" s="841"/>
      <c r="E44" s="44"/>
      <c r="F44" s="45"/>
      <c r="G44" s="45"/>
      <c r="H44" s="46"/>
      <c r="I44" s="42"/>
      <c r="J44" s="43"/>
      <c r="K44" s="288"/>
      <c r="L44" s="285"/>
      <c r="M44" s="410">
        <v>0.05</v>
      </c>
      <c r="N44" s="353">
        <f>N81*M44</f>
        <v>96.149573727328132</v>
      </c>
    </row>
    <row r="45" spans="1:14" ht="15.75" thickBot="1">
      <c r="B45" s="833"/>
      <c r="C45" s="834"/>
      <c r="D45" s="834"/>
      <c r="E45" s="834"/>
      <c r="F45" s="834"/>
      <c r="G45" s="834"/>
      <c r="H45" s="835"/>
      <c r="I45" s="842"/>
      <c r="J45" s="843"/>
      <c r="K45" s="47"/>
      <c r="L45" s="844"/>
      <c r="M45" s="845"/>
      <c r="N45" s="111"/>
    </row>
    <row r="46" spans="1:14" ht="15.75" thickBot="1">
      <c r="B46" s="820" t="s">
        <v>1037</v>
      </c>
      <c r="C46" s="821"/>
      <c r="D46" s="821"/>
      <c r="E46" s="821"/>
      <c r="F46" s="821"/>
      <c r="G46" s="821"/>
      <c r="H46" s="821"/>
      <c r="I46" s="821"/>
      <c r="J46" s="821"/>
      <c r="K46" s="821"/>
      <c r="L46" s="821"/>
      <c r="M46" s="822"/>
      <c r="N46" s="403">
        <f>SUM(N36:N44)</f>
        <v>2243.8454070606613</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1" t="s">
        <v>1028</v>
      </c>
      <c r="C50" s="812"/>
      <c r="D50" s="812"/>
      <c r="E50" s="812"/>
      <c r="F50" s="812"/>
      <c r="G50" s="812"/>
      <c r="H50" s="812"/>
      <c r="I50" s="813"/>
      <c r="J50" s="324" t="s">
        <v>1029</v>
      </c>
      <c r="K50" s="91" t="s">
        <v>1030</v>
      </c>
      <c r="L50" s="814" t="s">
        <v>1039</v>
      </c>
      <c r="M50" s="813"/>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35290.833333333328</v>
      </c>
      <c r="N51" s="281">
        <f t="shared" ref="N51:N56" si="1">K51*M51</f>
        <v>176.45416666666665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3332.833333333333</v>
      </c>
      <c r="N52" s="281">
        <f t="shared" si="1"/>
        <v>16.664166666666667</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13932</v>
      </c>
      <c r="N53" s="281">
        <f t="shared" si="1"/>
        <v>69.66</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9114.8333333333321</v>
      </c>
      <c r="N54" s="281">
        <f t="shared" si="1"/>
        <v>91.148333333333326</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22157.5</v>
      </c>
      <c r="N55" s="281">
        <f t="shared" si="1"/>
        <v>221.57500000000002</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4514.333333333333</v>
      </c>
      <c r="N56" s="281">
        <f t="shared" si="1"/>
        <v>4514.333333333333</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0" t="s">
        <v>1037</v>
      </c>
      <c r="C59" s="821"/>
      <c r="D59" s="821"/>
      <c r="E59" s="821"/>
      <c r="F59" s="821"/>
      <c r="G59" s="821"/>
      <c r="H59" s="821"/>
      <c r="I59" s="821"/>
      <c r="J59" s="821"/>
      <c r="K59" s="821"/>
      <c r="L59" s="821"/>
      <c r="M59" s="822"/>
      <c r="N59" s="403">
        <f>SUM(N51:N58)</f>
        <v>5089.835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B64" s="52"/>
      <c r="C64" s="326"/>
      <c r="D64" s="326"/>
      <c r="E64" s="326"/>
      <c r="F64" s="326"/>
      <c r="G64" s="326"/>
      <c r="H64" s="320"/>
      <c r="I64" s="288"/>
      <c r="J64" s="295"/>
      <c r="K64" s="288"/>
      <c r="L64" s="824"/>
      <c r="M64" s="825"/>
      <c r="N64" s="296"/>
    </row>
    <row r="65" spans="1:15">
      <c r="B65" s="52"/>
      <c r="C65" s="53"/>
      <c r="D65" s="53"/>
      <c r="E65" s="53"/>
      <c r="F65" s="53"/>
      <c r="G65" s="53"/>
      <c r="H65" s="320"/>
      <c r="I65" s="288"/>
      <c r="J65" s="295"/>
      <c r="K65" s="288"/>
      <c r="L65" s="824"/>
      <c r="M65" s="825"/>
      <c r="N65" s="296"/>
    </row>
    <row r="66" spans="1:15">
      <c r="B66" s="52"/>
      <c r="C66" s="53"/>
      <c r="D66" s="53"/>
      <c r="E66" s="53"/>
      <c r="F66" s="53"/>
      <c r="G66" s="53"/>
      <c r="H66" s="320"/>
      <c r="I66" s="288"/>
      <c r="J66" s="295"/>
      <c r="K66" s="288"/>
      <c r="L66" s="824"/>
      <c r="M66" s="825"/>
      <c r="N66" s="296"/>
    </row>
    <row r="67" spans="1:15">
      <c r="B67" s="52"/>
      <c r="C67" s="53"/>
      <c r="D67" s="53"/>
      <c r="E67" s="53"/>
      <c r="F67" s="53"/>
      <c r="G67" s="53"/>
      <c r="H67" s="320"/>
      <c r="I67" s="288"/>
      <c r="J67" s="295"/>
      <c r="K67" s="288"/>
      <c r="L67" s="824"/>
      <c r="M67" s="82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75" thickBot="1">
      <c r="B80" s="807"/>
      <c r="C80" s="808"/>
      <c r="D80" s="808"/>
      <c r="E80" s="808"/>
      <c r="F80" s="808"/>
      <c r="G80" s="808"/>
      <c r="H80" s="808"/>
      <c r="I80" s="479"/>
      <c r="J80" s="480"/>
      <c r="K80" s="481"/>
      <c r="L80" s="483"/>
      <c r="M80" s="484"/>
      <c r="N80" s="449"/>
    </row>
    <row r="81" spans="1:14" ht="15.75" thickBot="1">
      <c r="B81" s="826" t="s">
        <v>1037</v>
      </c>
      <c r="C81" s="827"/>
      <c r="D81" s="827"/>
      <c r="E81" s="827"/>
      <c r="F81" s="827"/>
      <c r="G81" s="827"/>
      <c r="H81" s="827"/>
      <c r="I81" s="827"/>
      <c r="J81" s="827"/>
      <c r="K81" s="827"/>
      <c r="L81" s="827"/>
      <c r="M81" s="828"/>
      <c r="N81" s="310">
        <f>SUM(N75:N80)</f>
        <v>1922.9914745465626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N46+N59+N70+N81</f>
        <v>9256.6718816072243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1851.334376321445</v>
      </c>
      <c r="M88" s="855"/>
      <c r="N88" s="57"/>
    </row>
    <row r="89" spans="1:14">
      <c r="B89" s="95" t="s">
        <v>1057</v>
      </c>
      <c r="C89" s="96"/>
      <c r="D89" s="96"/>
      <c r="E89" s="96"/>
      <c r="F89" s="96"/>
      <c r="G89" s="96"/>
      <c r="H89" s="96"/>
      <c r="I89" s="93"/>
      <c r="J89" s="94"/>
      <c r="K89" s="313">
        <v>0.05</v>
      </c>
      <c r="L89" s="854">
        <f>N83*K89</f>
        <v>462.83359408036125</v>
      </c>
      <c r="M89" s="855"/>
      <c r="N89" s="57"/>
    </row>
    <row r="90" spans="1:14" ht="15.75" thickBot="1">
      <c r="B90" s="97" t="s">
        <v>1058</v>
      </c>
      <c r="C90" s="98"/>
      <c r="D90" s="98"/>
      <c r="E90" s="98"/>
      <c r="F90" s="98"/>
      <c r="G90" s="98"/>
      <c r="H90" s="98"/>
      <c r="I90" s="99"/>
      <c r="J90" s="100"/>
      <c r="K90" s="314">
        <v>0.05</v>
      </c>
      <c r="L90" s="856">
        <f>N83*K90</f>
        <v>462.83359408036125</v>
      </c>
      <c r="M90" s="857"/>
      <c r="N90" s="57"/>
    </row>
    <row r="91" spans="1:14" ht="15.75" thickBot="1">
      <c r="B91" s="820" t="s">
        <v>1037</v>
      </c>
      <c r="C91" s="821"/>
      <c r="D91" s="821"/>
      <c r="E91" s="821"/>
      <c r="F91" s="821"/>
      <c r="G91" s="821"/>
      <c r="H91" s="821"/>
      <c r="I91" s="821"/>
      <c r="J91" s="821"/>
      <c r="K91" s="821"/>
      <c r="L91" s="821"/>
      <c r="M91" s="822"/>
      <c r="N91" s="58">
        <f>L88+L89+L90</f>
        <v>2777.0015644821674</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12033.673446089391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0" t="s">
        <v>1037</v>
      </c>
      <c r="C56" s="821"/>
      <c r="D56" s="821"/>
      <c r="E56" s="821"/>
      <c r="F56" s="821"/>
      <c r="G56" s="821"/>
      <c r="H56" s="821"/>
      <c r="I56" s="821"/>
      <c r="J56" s="821"/>
      <c r="K56" s="821"/>
      <c r="L56" s="821"/>
      <c r="M56" s="822"/>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3" t="s">
        <v>1045</v>
      </c>
      <c r="M60" s="796"/>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24">
        <f>VLOOKUP(A61,TRANSPORTE!A3:D117,4,FALSE)</f>
        <v>0.85411723291306663</v>
      </c>
      <c r="M61" s="825"/>
      <c r="N61" s="296">
        <f>K61*L61</f>
        <v>0.85411723291306663</v>
      </c>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320"/>
      <c r="I64" s="288"/>
      <c r="J64" s="295"/>
      <c r="K64" s="288"/>
      <c r="L64" s="824"/>
      <c r="M64" s="825"/>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9"/>
      <c r="M66" s="810"/>
      <c r="N66" s="133"/>
    </row>
    <row r="67" spans="1:15" ht="15.75" thickBot="1">
      <c r="B67" s="826" t="s">
        <v>1037</v>
      </c>
      <c r="C67" s="827"/>
      <c r="D67" s="827"/>
      <c r="E67" s="827"/>
      <c r="F67" s="827"/>
      <c r="G67" s="827"/>
      <c r="H67" s="827"/>
      <c r="I67" s="827"/>
      <c r="J67" s="827"/>
      <c r="K67" s="827"/>
      <c r="L67" s="827"/>
      <c r="M67" s="828"/>
      <c r="N67" s="110">
        <f>N61+N62+N63+N64+N65</f>
        <v>0.85411723291306663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6" t="s">
        <v>1047</v>
      </c>
      <c r="C71" s="847"/>
      <c r="D71" s="847"/>
      <c r="E71" s="847"/>
      <c r="F71" s="847"/>
      <c r="G71" s="847"/>
      <c r="H71" s="847"/>
      <c r="I71" s="79" t="s">
        <v>1048</v>
      </c>
      <c r="J71" s="81" t="s">
        <v>1494</v>
      </c>
      <c r="K71" s="80" t="s">
        <v>1050</v>
      </c>
      <c r="L71" s="848" t="s">
        <v>1034</v>
      </c>
      <c r="M71" s="849"/>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7"/>
      <c r="C77" s="808"/>
      <c r="D77" s="808"/>
      <c r="E77" s="808"/>
      <c r="F77" s="808"/>
      <c r="G77" s="808"/>
      <c r="H77" s="808"/>
      <c r="I77" s="132"/>
      <c r="J77" s="132"/>
      <c r="K77" s="132"/>
      <c r="L77" s="908"/>
      <c r="M77" s="908"/>
      <c r="N77" s="133"/>
    </row>
    <row r="78" spans="1:15" ht="15.75" thickBot="1">
      <c r="B78" s="826" t="s">
        <v>1037</v>
      </c>
      <c r="C78" s="827"/>
      <c r="D78" s="827"/>
      <c r="E78" s="827"/>
      <c r="F78" s="827"/>
      <c r="G78" s="827"/>
      <c r="H78" s="827"/>
      <c r="I78" s="827"/>
      <c r="J78" s="827"/>
      <c r="K78" s="827"/>
      <c r="L78" s="827"/>
      <c r="M78" s="828"/>
      <c r="N78" s="469"/>
    </row>
    <row r="79" spans="1:15" ht="15.75" thickBot="1">
      <c r="B79" s="39"/>
      <c r="C79" s="40"/>
      <c r="D79" s="40"/>
      <c r="E79" s="40"/>
      <c r="F79" s="40"/>
      <c r="G79" s="40"/>
      <c r="H79" s="40"/>
      <c r="I79" s="40"/>
      <c r="J79" s="40"/>
      <c r="K79" s="40"/>
      <c r="L79" s="40"/>
      <c r="M79" s="40"/>
      <c r="N79" s="41"/>
    </row>
    <row r="80" spans="1:15" ht="15.75" thickBot="1">
      <c r="B80" s="820" t="s">
        <v>1051</v>
      </c>
      <c r="C80" s="821"/>
      <c r="D80" s="821"/>
      <c r="E80" s="821"/>
      <c r="F80" s="821"/>
      <c r="G80" s="821"/>
      <c r="H80" s="821"/>
      <c r="I80" s="821"/>
      <c r="J80" s="821"/>
      <c r="K80" s="821"/>
      <c r="L80" s="821"/>
      <c r="M80" s="822"/>
      <c r="N80" s="105">
        <f>N43+N56+N67+N78</f>
        <v>0.85411723291306663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1" t="s">
        <v>1053</v>
      </c>
      <c r="C84" s="812"/>
      <c r="D84" s="812"/>
      <c r="E84" s="812"/>
      <c r="F84" s="812"/>
      <c r="G84" s="812"/>
      <c r="H84" s="812"/>
      <c r="I84" s="323"/>
      <c r="J84" s="343"/>
      <c r="K84" s="311" t="s">
        <v>1054</v>
      </c>
      <c r="L84" s="850" t="s">
        <v>1055</v>
      </c>
      <c r="M84" s="851"/>
      <c r="N84" s="312"/>
    </row>
    <row r="85" spans="1:14">
      <c r="B85" s="852" t="s">
        <v>1056</v>
      </c>
      <c r="C85" s="853"/>
      <c r="D85" s="853"/>
      <c r="E85" s="853"/>
      <c r="F85" s="853"/>
      <c r="G85" s="853"/>
      <c r="H85" s="853"/>
      <c r="I85" s="93"/>
      <c r="J85" s="94"/>
      <c r="K85" s="313">
        <v>0.2</v>
      </c>
      <c r="L85" s="854">
        <f>N80*K85</f>
        <v>0.17082344658261334</v>
      </c>
      <c r="M85" s="855"/>
      <c r="N85" s="57"/>
    </row>
    <row r="86" spans="1:14">
      <c r="B86" s="95" t="s">
        <v>1057</v>
      </c>
      <c r="C86" s="96"/>
      <c r="D86" s="96"/>
      <c r="E86" s="96"/>
      <c r="F86" s="96"/>
      <c r="G86" s="96"/>
      <c r="H86" s="96"/>
      <c r="I86" s="93"/>
      <c r="J86" s="94"/>
      <c r="K86" s="313">
        <v>0.05</v>
      </c>
      <c r="L86" s="854">
        <f>N80*K86</f>
        <v>4.2705861645653334E-2</v>
      </c>
      <c r="M86" s="855"/>
      <c r="N86" s="57"/>
    </row>
    <row r="87" spans="1:14" ht="15.75" thickBot="1">
      <c r="B87" s="97" t="s">
        <v>1058</v>
      </c>
      <c r="C87" s="98"/>
      <c r="D87" s="98"/>
      <c r="E87" s="98"/>
      <c r="F87" s="98"/>
      <c r="G87" s="98"/>
      <c r="H87" s="98"/>
      <c r="I87" s="99"/>
      <c r="J87" s="100"/>
      <c r="K87" s="314">
        <v>0.05</v>
      </c>
      <c r="L87" s="856">
        <f>N80*K87</f>
        <v>4.2705861645653334E-2</v>
      </c>
      <c r="M87" s="857"/>
      <c r="N87" s="57"/>
    </row>
    <row r="88" spans="1:14" ht="15.75" thickBot="1">
      <c r="B88" s="820" t="s">
        <v>1037</v>
      </c>
      <c r="C88" s="821"/>
      <c r="D88" s="821"/>
      <c r="E88" s="821"/>
      <c r="F88" s="821"/>
      <c r="G88" s="821"/>
      <c r="H88" s="821"/>
      <c r="I88" s="821"/>
      <c r="J88" s="821"/>
      <c r="K88" s="821"/>
      <c r="L88" s="821"/>
      <c r="M88" s="822"/>
      <c r="N88" s="58">
        <f>L85+L86+L87</f>
        <v>0.25623516987391998</v>
      </c>
    </row>
    <row r="89" spans="1:14" ht="15.75" thickBot="1">
      <c r="B89" s="39"/>
      <c r="C89" s="40"/>
      <c r="D89" s="40"/>
      <c r="E89" s="40"/>
      <c r="F89" s="40"/>
      <c r="G89" s="40"/>
      <c r="H89" s="40"/>
      <c r="I89" s="40"/>
      <c r="J89" s="40"/>
      <c r="K89" s="40"/>
      <c r="L89" s="40"/>
      <c r="M89" s="40"/>
      <c r="N89" s="41"/>
    </row>
    <row r="90" spans="1:14" ht="15.75" thickBot="1">
      <c r="A90" t="s">
        <v>2122</v>
      </c>
      <c r="B90" s="820" t="s">
        <v>1059</v>
      </c>
      <c r="C90" s="821"/>
      <c r="D90" s="821"/>
      <c r="E90" s="821"/>
      <c r="F90" s="821"/>
      <c r="G90" s="821"/>
      <c r="H90" s="821"/>
      <c r="I90" s="821"/>
      <c r="J90" s="821"/>
      <c r="K90" s="821"/>
      <c r="L90" s="821"/>
      <c r="M90" s="822"/>
      <c r="N90" s="58">
        <f>N80+N88</f>
        <v>1.1103524027869867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2" t="s">
        <v>2324</v>
      </c>
      <c r="C107" s="963"/>
      <c r="D107" s="963"/>
      <c r="E107" s="963"/>
      <c r="F107" s="963"/>
      <c r="G107" s="963"/>
      <c r="H107" s="963"/>
      <c r="I107" s="963"/>
      <c r="J107" s="963"/>
      <c r="K107" s="963"/>
      <c r="L107" s="963"/>
      <c r="M107" s="963"/>
      <c r="N107" s="964"/>
    </row>
    <row r="108" spans="2:14" ht="15" customHeight="1">
      <c r="B108" s="962"/>
      <c r="C108" s="963"/>
      <c r="D108" s="963"/>
      <c r="E108" s="963"/>
      <c r="F108" s="963"/>
      <c r="G108" s="963"/>
      <c r="H108" s="963"/>
      <c r="I108" s="963"/>
      <c r="J108" s="963"/>
      <c r="K108" s="963"/>
      <c r="L108" s="963"/>
      <c r="M108" s="963"/>
      <c r="N108" s="964"/>
    </row>
    <row r="109" spans="2:14" ht="30" customHeight="1">
      <c r="B109" s="965" t="s">
        <v>2325</v>
      </c>
      <c r="C109" s="966"/>
      <c r="D109" s="966"/>
      <c r="E109" s="966"/>
      <c r="F109" s="966"/>
      <c r="G109" s="966"/>
      <c r="H109" s="966"/>
      <c r="I109" s="966"/>
      <c r="J109" s="966"/>
      <c r="K109" s="966"/>
      <c r="L109" s="966"/>
      <c r="M109" s="966"/>
      <c r="N109" s="967"/>
    </row>
    <row r="110" spans="2:14">
      <c r="B110" s="965"/>
      <c r="C110" s="966"/>
      <c r="D110" s="966"/>
      <c r="E110" s="966"/>
      <c r="F110" s="966"/>
      <c r="G110" s="966"/>
      <c r="H110" s="966"/>
      <c r="I110" s="966"/>
      <c r="J110" s="966"/>
      <c r="K110" s="966"/>
      <c r="L110" s="966"/>
      <c r="M110" s="966"/>
      <c r="N110" s="967"/>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8"/>
      <c r="K120" s="968"/>
      <c r="L120" s="968"/>
      <c r="M120" s="968"/>
      <c r="N120" s="969"/>
    </row>
    <row r="121" spans="2:14" ht="15.75" thickBot="1">
      <c r="B121" s="428" t="s">
        <v>2327</v>
      </c>
      <c r="C121" s="429"/>
      <c r="D121" s="429"/>
      <c r="E121" s="268"/>
      <c r="F121" s="268"/>
      <c r="G121" s="268"/>
      <c r="H121" s="268"/>
      <c r="I121" s="268"/>
      <c r="J121" s="970"/>
      <c r="K121" s="970"/>
      <c r="L121" s="970"/>
      <c r="M121" s="970"/>
      <c r="N121" s="971"/>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190</v>
      </c>
      <c r="B36" s="833" t="str">
        <f>VLOOKUP(A36,EQUIPOS!A6:D154,3,FALSE)</f>
        <v>Diferencial de 3 ton</v>
      </c>
      <c r="C36" s="834"/>
      <c r="D36" s="834"/>
      <c r="E36" s="834"/>
      <c r="F36" s="834"/>
      <c r="G36" s="834"/>
      <c r="H36" s="835"/>
      <c r="I36" s="276"/>
      <c r="J36" s="277"/>
      <c r="K36" s="278">
        <f>VLOOKUP(A36,EQUIPOS!A6:D163,4,FALSE)</f>
        <v>6083.166666666667</v>
      </c>
      <c r="L36" s="279"/>
      <c r="M36" s="345">
        <v>40</v>
      </c>
      <c r="N36" s="281">
        <f t="shared" ref="N36:N41" si="0">K36/M36</f>
        <v>152.07916666666668</v>
      </c>
    </row>
    <row r="37" spans="1:14">
      <c r="A37" s="119" t="s">
        <v>195</v>
      </c>
      <c r="B37" s="833" t="str">
        <f>VLOOKUP(A37,EQUIPOS!A7:D154,3,FALSE)</f>
        <v xml:space="preserve">Equipo de oxicorte, Capacidad de corte: hasta 6´´ (152mm) </v>
      </c>
      <c r="C37" s="834"/>
      <c r="D37" s="834"/>
      <c r="E37" s="834"/>
      <c r="F37" s="834"/>
      <c r="G37" s="834"/>
      <c r="H37" s="835"/>
      <c r="I37" s="430"/>
      <c r="J37" s="431"/>
      <c r="K37" s="278">
        <f>VLOOKUP(A37,EQUIPOS!A7:D164,4,FALSE)</f>
        <v>18149.666666666664</v>
      </c>
      <c r="L37" s="344"/>
      <c r="M37" s="345">
        <v>400</v>
      </c>
      <c r="N37" s="281">
        <f t="shared" si="0"/>
        <v>45.37416666666666</v>
      </c>
    </row>
    <row r="38" spans="1:14">
      <c r="A38" s="119" t="s">
        <v>204</v>
      </c>
      <c r="B38" s="833" t="str">
        <f>VLOOKUP(A38,EQUIPOS!A8:D154,3,FALSE)</f>
        <v xml:space="preserve">Equipo de soldadura 250 AMP
</v>
      </c>
      <c r="C38" s="834"/>
      <c r="D38" s="834"/>
      <c r="E38" s="834"/>
      <c r="F38" s="834"/>
      <c r="G38" s="834"/>
      <c r="H38" s="835"/>
      <c r="I38" s="430"/>
      <c r="J38" s="431"/>
      <c r="K38" s="278">
        <f>VLOOKUP(A38,EQUIPOS!A8:D165,4,FALSE)</f>
        <v>17171</v>
      </c>
      <c r="L38" s="344"/>
      <c r="M38" s="345">
        <v>400</v>
      </c>
      <c r="N38" s="281">
        <f t="shared" si="0"/>
        <v>42.927500000000002</v>
      </c>
    </row>
    <row r="39" spans="1:14">
      <c r="A39" s="119" t="s">
        <v>208</v>
      </c>
      <c r="B39" s="833" t="str">
        <f>VLOOKUP(A39,EQUIPOS!A9:D154,3,FALSE)</f>
        <v>Equipo de soldadura 400</v>
      </c>
      <c r="C39" s="834"/>
      <c r="D39" s="834"/>
      <c r="E39" s="834"/>
      <c r="F39" s="834"/>
      <c r="G39" s="834"/>
      <c r="H39" s="835"/>
      <c r="I39" s="430"/>
      <c r="J39" s="431"/>
      <c r="K39" s="278">
        <f>VLOOKUP(A39,EQUIPOS!A9:D166,4,FALSE)</f>
        <v>16227.166666666668</v>
      </c>
      <c r="L39" s="344"/>
      <c r="M39" s="345">
        <v>400</v>
      </c>
      <c r="N39" s="281">
        <f t="shared" si="0"/>
        <v>40.567916666666669</v>
      </c>
    </row>
    <row r="40" spans="1:14">
      <c r="A40" s="119" t="s">
        <v>210</v>
      </c>
      <c r="B40" s="833" t="str">
        <f>VLOOKUP(A40,EQUIPOS!A10:D154,3,FALSE)</f>
        <v>Equipo de soldadura 600</v>
      </c>
      <c r="C40" s="834"/>
      <c r="D40" s="834"/>
      <c r="E40" s="834"/>
      <c r="F40" s="834"/>
      <c r="G40" s="834"/>
      <c r="H40" s="835"/>
      <c r="I40" s="430"/>
      <c r="J40" s="431"/>
      <c r="K40" s="278">
        <f>VLOOKUP(A40,EQUIPOS!A10:D167,4,FALSE)</f>
        <v>20985.666666666664</v>
      </c>
      <c r="L40" s="344"/>
      <c r="M40" s="345">
        <v>400</v>
      </c>
      <c r="N40" s="281">
        <f t="shared" si="0"/>
        <v>52.464166666666664</v>
      </c>
    </row>
    <row r="41" spans="1:14">
      <c r="A41" s="119" t="s">
        <v>243</v>
      </c>
      <c r="B41" s="833" t="str">
        <f>VLOOKUP(A41,EQUIPOS!A11:D155,3,FALSE)</f>
        <v>Grúa 10 ton</v>
      </c>
      <c r="C41" s="834"/>
      <c r="D41" s="834"/>
      <c r="E41" s="834"/>
      <c r="F41" s="834"/>
      <c r="G41" s="834"/>
      <c r="H41" s="835"/>
      <c r="I41" s="430"/>
      <c r="J41" s="431"/>
      <c r="K41" s="278">
        <f>VLOOKUP(A41,EQUIPOS!A11:D168,4,FALSE)</f>
        <v>165268.83333333331</v>
      </c>
      <c r="L41" s="344"/>
      <c r="M41" s="345">
        <v>400</v>
      </c>
      <c r="N41" s="281">
        <f t="shared" si="0"/>
        <v>413.17208333333326</v>
      </c>
    </row>
    <row r="42" spans="1:14">
      <c r="B42" s="833"/>
      <c r="C42" s="834"/>
      <c r="D42" s="834"/>
      <c r="E42" s="834"/>
      <c r="F42" s="834"/>
      <c r="G42" s="834"/>
      <c r="H42" s="835"/>
      <c r="I42" s="42"/>
      <c r="J42" s="43"/>
      <c r="K42" s="278"/>
      <c r="L42" s="285"/>
      <c r="M42" s="345"/>
      <c r="N42" s="281"/>
    </row>
    <row r="43" spans="1:14">
      <c r="B43" s="329"/>
      <c r="C43" s="330"/>
      <c r="D43" s="330"/>
      <c r="E43" s="330"/>
      <c r="F43" s="332"/>
      <c r="G43" s="332"/>
      <c r="H43" s="131"/>
      <c r="I43" s="42"/>
      <c r="J43" s="43"/>
      <c r="K43" s="278"/>
      <c r="L43" s="285"/>
      <c r="M43" s="286"/>
      <c r="N43" s="282"/>
    </row>
    <row r="44" spans="1:14">
      <c r="B44" s="840" t="s">
        <v>1036</v>
      </c>
      <c r="C44" s="841"/>
      <c r="D44" s="841"/>
      <c r="E44" s="44"/>
      <c r="F44" s="45"/>
      <c r="G44" s="45"/>
      <c r="H44" s="46"/>
      <c r="I44" s="42"/>
      <c r="J44" s="43"/>
      <c r="K44" s="288"/>
      <c r="L44" s="285"/>
      <c r="M44" s="410">
        <v>0.05</v>
      </c>
      <c r="N44" s="353">
        <f>N81*M44</f>
        <v>96.149573727328132</v>
      </c>
    </row>
    <row r="45" spans="1:14" ht="15.75" thickBot="1">
      <c r="B45" s="833"/>
      <c r="C45" s="834"/>
      <c r="D45" s="834"/>
      <c r="E45" s="834"/>
      <c r="F45" s="834"/>
      <c r="G45" s="834"/>
      <c r="H45" s="835"/>
      <c r="I45" s="842"/>
      <c r="J45" s="843"/>
      <c r="K45" s="47"/>
      <c r="L45" s="844"/>
      <c r="M45" s="845"/>
      <c r="N45" s="111"/>
    </row>
    <row r="46" spans="1:14" ht="15.75" thickBot="1">
      <c r="B46" s="820" t="s">
        <v>1037</v>
      </c>
      <c r="C46" s="821"/>
      <c r="D46" s="821"/>
      <c r="E46" s="821"/>
      <c r="F46" s="821"/>
      <c r="G46" s="821"/>
      <c r="H46" s="821"/>
      <c r="I46" s="821"/>
      <c r="J46" s="821"/>
      <c r="K46" s="821"/>
      <c r="L46" s="821"/>
      <c r="M46" s="822"/>
      <c r="N46" s="403">
        <f>SUM(N36:N44)</f>
        <v>842.7345737273281</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1" t="s">
        <v>1028</v>
      </c>
      <c r="C50" s="812"/>
      <c r="D50" s="812"/>
      <c r="E50" s="812"/>
      <c r="F50" s="812"/>
      <c r="G50" s="812"/>
      <c r="H50" s="812"/>
      <c r="I50" s="813"/>
      <c r="J50" s="324" t="s">
        <v>1029</v>
      </c>
      <c r="K50" s="91" t="s">
        <v>1030</v>
      </c>
      <c r="L50" s="814" t="s">
        <v>1039</v>
      </c>
      <c r="M50" s="813"/>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35290.833333333328</v>
      </c>
      <c r="N51" s="281">
        <f>K51*M51</f>
        <v>176.45416666666665</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3332.833333333333</v>
      </c>
      <c r="N52" s="281">
        <f t="shared" ref="N52:N58" si="1">K52*M52</f>
        <v>16.664166666666667</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13932</v>
      </c>
      <c r="N53" s="281">
        <f t="shared" si="1"/>
        <v>69.66</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9114.8333333333321</v>
      </c>
      <c r="N54" s="281">
        <f t="shared" si="1"/>
        <v>91.148333333333326</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22157.5</v>
      </c>
      <c r="N55" s="281">
        <f t="shared" si="1"/>
        <v>221.57500000000002</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52169.666666666672</v>
      </c>
      <c r="N56" s="281">
        <f t="shared" si="1"/>
        <v>26.084833333333336</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69442.5</v>
      </c>
      <c r="N57" s="281">
        <f t="shared" si="1"/>
        <v>69.442499999999995</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22005.166666666664</v>
      </c>
      <c r="N58" s="281">
        <f t="shared" si="1"/>
        <v>22.005166666666664</v>
      </c>
    </row>
    <row r="59" spans="1:14" ht="15.75" thickBot="1">
      <c r="B59" s="820" t="s">
        <v>1037</v>
      </c>
      <c r="C59" s="821"/>
      <c r="D59" s="821"/>
      <c r="E59" s="821"/>
      <c r="F59" s="821"/>
      <c r="G59" s="821"/>
      <c r="H59" s="821"/>
      <c r="I59" s="821"/>
      <c r="J59" s="821"/>
      <c r="K59" s="821"/>
      <c r="L59" s="821"/>
      <c r="M59" s="822"/>
      <c r="N59" s="403">
        <f>SUM(N51:N58)</f>
        <v>693.03416666666669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3" t="s">
        <v>1045</v>
      </c>
      <c r="M63" s="796"/>
      <c r="N63" s="82" t="s">
        <v>1035</v>
      </c>
    </row>
    <row r="64" spans="1:14">
      <c r="B64" s="52"/>
      <c r="C64" s="326"/>
      <c r="D64" s="326"/>
      <c r="E64" s="326"/>
      <c r="F64" s="326"/>
      <c r="G64" s="326"/>
      <c r="H64" s="320"/>
      <c r="I64" s="288"/>
      <c r="J64" s="295"/>
      <c r="K64" s="288"/>
      <c r="L64" s="824"/>
      <c r="M64" s="825"/>
      <c r="N64" s="296"/>
    </row>
    <row r="65" spans="1:15">
      <c r="B65" s="52"/>
      <c r="C65" s="53"/>
      <c r="D65" s="53"/>
      <c r="E65" s="53"/>
      <c r="F65" s="53"/>
      <c r="G65" s="53"/>
      <c r="H65" s="320"/>
      <c r="I65" s="288"/>
      <c r="J65" s="295"/>
      <c r="K65" s="288"/>
      <c r="L65" s="824"/>
      <c r="M65" s="825"/>
      <c r="N65" s="296"/>
    </row>
    <row r="66" spans="1:15">
      <c r="B66" s="52"/>
      <c r="C66" s="53"/>
      <c r="D66" s="53"/>
      <c r="E66" s="53"/>
      <c r="F66" s="53"/>
      <c r="G66" s="53"/>
      <c r="H66" s="320"/>
      <c r="I66" s="288"/>
      <c r="J66" s="295"/>
      <c r="K66" s="288"/>
      <c r="L66" s="824"/>
      <c r="M66" s="825"/>
      <c r="N66" s="296"/>
    </row>
    <row r="67" spans="1:15">
      <c r="B67" s="52"/>
      <c r="C67" s="53"/>
      <c r="D67" s="53"/>
      <c r="E67" s="53"/>
      <c r="F67" s="53"/>
      <c r="G67" s="53"/>
      <c r="H67" s="320"/>
      <c r="I67" s="288"/>
      <c r="J67" s="295"/>
      <c r="K67" s="288"/>
      <c r="L67" s="824"/>
      <c r="M67" s="825"/>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9"/>
      <c r="M69" s="810"/>
      <c r="N69" s="133"/>
    </row>
    <row r="70" spans="1:15" ht="15.75" thickBot="1">
      <c r="B70" s="826" t="s">
        <v>1037</v>
      </c>
      <c r="C70" s="827"/>
      <c r="D70" s="827"/>
      <c r="E70" s="827"/>
      <c r="F70" s="827"/>
      <c r="G70" s="827"/>
      <c r="H70" s="827"/>
      <c r="I70" s="827"/>
      <c r="J70" s="827"/>
      <c r="K70" s="827"/>
      <c r="L70" s="827"/>
      <c r="M70" s="82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6" t="s">
        <v>1047</v>
      </c>
      <c r="C74" s="847"/>
      <c r="D74" s="847"/>
      <c r="E74" s="847"/>
      <c r="F74" s="847"/>
      <c r="G74" s="847"/>
      <c r="H74" s="847"/>
      <c r="I74" s="79" t="s">
        <v>1048</v>
      </c>
      <c r="J74" s="81" t="s">
        <v>1494</v>
      </c>
      <c r="K74" s="80" t="s">
        <v>1050</v>
      </c>
      <c r="L74" s="848" t="s">
        <v>1034</v>
      </c>
      <c r="M74" s="849"/>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75" thickBot="1">
      <c r="B80" s="807"/>
      <c r="C80" s="808"/>
      <c r="D80" s="808"/>
      <c r="E80" s="808"/>
      <c r="F80" s="808"/>
      <c r="G80" s="808"/>
      <c r="H80" s="808"/>
      <c r="I80" s="479"/>
      <c r="J80" s="480"/>
      <c r="K80" s="482"/>
      <c r="L80" s="483"/>
      <c r="M80" s="484"/>
      <c r="N80" s="404"/>
    </row>
    <row r="81" spans="1:14" ht="15.75" thickBot="1">
      <c r="B81" s="826" t="s">
        <v>1037</v>
      </c>
      <c r="C81" s="827"/>
      <c r="D81" s="827"/>
      <c r="E81" s="827"/>
      <c r="F81" s="827"/>
      <c r="G81" s="827"/>
      <c r="H81" s="827"/>
      <c r="I81" s="827"/>
      <c r="J81" s="827"/>
      <c r="K81" s="827"/>
      <c r="L81" s="827"/>
      <c r="M81" s="828"/>
      <c r="N81" s="310">
        <f>SUM(N75:N80)</f>
        <v>1922.9914745465626</v>
      </c>
    </row>
    <row r="82" spans="1:14" ht="15.75" thickBot="1">
      <c r="B82" s="39"/>
      <c r="C82" s="40"/>
      <c r="D82" s="40"/>
      <c r="E82" s="40"/>
      <c r="F82" s="40"/>
      <c r="G82" s="40"/>
      <c r="H82" s="40"/>
      <c r="I82" s="40"/>
      <c r="J82" s="40"/>
      <c r="K82" s="40"/>
      <c r="L82" s="40"/>
      <c r="M82" s="40"/>
      <c r="N82" s="41"/>
    </row>
    <row r="83" spans="1:14" ht="15.75" thickBot="1">
      <c r="B83" s="820" t="s">
        <v>1051</v>
      </c>
      <c r="C83" s="821"/>
      <c r="D83" s="821"/>
      <c r="E83" s="821"/>
      <c r="F83" s="821"/>
      <c r="G83" s="821"/>
      <c r="H83" s="821"/>
      <c r="I83" s="821"/>
      <c r="J83" s="821"/>
      <c r="K83" s="821"/>
      <c r="L83" s="821"/>
      <c r="M83" s="822"/>
      <c r="N83" s="105">
        <f>N46+N59+N70+N81</f>
        <v>3458.7602149405575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1" t="s">
        <v>1053</v>
      </c>
      <c r="C87" s="812"/>
      <c r="D87" s="812"/>
      <c r="E87" s="812"/>
      <c r="F87" s="812"/>
      <c r="G87" s="812"/>
      <c r="H87" s="812"/>
      <c r="I87" s="323"/>
      <c r="J87" s="343"/>
      <c r="K87" s="311" t="s">
        <v>1054</v>
      </c>
      <c r="L87" s="850" t="s">
        <v>1055</v>
      </c>
      <c r="M87" s="851"/>
      <c r="N87" s="312"/>
    </row>
    <row r="88" spans="1:14">
      <c r="B88" s="852" t="s">
        <v>1056</v>
      </c>
      <c r="C88" s="853"/>
      <c r="D88" s="853"/>
      <c r="E88" s="853"/>
      <c r="F88" s="853"/>
      <c r="G88" s="853"/>
      <c r="H88" s="853"/>
      <c r="I88" s="93"/>
      <c r="J88" s="94"/>
      <c r="K88" s="313">
        <v>0.2</v>
      </c>
      <c r="L88" s="854">
        <f>N83*K88</f>
        <v>691.7520429881115</v>
      </c>
      <c r="M88" s="855"/>
      <c r="N88" s="57"/>
    </row>
    <row r="89" spans="1:14">
      <c r="B89" s="95" t="s">
        <v>1057</v>
      </c>
      <c r="C89" s="96"/>
      <c r="D89" s="96"/>
      <c r="E89" s="96"/>
      <c r="F89" s="96"/>
      <c r="G89" s="96"/>
      <c r="H89" s="96"/>
      <c r="I89" s="93"/>
      <c r="J89" s="94"/>
      <c r="K89" s="313">
        <v>0.05</v>
      </c>
      <c r="L89" s="854">
        <f>N83*K89</f>
        <v>172.93801074702787</v>
      </c>
      <c r="M89" s="855"/>
      <c r="N89" s="57"/>
    </row>
    <row r="90" spans="1:14" ht="15.75" thickBot="1">
      <c r="B90" s="97" t="s">
        <v>1058</v>
      </c>
      <c r="C90" s="98"/>
      <c r="D90" s="98"/>
      <c r="E90" s="98"/>
      <c r="F90" s="98"/>
      <c r="G90" s="98"/>
      <c r="H90" s="98"/>
      <c r="I90" s="99"/>
      <c r="J90" s="100"/>
      <c r="K90" s="314">
        <v>0.05</v>
      </c>
      <c r="L90" s="856">
        <f>N83*K90</f>
        <v>172.93801074702787</v>
      </c>
      <c r="M90" s="857"/>
      <c r="N90" s="57"/>
    </row>
    <row r="91" spans="1:14" ht="15.75" thickBot="1">
      <c r="B91" s="820" t="s">
        <v>1037</v>
      </c>
      <c r="C91" s="821"/>
      <c r="D91" s="821"/>
      <c r="E91" s="821"/>
      <c r="F91" s="821"/>
      <c r="G91" s="821"/>
      <c r="H91" s="821"/>
      <c r="I91" s="821"/>
      <c r="J91" s="821"/>
      <c r="K91" s="821"/>
      <c r="L91" s="821"/>
      <c r="M91" s="822"/>
      <c r="N91" s="58">
        <f>L88+L89+L90</f>
        <v>1037.6280644821672</v>
      </c>
    </row>
    <row r="92" spans="1:14" ht="15.75" thickBot="1">
      <c r="B92" s="39"/>
      <c r="C92" s="40"/>
      <c r="D92" s="40"/>
      <c r="E92" s="40"/>
      <c r="F92" s="40"/>
      <c r="G92" s="40"/>
      <c r="H92" s="40"/>
      <c r="I92" s="40"/>
      <c r="J92" s="40"/>
      <c r="K92" s="40"/>
      <c r="L92" s="40"/>
      <c r="M92" s="40"/>
      <c r="N92" s="41"/>
    </row>
    <row r="93" spans="1:14" ht="15.75" thickBot="1">
      <c r="A93" t="s">
        <v>2122</v>
      </c>
      <c r="B93" s="820" t="s">
        <v>1059</v>
      </c>
      <c r="C93" s="821"/>
      <c r="D93" s="821"/>
      <c r="E93" s="821"/>
      <c r="F93" s="821"/>
      <c r="G93" s="821"/>
      <c r="H93" s="821"/>
      <c r="I93" s="821"/>
      <c r="J93" s="821"/>
      <c r="K93" s="821"/>
      <c r="L93" s="821"/>
      <c r="M93" s="822"/>
      <c r="N93" s="196">
        <f>N83+N91</f>
        <v>4496.3882794227247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2" t="s">
        <v>2324</v>
      </c>
      <c r="C110" s="963"/>
      <c r="D110" s="963"/>
      <c r="E110" s="963"/>
      <c r="F110" s="963"/>
      <c r="G110" s="963"/>
      <c r="H110" s="963"/>
      <c r="I110" s="963"/>
      <c r="J110" s="963"/>
      <c r="K110" s="963"/>
      <c r="L110" s="963"/>
      <c r="M110" s="963"/>
      <c r="N110" s="964"/>
    </row>
    <row r="111" spans="2:14" ht="15" customHeight="1">
      <c r="B111" s="962"/>
      <c r="C111" s="963"/>
      <c r="D111" s="963"/>
      <c r="E111" s="963"/>
      <c r="F111" s="963"/>
      <c r="G111" s="963"/>
      <c r="H111" s="963"/>
      <c r="I111" s="963"/>
      <c r="J111" s="963"/>
      <c r="K111" s="963"/>
      <c r="L111" s="963"/>
      <c r="M111" s="963"/>
      <c r="N111" s="964"/>
    </row>
    <row r="112" spans="2:14" ht="30" customHeight="1">
      <c r="B112" s="965" t="s">
        <v>2325</v>
      </c>
      <c r="C112" s="966"/>
      <c r="D112" s="966"/>
      <c r="E112" s="966"/>
      <c r="F112" s="966"/>
      <c r="G112" s="966"/>
      <c r="H112" s="966"/>
      <c r="I112" s="966"/>
      <c r="J112" s="966"/>
      <c r="K112" s="966"/>
      <c r="L112" s="966"/>
      <c r="M112" s="966"/>
      <c r="N112" s="967"/>
    </row>
    <row r="113" spans="2:14">
      <c r="B113" s="965"/>
      <c r="C113" s="966"/>
      <c r="D113" s="966"/>
      <c r="E113" s="966"/>
      <c r="F113" s="966"/>
      <c r="G113" s="966"/>
      <c r="H113" s="966"/>
      <c r="I113" s="966"/>
      <c r="J113" s="966"/>
      <c r="K113" s="966"/>
      <c r="L113" s="966"/>
      <c r="M113" s="966"/>
      <c r="N113" s="967"/>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8"/>
      <c r="K123" s="968"/>
      <c r="L123" s="968"/>
      <c r="M123" s="968"/>
      <c r="N123" s="969"/>
    </row>
    <row r="124" spans="2:14" ht="15.75" thickBot="1">
      <c r="B124" s="428" t="s">
        <v>2327</v>
      </c>
      <c r="C124" s="429"/>
      <c r="D124" s="429"/>
      <c r="E124" s="268"/>
      <c r="F124" s="268"/>
      <c r="G124" s="268"/>
      <c r="H124" s="268"/>
      <c r="I124" s="268"/>
      <c r="J124" s="970"/>
      <c r="K124" s="970"/>
      <c r="L124" s="970"/>
      <c r="M124" s="970"/>
      <c r="N124" s="971"/>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42.75" customHeight="1" thickBot="1">
      <c r="A31" t="s">
        <v>1929</v>
      </c>
      <c r="B31" s="86" t="s">
        <v>1212</v>
      </c>
      <c r="C31" s="960" t="s">
        <v>2238</v>
      </c>
      <c r="D31" s="961"/>
      <c r="E31" s="961"/>
      <c r="F31" s="961"/>
      <c r="G31" s="961"/>
      <c r="H31" s="961"/>
      <c r="I31" s="961"/>
      <c r="J31" s="961"/>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188</v>
      </c>
      <c r="B36" s="833" t="str">
        <f>VLOOKUP(A36,EQUIPOS!A6:D154,3,FALSE)</f>
        <v>Diferencial</v>
      </c>
      <c r="C36" s="834"/>
      <c r="D36" s="834"/>
      <c r="E36" s="834"/>
      <c r="F36" s="834"/>
      <c r="G36" s="834"/>
      <c r="H36" s="835"/>
      <c r="I36" s="276"/>
      <c r="J36" s="277"/>
      <c r="K36" s="278">
        <f>VLOOKUP(A36,EQUIPOS!A6:D163,4,FALSE)</f>
        <v>4911.6666666666661</v>
      </c>
      <c r="L36" s="279"/>
      <c r="M36" s="345">
        <v>4</v>
      </c>
      <c r="N36" s="281">
        <f>K36/M36</f>
        <v>1227.9166666666665</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N75*M41</f>
        <v>957.5100976143749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2185.4267642810414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437833.16666666663</v>
      </c>
      <c r="N48" s="281">
        <f>K48*M48</f>
        <v>4378.331666666666</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141364.5</v>
      </c>
      <c r="N49" s="281">
        <f>K49*M49</f>
        <v>141364.5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399055.83333333331</v>
      </c>
      <c r="N50" s="281">
        <f>K50*M50</f>
        <v>145655.37916666665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291398.21083333332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4">
        <f>VLOOKUP(A58,TRANSPORTE!A1:D117,4,FALSE)</f>
        <v>460.16666666666663</v>
      </c>
      <c r="M58" s="825"/>
      <c r="N58" s="296">
        <f>K58*L58</f>
        <v>128.84666666666666</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f>
        <v>128.84666666666666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9575.100976143749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303287.58524042479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60657.517048084963</v>
      </c>
      <c r="M82" s="855"/>
      <c r="N82" s="57"/>
    </row>
    <row r="83" spans="1:14">
      <c r="B83" s="95" t="s">
        <v>1057</v>
      </c>
      <c r="C83" s="96"/>
      <c r="D83" s="96"/>
      <c r="E83" s="96"/>
      <c r="F83" s="96"/>
      <c r="G83" s="96"/>
      <c r="H83" s="96"/>
      <c r="I83" s="93"/>
      <c r="J83" s="94"/>
      <c r="K83" s="313">
        <v>0.05</v>
      </c>
      <c r="L83" s="854">
        <f>N77*K83</f>
        <v>15164.379262021241</v>
      </c>
      <c r="M83" s="855"/>
      <c r="N83" s="57"/>
    </row>
    <row r="84" spans="1:14" ht="15.75" thickBot="1">
      <c r="B84" s="97" t="s">
        <v>1058</v>
      </c>
      <c r="C84" s="98"/>
      <c r="D84" s="98"/>
      <c r="E84" s="98"/>
      <c r="F84" s="98"/>
      <c r="G84" s="98"/>
      <c r="H84" s="98"/>
      <c r="I84" s="99"/>
      <c r="J84" s="100"/>
      <c r="K84" s="314">
        <v>0.05</v>
      </c>
      <c r="L84" s="856">
        <f>N77*K84</f>
        <v>15164.379262021241</v>
      </c>
      <c r="M84" s="857"/>
      <c r="N84" s="57"/>
    </row>
    <row r="85" spans="1:14" ht="15.75" thickBot="1">
      <c r="B85" s="820" t="s">
        <v>1037</v>
      </c>
      <c r="C85" s="821"/>
      <c r="D85" s="821"/>
      <c r="E85" s="821"/>
      <c r="F85" s="821"/>
      <c r="G85" s="821"/>
      <c r="H85" s="821"/>
      <c r="I85" s="821"/>
      <c r="J85" s="821"/>
      <c r="K85" s="821"/>
      <c r="L85" s="821"/>
      <c r="M85" s="822"/>
      <c r="N85" s="58">
        <f>L82+L83+L84</f>
        <v>90986.275572127459</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394273.86081255227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45" customHeight="1" thickBot="1">
      <c r="A31" t="s">
        <v>1929</v>
      </c>
      <c r="B31" s="86" t="s">
        <v>1213</v>
      </c>
      <c r="C31" s="983" t="s">
        <v>2239</v>
      </c>
      <c r="D31" s="984"/>
      <c r="E31" s="984"/>
      <c r="F31" s="984"/>
      <c r="G31" s="984"/>
      <c r="H31" s="984"/>
      <c r="I31" s="984"/>
      <c r="J31" s="984"/>
      <c r="K31" s="485"/>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188</v>
      </c>
      <c r="B36" s="833" t="str">
        <f>VLOOKUP(A36,EQUIPOS!A6:D154,3,FALSE)</f>
        <v>Diferencial</v>
      </c>
      <c r="C36" s="834"/>
      <c r="D36" s="834"/>
      <c r="E36" s="834"/>
      <c r="F36" s="834"/>
      <c r="G36" s="834"/>
      <c r="H36" s="835"/>
      <c r="I36" s="276"/>
      <c r="J36" s="277"/>
      <c r="K36" s="278">
        <f>VLOOKUP(A36,EQUIPOS!A6:D163,4,FALSE)</f>
        <v>4911.6666666666661</v>
      </c>
      <c r="L36" s="279"/>
      <c r="M36" s="450">
        <v>4</v>
      </c>
      <c r="N36" s="281">
        <f>K36/M36</f>
        <v>1227.9166666666665</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N75*M41</f>
        <v>957.5100976143749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2185.4267642810414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437833.16666666663</v>
      </c>
      <c r="N48" s="281">
        <f>K48*M48</f>
        <v>8756.663333333332</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141364.5</v>
      </c>
      <c r="N49" s="281">
        <f>K49*M49</f>
        <v>141364.5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399055.83333333331</v>
      </c>
      <c r="N50" s="281">
        <f>K50*M50</f>
        <v>183565.68333333332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333686.84666666668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4">
        <f>VLOOKUP(A58,TRANSPORTE!A1:D117,4,FALSE)</f>
        <v>460.16666666666663</v>
      </c>
      <c r="M58" s="825"/>
      <c r="N58" s="296">
        <f>K58*L58</f>
        <v>128.84666666666666</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f>
        <v>128.84666666666666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9575.100976143749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345576.22107375815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69115.244214751627</v>
      </c>
      <c r="M82" s="855"/>
      <c r="N82" s="57"/>
    </row>
    <row r="83" spans="1:14">
      <c r="B83" s="95" t="s">
        <v>1057</v>
      </c>
      <c r="C83" s="96"/>
      <c r="D83" s="96"/>
      <c r="E83" s="96"/>
      <c r="F83" s="96"/>
      <c r="G83" s="96"/>
      <c r="H83" s="96"/>
      <c r="I83" s="93"/>
      <c r="J83" s="94"/>
      <c r="K83" s="313">
        <v>0.05</v>
      </c>
      <c r="L83" s="854">
        <f>N77*K83</f>
        <v>17278.811053687907</v>
      </c>
      <c r="M83" s="855"/>
      <c r="N83" s="57"/>
    </row>
    <row r="84" spans="1:14" ht="15.75" thickBot="1">
      <c r="B84" s="97" t="s">
        <v>1058</v>
      </c>
      <c r="C84" s="98"/>
      <c r="D84" s="98"/>
      <c r="E84" s="98"/>
      <c r="F84" s="98"/>
      <c r="G84" s="98"/>
      <c r="H84" s="98"/>
      <c r="I84" s="99"/>
      <c r="J84" s="100"/>
      <c r="K84" s="314">
        <v>0.05</v>
      </c>
      <c r="L84" s="856">
        <f>N77*K84</f>
        <v>17278.811053687907</v>
      </c>
      <c r="M84" s="857"/>
      <c r="N84" s="57"/>
    </row>
    <row r="85" spans="1:14" ht="15.75" thickBot="1">
      <c r="B85" s="820" t="s">
        <v>1037</v>
      </c>
      <c r="C85" s="821"/>
      <c r="D85" s="821"/>
      <c r="E85" s="821"/>
      <c r="F85" s="821"/>
      <c r="G85" s="821"/>
      <c r="H85" s="821"/>
      <c r="I85" s="821"/>
      <c r="J85" s="821"/>
      <c r="K85" s="821"/>
      <c r="L85" s="821"/>
      <c r="M85" s="822"/>
      <c r="N85" s="58">
        <f>L82+L83+L84</f>
        <v>103672.86632212745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449249.08739588561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310</v>
      </c>
      <c r="B36" s="833" t="str">
        <f>VLOOKUP(A36,EQUIPOS!A6:D154,3,FALSE)</f>
        <v>Retroexcavadora A25C</v>
      </c>
      <c r="C36" s="834"/>
      <c r="D36" s="834"/>
      <c r="E36" s="834"/>
      <c r="F36" s="834"/>
      <c r="G36" s="834"/>
      <c r="H36" s="835"/>
      <c r="I36" s="276"/>
      <c r="J36" s="277"/>
      <c r="K36" s="278">
        <f>VLOOKUP(A36,EQUIPOS!A6:D163,4,FALSE)</f>
        <v>215346</v>
      </c>
      <c r="L36" s="279"/>
      <c r="M36" s="345">
        <v>3</v>
      </c>
      <c r="N36" s="281">
        <f>K36/M36</f>
        <v>71782</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N75*M41</f>
        <v>1276.6801301525002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73058.680130152497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437833.16666666663</v>
      </c>
      <c r="N48" s="281">
        <f>K48*M48</f>
        <v>8756.663333333332</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34637.333333333328</v>
      </c>
      <c r="N49" s="281">
        <f>K49*M49</f>
        <v>15933.173333333332</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398842.5</v>
      </c>
      <c r="N50" s="281">
        <f>K50*M50</f>
        <v>398842.5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423532.33666666667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4">
        <f>VLOOKUP(A58,TRANSPORTE!A1:D117,4,FALSE)</f>
        <v>460.16666666666663</v>
      </c>
      <c r="M58" s="825"/>
      <c r="N58" s="296">
        <f>K58*L58</f>
        <v>128.84666666666666</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24">
        <f>VLOOKUP(A59,TRANSPORTE!A1:D117,4,FALSE)</f>
        <v>1213.3926280000001</v>
      </c>
      <c r="M59" s="825"/>
      <c r="N59" s="296">
        <f>K59*L59</f>
        <v>558.16060888000004</v>
      </c>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687.00727554666673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12766.801301525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510044.82537389081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102008.96507477817</v>
      </c>
      <c r="M82" s="855"/>
      <c r="N82" s="57"/>
    </row>
    <row r="83" spans="1:14">
      <c r="B83" s="95" t="s">
        <v>1057</v>
      </c>
      <c r="C83" s="96"/>
      <c r="D83" s="96"/>
      <c r="E83" s="96"/>
      <c r="F83" s="96"/>
      <c r="G83" s="96"/>
      <c r="H83" s="96"/>
      <c r="I83" s="93"/>
      <c r="J83" s="94"/>
      <c r="K83" s="313">
        <v>0.05</v>
      </c>
      <c r="L83" s="854">
        <f>N77*K83</f>
        <v>25502.241268694543</v>
      </c>
      <c r="M83" s="855"/>
      <c r="N83" s="57"/>
    </row>
    <row r="84" spans="1:14" ht="15.75" thickBot="1">
      <c r="B84" s="97" t="s">
        <v>1058</v>
      </c>
      <c r="C84" s="98"/>
      <c r="D84" s="98"/>
      <c r="E84" s="98"/>
      <c r="F84" s="98"/>
      <c r="G84" s="98"/>
      <c r="H84" s="98"/>
      <c r="I84" s="99"/>
      <c r="J84" s="100"/>
      <c r="K84" s="314">
        <v>0.05</v>
      </c>
      <c r="L84" s="856">
        <f>N77*K84</f>
        <v>25502.241268694543</v>
      </c>
      <c r="M84" s="857"/>
      <c r="N84" s="57"/>
    </row>
    <row r="85" spans="1:14" ht="15.75" thickBot="1">
      <c r="B85" s="820" t="s">
        <v>1037</v>
      </c>
      <c r="C85" s="821"/>
      <c r="D85" s="821"/>
      <c r="E85" s="821"/>
      <c r="F85" s="821"/>
      <c r="G85" s="821"/>
      <c r="H85" s="821"/>
      <c r="I85" s="821"/>
      <c r="J85" s="821"/>
      <c r="K85" s="821"/>
      <c r="L85" s="821"/>
      <c r="M85" s="822"/>
      <c r="N85" s="58">
        <f>L82+L83+L84</f>
        <v>153013.44761216725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663058.27298605803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6"/>
      <c r="J36" s="277"/>
      <c r="K36" s="278">
        <f>VLOOKUP(A36,EQUIPOS!A6:D163,4,FALSE)</f>
        <v>13851.166666666668</v>
      </c>
      <c r="L36" s="279"/>
      <c r="M36" s="345">
        <v>0.5</v>
      </c>
      <c r="N36" s="281">
        <f>K36/M36</f>
        <v>27702.333333333336</v>
      </c>
    </row>
    <row r="37" spans="1:14">
      <c r="A37" s="119" t="s">
        <v>320</v>
      </c>
      <c r="B37" s="833" t="str">
        <f>VLOOKUP(A37,EQUIPOS!A7:D154,3,FALSE)</f>
        <v>Retroexcavadora sobre llantas, motor 62HP, Profundidad de excavación de 5.41 metros.</v>
      </c>
      <c r="C37" s="834"/>
      <c r="D37" s="834"/>
      <c r="E37" s="834"/>
      <c r="F37" s="834"/>
      <c r="G37" s="834"/>
      <c r="H37" s="835"/>
      <c r="I37" s="430"/>
      <c r="J37" s="431"/>
      <c r="K37" s="278">
        <f>VLOOKUP(A37,EQUIPOS!A7:D164,4,FALSE)</f>
        <v>142280.16666666666</v>
      </c>
      <c r="L37" s="344"/>
      <c r="M37" s="345">
        <v>1.5</v>
      </c>
      <c r="N37" s="281">
        <f>K37/M37</f>
        <v>94853.444444444438</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N75*M41</f>
        <v>2553.3602603050003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125109.13803808278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34637.333333333328</v>
      </c>
      <c r="N48" s="281">
        <f>K48*M48</f>
        <v>20089.653333333328</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178106.91666666669</v>
      </c>
      <c r="N49" s="281">
        <f>K49*M49</f>
        <v>178106.91666666669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198196.57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4">
        <f>VLOOKUP(A58,TRANSPORTE!A1:D117,4,FALSE)</f>
        <v>1213.3926280000001</v>
      </c>
      <c r="M58" s="825"/>
      <c r="N58" s="296">
        <f>K58*L58</f>
        <v>1213.3926280000001</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4">
        <f>VLOOKUP(A59,TRANSPORTE!A1:D117,4,FALSE)</f>
        <v>1213.3926280000001</v>
      </c>
      <c r="M59" s="825"/>
      <c r="N59" s="296">
        <f>K59*L59</f>
        <v>703.76772424000001</v>
      </c>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f>
        <v>1917.1603522400001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25533.60260305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350756.47099337284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70151.294198674572</v>
      </c>
      <c r="M82" s="855"/>
      <c r="N82" s="57"/>
    </row>
    <row r="83" spans="1:14">
      <c r="B83" s="95" t="s">
        <v>1057</v>
      </c>
      <c r="C83" s="96"/>
      <c r="D83" s="96"/>
      <c r="E83" s="96"/>
      <c r="F83" s="96"/>
      <c r="G83" s="96"/>
      <c r="H83" s="96"/>
      <c r="I83" s="93"/>
      <c r="J83" s="94"/>
      <c r="K83" s="313">
        <v>0.05</v>
      </c>
      <c r="L83" s="854">
        <f>N77*K83</f>
        <v>17537.823549668643</v>
      </c>
      <c r="M83" s="855"/>
      <c r="N83" s="57"/>
    </row>
    <row r="84" spans="1:14" ht="15.75" thickBot="1">
      <c r="B84" s="97" t="s">
        <v>1058</v>
      </c>
      <c r="C84" s="98"/>
      <c r="D84" s="98"/>
      <c r="E84" s="98"/>
      <c r="F84" s="98"/>
      <c r="G84" s="98"/>
      <c r="H84" s="98"/>
      <c r="I84" s="99"/>
      <c r="J84" s="100"/>
      <c r="K84" s="314">
        <v>0.05</v>
      </c>
      <c r="L84" s="856">
        <f>N77*K84</f>
        <v>17537.823549668643</v>
      </c>
      <c r="M84" s="857"/>
      <c r="N84" s="57"/>
    </row>
    <row r="85" spans="1:14" ht="15.75" thickBot="1">
      <c r="B85" s="820" t="s">
        <v>1037</v>
      </c>
      <c r="C85" s="821"/>
      <c r="D85" s="821"/>
      <c r="E85" s="821"/>
      <c r="F85" s="821"/>
      <c r="G85" s="821"/>
      <c r="H85" s="821"/>
      <c r="I85" s="821"/>
      <c r="J85" s="821"/>
      <c r="K85" s="821"/>
      <c r="L85" s="821"/>
      <c r="M85" s="822"/>
      <c r="N85" s="58">
        <f>L82+L83+L84</f>
        <v>105226.94129801185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455983.41229138471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6"/>
      <c r="J36" s="277"/>
      <c r="K36" s="278">
        <f>VLOOKUP(A36,EQUIPOS!A6:D163,4,FALSE)</f>
        <v>13851.166666666668</v>
      </c>
      <c r="L36" s="279"/>
      <c r="M36" s="345">
        <v>0.5</v>
      </c>
      <c r="N36" s="281">
        <f>K36/M36</f>
        <v>27702.333333333336</v>
      </c>
    </row>
    <row r="37" spans="1:14">
      <c r="A37" s="119" t="s">
        <v>303</v>
      </c>
      <c r="B37" s="833" t="str">
        <f>VLOOKUP(A37,EQUIPOS!A7:D154,3,FALSE)</f>
        <v>Retrocargador, pala de 1,1 m3 de capacidad, profundidad de excavación de 4.400 mm y una altura de 5.680 mm</v>
      </c>
      <c r="C37" s="834"/>
      <c r="D37" s="834"/>
      <c r="E37" s="834"/>
      <c r="F37" s="834"/>
      <c r="G37" s="834"/>
      <c r="H37" s="835"/>
      <c r="I37" s="430"/>
      <c r="J37" s="431"/>
      <c r="K37" s="278">
        <f>VLOOKUP(A37,EQUIPOS!A7:D164,4,FALSE)</f>
        <v>121421</v>
      </c>
      <c r="L37" s="344"/>
      <c r="M37" s="345">
        <v>1.5</v>
      </c>
      <c r="N37" s="281">
        <f>K37/M37</f>
        <v>80947.333333333328</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N75*M41</f>
        <v>2553.3602603050003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111203.02692697165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34637.333333333328</v>
      </c>
      <c r="N48" s="281">
        <f>K48*M48</f>
        <v>20089.653333333328</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178106.91666666669</v>
      </c>
      <c r="N49" s="281">
        <f>K49*M49</f>
        <v>178106.91666666669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198196.57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4">
        <f>VLOOKUP(A58,TRANSPORTE!A1:D117,4,FALSE)</f>
        <v>1213.3926280000001</v>
      </c>
      <c r="M58" s="825"/>
      <c r="N58" s="296">
        <f>K58*L58</f>
        <v>1213.3926280000001</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4">
        <f>VLOOKUP(A59,TRANSPORTE!A1:D117,4,FALSE)</f>
        <v>1213.3926280000001</v>
      </c>
      <c r="M59" s="825"/>
      <c r="N59" s="296">
        <f>K59*L59</f>
        <v>703.76772424000001</v>
      </c>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1917.1603522400001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25533.60260305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336850.35988226172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67370.071976452353</v>
      </c>
      <c r="M82" s="855"/>
      <c r="N82" s="57"/>
    </row>
    <row r="83" spans="1:14">
      <c r="B83" s="95" t="s">
        <v>1057</v>
      </c>
      <c r="C83" s="96"/>
      <c r="D83" s="96"/>
      <c r="E83" s="96"/>
      <c r="F83" s="96"/>
      <c r="G83" s="96"/>
      <c r="H83" s="96"/>
      <c r="I83" s="93"/>
      <c r="J83" s="94"/>
      <c r="K83" s="313">
        <v>0.05</v>
      </c>
      <c r="L83" s="854">
        <f>N77*K83</f>
        <v>16842.517994113088</v>
      </c>
      <c r="M83" s="855"/>
      <c r="N83" s="57"/>
    </row>
    <row r="84" spans="1:14" ht="15.75" thickBot="1">
      <c r="B84" s="97" t="s">
        <v>1058</v>
      </c>
      <c r="C84" s="98"/>
      <c r="D84" s="98"/>
      <c r="E84" s="98"/>
      <c r="F84" s="98"/>
      <c r="G84" s="98"/>
      <c r="H84" s="98"/>
      <c r="I84" s="99"/>
      <c r="J84" s="100"/>
      <c r="K84" s="314">
        <v>0.05</v>
      </c>
      <c r="L84" s="856">
        <f>N77*K84</f>
        <v>16842.517994113088</v>
      </c>
      <c r="M84" s="857"/>
      <c r="N84" s="57"/>
    </row>
    <row r="85" spans="1:14" ht="15.75" thickBot="1">
      <c r="B85" s="820" t="s">
        <v>1037</v>
      </c>
      <c r="C85" s="821"/>
      <c r="D85" s="821"/>
      <c r="E85" s="821"/>
      <c r="F85" s="821"/>
      <c r="G85" s="821"/>
      <c r="H85" s="821"/>
      <c r="I85" s="821"/>
      <c r="J85" s="821"/>
      <c r="K85" s="821"/>
      <c r="L85" s="821"/>
      <c r="M85" s="822"/>
      <c r="N85" s="58">
        <f>L82+L83+L84</f>
        <v>101055.10796467854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437905.46784694027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127.66801301525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13103.666666666668</v>
      </c>
      <c r="N48" s="281">
        <f>K48*M48</f>
        <v>13103.666666666668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13103.666666666668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B58" s="52"/>
      <c r="C58" s="326"/>
      <c r="D58" s="326"/>
      <c r="E58" s="326"/>
      <c r="F58" s="326"/>
      <c r="G58" s="326"/>
      <c r="H58" s="320"/>
      <c r="I58" s="288"/>
      <c r="J58" s="295"/>
      <c r="K58" s="288"/>
      <c r="L58" s="824"/>
      <c r="M58" s="825"/>
      <c r="N58" s="296"/>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2553.3602603049999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15784.694939986919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3156.9389879973842</v>
      </c>
      <c r="M82" s="855"/>
      <c r="N82" s="57"/>
    </row>
    <row r="83" spans="1:14">
      <c r="B83" s="95" t="s">
        <v>1057</v>
      </c>
      <c r="C83" s="96"/>
      <c r="D83" s="96"/>
      <c r="E83" s="96"/>
      <c r="F83" s="96"/>
      <c r="G83" s="96"/>
      <c r="H83" s="96"/>
      <c r="I83" s="93"/>
      <c r="J83" s="94"/>
      <c r="K83" s="313">
        <v>0.05</v>
      </c>
      <c r="L83" s="854">
        <f>N77*K83</f>
        <v>789.23474699934604</v>
      </c>
      <c r="M83" s="855"/>
      <c r="N83" s="57"/>
    </row>
    <row r="84" spans="1:14" ht="15.75" thickBot="1">
      <c r="B84" s="97" t="s">
        <v>1058</v>
      </c>
      <c r="C84" s="98"/>
      <c r="D84" s="98"/>
      <c r="E84" s="98"/>
      <c r="F84" s="98"/>
      <c r="G84" s="98"/>
      <c r="H84" s="98"/>
      <c r="I84" s="99"/>
      <c r="J84" s="100"/>
      <c r="K84" s="314">
        <v>0.05</v>
      </c>
      <c r="L84" s="856">
        <f>N77*K84</f>
        <v>789.23474699934604</v>
      </c>
      <c r="M84" s="857"/>
      <c r="N84" s="57"/>
    </row>
    <row r="85" spans="1:14" ht="15.75" thickBot="1">
      <c r="B85" s="820" t="s">
        <v>1037</v>
      </c>
      <c r="C85" s="821"/>
      <c r="D85" s="821"/>
      <c r="E85" s="821"/>
      <c r="F85" s="821"/>
      <c r="G85" s="821"/>
      <c r="H85" s="821"/>
      <c r="I85" s="821"/>
      <c r="J85" s="821"/>
      <c r="K85" s="821"/>
      <c r="L85" s="821"/>
      <c r="M85" s="822"/>
      <c r="N85" s="58">
        <f>L82+L83+L84</f>
        <v>4735.4084819960763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20520.103421982996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987" t="s">
        <v>1028</v>
      </c>
      <c r="D30" s="988"/>
      <c r="E30" s="988"/>
      <c r="F30" s="988"/>
      <c r="G30" s="988"/>
      <c r="H30" s="988"/>
      <c r="I30" s="988"/>
      <c r="J30" s="463"/>
      <c r="K30" s="316"/>
      <c r="L30" s="831" t="s">
        <v>1029</v>
      </c>
      <c r="M30" s="832"/>
      <c r="N30" s="77" t="s">
        <v>1030</v>
      </c>
    </row>
    <row r="31" spans="1:14" ht="30" customHeight="1" thickBot="1">
      <c r="A31" t="s">
        <v>1929</v>
      </c>
      <c r="B31" s="86" t="s">
        <v>1216</v>
      </c>
      <c r="C31" s="985" t="s">
        <v>2243</v>
      </c>
      <c r="D31" s="986"/>
      <c r="E31" s="986"/>
      <c r="F31" s="986"/>
      <c r="G31" s="986"/>
      <c r="H31" s="986"/>
      <c r="I31" s="986"/>
      <c r="J31" s="986"/>
      <c r="K31" s="485"/>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1915.0201952287498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6162.5</v>
      </c>
      <c r="N49" s="281">
        <f>K49*M49</f>
        <v>7086.8749999999991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362056.5</v>
      </c>
      <c r="N50" s="281">
        <f>K50*M50</f>
        <v>43446.78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6471.5</v>
      </c>
      <c r="N51" s="281">
        <f>K51*M51</f>
        <v>12943</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98440.25</v>
      </c>
      <c r="N52" s="281">
        <f>K52*M52</f>
        <v>49220.125</v>
      </c>
    </row>
    <row r="53" spans="1:14" ht="15.75" thickBot="1">
      <c r="B53" s="820" t="s">
        <v>1037</v>
      </c>
      <c r="C53" s="821"/>
      <c r="D53" s="821"/>
      <c r="E53" s="821"/>
      <c r="F53" s="821"/>
      <c r="G53" s="821"/>
      <c r="H53" s="821"/>
      <c r="I53" s="821"/>
      <c r="J53" s="821"/>
      <c r="K53" s="821"/>
      <c r="L53" s="821"/>
      <c r="M53" s="822"/>
      <c r="N53" s="403">
        <f>SUM(N48:N52)</f>
        <v>159625.16333333333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4">
        <f>VLOOKUP(A58,TRANSPORTE!A1:D117,4,FALSE)</f>
        <v>1213.3926280000001</v>
      </c>
      <c r="M58" s="825"/>
      <c r="N58" s="296">
        <f>K58*L58</f>
        <v>1334.7318908000002</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1334.7318908000002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201175.31932393706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40235.063864787415</v>
      </c>
      <c r="M82" s="855"/>
      <c r="N82" s="57"/>
    </row>
    <row r="83" spans="1:14">
      <c r="B83" s="95" t="s">
        <v>1057</v>
      </c>
      <c r="C83" s="96"/>
      <c r="D83" s="96"/>
      <c r="E83" s="96"/>
      <c r="F83" s="96"/>
      <c r="G83" s="96"/>
      <c r="H83" s="96"/>
      <c r="I83" s="93"/>
      <c r="J83" s="94"/>
      <c r="K83" s="313">
        <v>0.05</v>
      </c>
      <c r="L83" s="854">
        <f>N77*K83</f>
        <v>10058.765966196854</v>
      </c>
      <c r="M83" s="855"/>
      <c r="N83" s="57"/>
    </row>
    <row r="84" spans="1:14" ht="15.75" thickBot="1">
      <c r="B84" s="97" t="s">
        <v>1058</v>
      </c>
      <c r="C84" s="98"/>
      <c r="D84" s="98"/>
      <c r="E84" s="98"/>
      <c r="F84" s="98"/>
      <c r="G84" s="98"/>
      <c r="H84" s="98"/>
      <c r="I84" s="99"/>
      <c r="J84" s="100"/>
      <c r="K84" s="314">
        <v>0.05</v>
      </c>
      <c r="L84" s="856">
        <f>N77*K84</f>
        <v>10058.765966196854</v>
      </c>
      <c r="M84" s="857"/>
      <c r="N84" s="57"/>
    </row>
    <row r="85" spans="1:14" ht="15.75" thickBot="1">
      <c r="B85" s="820" t="s">
        <v>1037</v>
      </c>
      <c r="C85" s="821"/>
      <c r="D85" s="821"/>
      <c r="E85" s="821"/>
      <c r="F85" s="821"/>
      <c r="G85" s="821"/>
      <c r="H85" s="821"/>
      <c r="I85" s="821"/>
      <c r="J85" s="821"/>
      <c r="K85" s="821"/>
      <c r="L85" s="821"/>
      <c r="M85" s="822"/>
      <c r="N85" s="58">
        <f>L82+L83+L84</f>
        <v>60352.595797181115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261527.91512111819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987" t="s">
        <v>1028</v>
      </c>
      <c r="D30" s="988"/>
      <c r="E30" s="988"/>
      <c r="F30" s="988"/>
      <c r="G30" s="988"/>
      <c r="H30" s="988"/>
      <c r="I30" s="988"/>
      <c r="J30" s="463"/>
      <c r="K30" s="316"/>
      <c r="L30" s="831" t="s">
        <v>1029</v>
      </c>
      <c r="M30" s="832"/>
      <c r="N30" s="77" t="s">
        <v>1030</v>
      </c>
    </row>
    <row r="31" spans="1:14" ht="27" customHeight="1" thickBot="1">
      <c r="A31" t="s">
        <v>1929</v>
      </c>
      <c r="B31" s="86" t="s">
        <v>1217</v>
      </c>
      <c r="C31" s="985" t="s">
        <v>2244</v>
      </c>
      <c r="D31" s="986"/>
      <c r="E31" s="986"/>
      <c r="F31" s="986"/>
      <c r="G31" s="986"/>
      <c r="H31" s="986"/>
      <c r="I31" s="986"/>
      <c r="J31" s="986"/>
      <c r="K31" s="485"/>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1915.0201952287498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6162.5</v>
      </c>
      <c r="N49" s="281">
        <f>K49*M49</f>
        <v>7086.8749999999991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362056.5</v>
      </c>
      <c r="N50" s="281">
        <f>K50*M50</f>
        <v>43446.78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6471.5</v>
      </c>
      <c r="N51" s="281">
        <f>K51*M51</f>
        <v>12943</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132358.83333333334</v>
      </c>
      <c r="N52" s="281">
        <f>K52*M52</f>
        <v>66179.416666666672</v>
      </c>
    </row>
    <row r="53" spans="1:14" ht="15.75" thickBot="1">
      <c r="B53" s="820" t="s">
        <v>1037</v>
      </c>
      <c r="C53" s="821"/>
      <c r="D53" s="821"/>
      <c r="E53" s="821"/>
      <c r="F53" s="821"/>
      <c r="G53" s="821"/>
      <c r="H53" s="821"/>
      <c r="I53" s="821"/>
      <c r="J53" s="821"/>
      <c r="K53" s="821"/>
      <c r="L53" s="821"/>
      <c r="M53" s="822"/>
      <c r="N53" s="403">
        <f>SUM(N48:N52)</f>
        <v>176584.45500000002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4">
        <f>VLOOKUP(A58,TRANSPORTE!A1:D117,4,FALSE)</f>
        <v>1213.3926280000001</v>
      </c>
      <c r="M58" s="825"/>
      <c r="N58" s="296">
        <f>K58*L58</f>
        <v>1334.7318908000002</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1334.7318908000002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218134.61099060375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43626.922198120752</v>
      </c>
      <c r="M82" s="855"/>
      <c r="N82" s="57"/>
    </row>
    <row r="83" spans="1:14">
      <c r="B83" s="95" t="s">
        <v>1057</v>
      </c>
      <c r="C83" s="96"/>
      <c r="D83" s="96"/>
      <c r="E83" s="96"/>
      <c r="F83" s="96"/>
      <c r="G83" s="96"/>
      <c r="H83" s="96"/>
      <c r="I83" s="93"/>
      <c r="J83" s="94"/>
      <c r="K83" s="313">
        <v>0.05</v>
      </c>
      <c r="L83" s="854">
        <f>N77*K83</f>
        <v>10906.730549530188</v>
      </c>
      <c r="M83" s="855"/>
      <c r="N83" s="57"/>
    </row>
    <row r="84" spans="1:14" ht="15.75" thickBot="1">
      <c r="B84" s="97" t="s">
        <v>1058</v>
      </c>
      <c r="C84" s="98"/>
      <c r="D84" s="98"/>
      <c r="E84" s="98"/>
      <c r="F84" s="98"/>
      <c r="G84" s="98"/>
      <c r="H84" s="98"/>
      <c r="I84" s="99"/>
      <c r="J84" s="100"/>
      <c r="K84" s="314">
        <v>0.05</v>
      </c>
      <c r="L84" s="856">
        <f>N77*K84</f>
        <v>10906.730549530188</v>
      </c>
      <c r="M84" s="857"/>
      <c r="N84" s="57"/>
    </row>
    <row r="85" spans="1:14" ht="15.75" thickBot="1">
      <c r="B85" s="820" t="s">
        <v>1037</v>
      </c>
      <c r="C85" s="821"/>
      <c r="D85" s="821"/>
      <c r="E85" s="821"/>
      <c r="F85" s="821"/>
      <c r="G85" s="821"/>
      <c r="H85" s="821"/>
      <c r="I85" s="821"/>
      <c r="J85" s="821"/>
      <c r="K85" s="821"/>
      <c r="L85" s="821"/>
      <c r="M85" s="822"/>
      <c r="N85" s="58">
        <f>L82+L83+L84</f>
        <v>65440.383297181121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283574.99428778485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987" t="s">
        <v>1028</v>
      </c>
      <c r="D30" s="988"/>
      <c r="E30" s="988"/>
      <c r="F30" s="988"/>
      <c r="G30" s="988"/>
      <c r="H30" s="988"/>
      <c r="I30" s="988"/>
      <c r="J30" s="463"/>
      <c r="K30" s="316"/>
      <c r="L30" s="831" t="s">
        <v>1029</v>
      </c>
      <c r="M30" s="832"/>
      <c r="N30" s="77" t="s">
        <v>1030</v>
      </c>
    </row>
    <row r="31" spans="1:14" ht="27" customHeight="1" thickBot="1">
      <c r="A31" t="s">
        <v>1929</v>
      </c>
      <c r="B31" s="86" t="s">
        <v>1764</v>
      </c>
      <c r="C31" s="985" t="s">
        <v>2245</v>
      </c>
      <c r="D31" s="986"/>
      <c r="E31" s="986"/>
      <c r="F31" s="986"/>
      <c r="G31" s="986"/>
      <c r="H31" s="986"/>
      <c r="I31" s="986"/>
      <c r="J31" s="986"/>
      <c r="K31" s="485"/>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1915.0201952287498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6162.5</v>
      </c>
      <c r="N49" s="281">
        <f>K49*M49</f>
        <v>7086.8749999999991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362056.5</v>
      </c>
      <c r="N50" s="281">
        <f>K50*M50</f>
        <v>43446.78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6471.5</v>
      </c>
      <c r="N51" s="281">
        <f>K51*M51</f>
        <v>12943</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142802.66666666669</v>
      </c>
      <c r="N52" s="281">
        <f>K52*M52</f>
        <v>71401.333333333343</v>
      </c>
    </row>
    <row r="53" spans="1:14" ht="15.75" thickBot="1">
      <c r="B53" s="820" t="s">
        <v>1037</v>
      </c>
      <c r="C53" s="821"/>
      <c r="D53" s="821"/>
      <c r="E53" s="821"/>
      <c r="F53" s="821"/>
      <c r="G53" s="821"/>
      <c r="H53" s="821"/>
      <c r="I53" s="821"/>
      <c r="J53" s="821"/>
      <c r="K53" s="821"/>
      <c r="L53" s="821"/>
      <c r="M53" s="822"/>
      <c r="N53" s="403">
        <f>SUM(N48:N52)</f>
        <v>181806.37166666667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4">
        <f>VLOOKUP(A58,TRANSPORTE!A1:D117,4,FALSE)</f>
        <v>1213.3926280000001</v>
      </c>
      <c r="M58" s="825"/>
      <c r="N58" s="296">
        <f>K58*L58</f>
        <v>1334.7318908000002</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1334.7318908000002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223356.52765727043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44671.305531454091</v>
      </c>
      <c r="M82" s="855"/>
      <c r="N82" s="57"/>
    </row>
    <row r="83" spans="1:14">
      <c r="B83" s="95" t="s">
        <v>1057</v>
      </c>
      <c r="C83" s="96"/>
      <c r="D83" s="96"/>
      <c r="E83" s="96"/>
      <c r="F83" s="96"/>
      <c r="G83" s="96"/>
      <c r="H83" s="96"/>
      <c r="I83" s="93"/>
      <c r="J83" s="94"/>
      <c r="K83" s="313">
        <v>0.05</v>
      </c>
      <c r="L83" s="854">
        <f>N77*K83</f>
        <v>11167.826382863523</v>
      </c>
      <c r="M83" s="855"/>
      <c r="N83" s="57"/>
    </row>
    <row r="84" spans="1:14" ht="15.75" thickBot="1">
      <c r="B84" s="97" t="s">
        <v>1058</v>
      </c>
      <c r="C84" s="98"/>
      <c r="D84" s="98"/>
      <c r="E84" s="98"/>
      <c r="F84" s="98"/>
      <c r="G84" s="98"/>
      <c r="H84" s="98"/>
      <c r="I84" s="99"/>
      <c r="J84" s="100"/>
      <c r="K84" s="314">
        <v>0.05</v>
      </c>
      <c r="L84" s="856">
        <f>N77*K84</f>
        <v>11167.826382863523</v>
      </c>
      <c r="M84" s="857"/>
      <c r="N84" s="57"/>
    </row>
    <row r="85" spans="1:14" ht="15.75" thickBot="1">
      <c r="B85" s="820" t="s">
        <v>1037</v>
      </c>
      <c r="C85" s="821"/>
      <c r="D85" s="821"/>
      <c r="E85" s="821"/>
      <c r="F85" s="821"/>
      <c r="G85" s="821"/>
      <c r="H85" s="821"/>
      <c r="I85" s="821"/>
      <c r="J85" s="821"/>
      <c r="K85" s="821"/>
      <c r="L85" s="821"/>
      <c r="M85" s="822"/>
      <c r="N85" s="58">
        <f>L82+L83+L84</f>
        <v>67006.958297181132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290363.48595445155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987" t="s">
        <v>1028</v>
      </c>
      <c r="D30" s="988"/>
      <c r="E30" s="988"/>
      <c r="F30" s="988"/>
      <c r="G30" s="988"/>
      <c r="H30" s="988"/>
      <c r="I30" s="988"/>
      <c r="J30" s="463"/>
      <c r="K30" s="316"/>
      <c r="L30" s="831" t="s">
        <v>1029</v>
      </c>
      <c r="M30" s="832"/>
      <c r="N30" s="77" t="s">
        <v>1030</v>
      </c>
    </row>
    <row r="31" spans="1:14" ht="28.5" customHeight="1" thickBot="1">
      <c r="A31" t="s">
        <v>1929</v>
      </c>
      <c r="B31" s="86" t="s">
        <v>1765</v>
      </c>
      <c r="C31" s="985" t="s">
        <v>2246</v>
      </c>
      <c r="D31" s="986"/>
      <c r="E31" s="986"/>
      <c r="F31" s="986"/>
      <c r="G31" s="986"/>
      <c r="H31" s="986"/>
      <c r="I31" s="986"/>
      <c r="J31" s="986"/>
      <c r="K31" s="485"/>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1915.0201952287498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6162.5</v>
      </c>
      <c r="N49" s="281">
        <f>K49*M49</f>
        <v>7086.8749999999991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362056.5</v>
      </c>
      <c r="N50" s="281">
        <f>K50*M50</f>
        <v>43446.78</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6471.5</v>
      </c>
      <c r="N51" s="281">
        <f>K51*M51</f>
        <v>12943</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143189.33333333331</v>
      </c>
      <c r="N52" s="281">
        <f>K52*M52</f>
        <v>71594.666666666657</v>
      </c>
    </row>
    <row r="53" spans="1:14" ht="15.75" thickBot="1">
      <c r="B53" s="820" t="s">
        <v>1037</v>
      </c>
      <c r="C53" s="821"/>
      <c r="D53" s="821"/>
      <c r="E53" s="821"/>
      <c r="F53" s="821"/>
      <c r="G53" s="821"/>
      <c r="H53" s="821"/>
      <c r="I53" s="821"/>
      <c r="J53" s="821"/>
      <c r="K53" s="821"/>
      <c r="L53" s="821"/>
      <c r="M53" s="822"/>
      <c r="N53" s="403">
        <f>SUM(N48:N52)</f>
        <v>181999.70499999999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4">
        <f>VLOOKUP(A58,TRANSPORTE!A1:D117,4,FALSE)</f>
        <v>1213.3926280000001</v>
      </c>
      <c r="M58" s="825"/>
      <c r="N58" s="296">
        <f>K58*L58</f>
        <v>1334.7318908000002</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1334.7318908000002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38300.403904574996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223549.86099060375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44709.972198120755</v>
      </c>
      <c r="M82" s="855"/>
      <c r="N82" s="57"/>
    </row>
    <row r="83" spans="1:14">
      <c r="B83" s="95" t="s">
        <v>1057</v>
      </c>
      <c r="C83" s="96"/>
      <c r="D83" s="96"/>
      <c r="E83" s="96"/>
      <c r="F83" s="96"/>
      <c r="G83" s="96"/>
      <c r="H83" s="96"/>
      <c r="I83" s="93"/>
      <c r="J83" s="94"/>
      <c r="K83" s="313">
        <v>0.05</v>
      </c>
      <c r="L83" s="854">
        <f>N77*K83</f>
        <v>11177.493049530189</v>
      </c>
      <c r="M83" s="855"/>
      <c r="N83" s="57"/>
    </row>
    <row r="84" spans="1:14" ht="15.75" thickBot="1">
      <c r="B84" s="97" t="s">
        <v>1058</v>
      </c>
      <c r="C84" s="98"/>
      <c r="D84" s="98"/>
      <c r="E84" s="98"/>
      <c r="F84" s="98"/>
      <c r="G84" s="98"/>
      <c r="H84" s="98"/>
      <c r="I84" s="99"/>
      <c r="J84" s="100"/>
      <c r="K84" s="314">
        <v>0.05</v>
      </c>
      <c r="L84" s="856">
        <f>N77*K84</f>
        <v>11177.493049530189</v>
      </c>
      <c r="M84" s="857"/>
      <c r="N84" s="57"/>
    </row>
    <row r="85" spans="1:14" ht="15.75" thickBot="1">
      <c r="B85" s="820" t="s">
        <v>1037</v>
      </c>
      <c r="C85" s="821"/>
      <c r="D85" s="821"/>
      <c r="E85" s="821"/>
      <c r="F85" s="821"/>
      <c r="G85" s="821"/>
      <c r="H85" s="821"/>
      <c r="I85" s="821"/>
      <c r="J85" s="821"/>
      <c r="K85" s="821"/>
      <c r="L85" s="821"/>
      <c r="M85" s="822"/>
      <c r="N85" s="58">
        <f>L82+L83+L84</f>
        <v>67064.958297181132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290614.81928778486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257</v>
      </c>
      <c r="B36" s="833" t="str">
        <f>VLOOKUP(A36,EQUIPOS!A6:D154,3,FALSE)</f>
        <v>Mezcladora de concreto 1 bulto</v>
      </c>
      <c r="C36" s="834"/>
      <c r="D36" s="834"/>
      <c r="E36" s="834"/>
      <c r="F36" s="834"/>
      <c r="G36" s="834"/>
      <c r="H36" s="835"/>
      <c r="I36" s="276"/>
      <c r="J36" s="277"/>
      <c r="K36" s="278">
        <f>VLOOKUP(A36,EQUIPOS!A6:D163,4,FALSE)</f>
        <v>10876</v>
      </c>
      <c r="L36" s="279"/>
      <c r="M36" s="345">
        <v>1</v>
      </c>
      <c r="N36" s="281">
        <f>K36*M36</f>
        <v>10876</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3191.7003253812504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14067.700325381251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60287</v>
      </c>
      <c r="N48" s="281">
        <f t="shared" ref="N48:N53" si="0">K48*M48</f>
        <v>30384.648000000001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6471.5</v>
      </c>
      <c r="N49" s="281">
        <f t="shared" si="0"/>
        <v>12943</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51.5</v>
      </c>
      <c r="N50" s="281">
        <f t="shared" si="0"/>
        <v>5716.5</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42491.666666666664</v>
      </c>
      <c r="N51" s="281">
        <f t="shared" si="0"/>
        <v>16996.666666666668</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53102.166666666672</v>
      </c>
      <c r="N52" s="282">
        <f t="shared" si="0"/>
        <v>20072.619000000002</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458.75</v>
      </c>
      <c r="N53" s="282">
        <f t="shared" si="0"/>
        <v>71565</v>
      </c>
    </row>
    <row r="54" spans="1:14">
      <c r="B54" s="329"/>
      <c r="C54" s="326"/>
      <c r="D54" s="326"/>
      <c r="E54" s="326"/>
      <c r="F54" s="326"/>
      <c r="G54" s="326"/>
      <c r="H54" s="326"/>
      <c r="I54" s="326"/>
      <c r="J54" s="320"/>
      <c r="K54" s="50"/>
      <c r="L54" s="327"/>
      <c r="M54" s="435"/>
      <c r="N54" s="282"/>
    </row>
    <row r="55" spans="1:14" ht="15.75" thickBot="1">
      <c r="B55" s="826" t="s">
        <v>1037</v>
      </c>
      <c r="C55" s="827"/>
      <c r="D55" s="827"/>
      <c r="E55" s="827"/>
      <c r="F55" s="827"/>
      <c r="G55" s="827"/>
      <c r="H55" s="827"/>
      <c r="I55" s="827"/>
      <c r="J55" s="827"/>
      <c r="K55" s="827"/>
      <c r="L55" s="827"/>
      <c r="M55" s="828"/>
      <c r="N55" s="110">
        <f>SUM(N48:N54)</f>
        <v>157678.43366666668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24">
        <f>VLOOKUP(A60,TRANSPORTE!A1:D117,4,FALSE)</f>
        <v>1213.3926280000001</v>
      </c>
      <c r="M60" s="825"/>
      <c r="N60" s="296">
        <f>K60*L60</f>
        <v>485.35705120000006</v>
      </c>
    </row>
    <row r="61" spans="1:14">
      <c r="A61" t="s">
        <v>1313</v>
      </c>
      <c r="B61" s="52" t="str">
        <f>VLOOKUP(A61,TRANSPORTE!A1:D117,3,FALSE)</f>
        <v>Transporte de arena</v>
      </c>
      <c r="C61" s="53"/>
      <c r="D61" s="53"/>
      <c r="E61" s="53"/>
      <c r="F61" s="53"/>
      <c r="G61" s="53"/>
      <c r="H61" s="320" t="s">
        <v>339</v>
      </c>
      <c r="I61" s="288">
        <v>0.378</v>
      </c>
      <c r="J61" s="295">
        <v>1</v>
      </c>
      <c r="K61" s="288">
        <f>I61*J61</f>
        <v>0.378</v>
      </c>
      <c r="L61" s="824">
        <f>VLOOKUP(A61,TRANSPORTE!A1:D117,4,FALSE)</f>
        <v>1213.3926280000001</v>
      </c>
      <c r="M61" s="825"/>
      <c r="N61" s="296">
        <f t="shared" ref="N61:N62" si="1">K61*L61</f>
        <v>458.66241338400005</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24">
        <f>VLOOKUP(A62,TRANSPORTE!A1:D117,4,FALSE)</f>
        <v>1213.3926280000001</v>
      </c>
      <c r="M62" s="825"/>
      <c r="N62" s="296">
        <f t="shared" si="1"/>
        <v>611.54988451200006</v>
      </c>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1555.5693490960002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63834.006507625003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237135.70984876895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47427.141969753793</v>
      </c>
      <c r="M84" s="855"/>
      <c r="N84" s="57"/>
    </row>
    <row r="85" spans="1:14">
      <c r="B85" s="95" t="s">
        <v>1057</v>
      </c>
      <c r="C85" s="96"/>
      <c r="D85" s="96"/>
      <c r="E85" s="96"/>
      <c r="F85" s="96"/>
      <c r="G85" s="96"/>
      <c r="H85" s="96"/>
      <c r="I85" s="93"/>
      <c r="J85" s="94"/>
      <c r="K85" s="313">
        <v>0.05</v>
      </c>
      <c r="L85" s="854">
        <f>N79*K85</f>
        <v>11856.785492438448</v>
      </c>
      <c r="M85" s="855"/>
      <c r="N85" s="57"/>
    </row>
    <row r="86" spans="1:14" ht="15.75" thickBot="1">
      <c r="B86" s="97" t="s">
        <v>1058</v>
      </c>
      <c r="C86" s="98"/>
      <c r="D86" s="98"/>
      <c r="E86" s="98"/>
      <c r="F86" s="98"/>
      <c r="G86" s="98"/>
      <c r="H86" s="98"/>
      <c r="I86" s="99"/>
      <c r="J86" s="100"/>
      <c r="K86" s="314">
        <v>0.05</v>
      </c>
      <c r="L86" s="856">
        <f>N79*K86</f>
        <v>11856.785492438448</v>
      </c>
      <c r="M86" s="857"/>
      <c r="N86" s="57"/>
    </row>
    <row r="87" spans="1:14" ht="15.75" thickBot="1">
      <c r="B87" s="820" t="s">
        <v>1037</v>
      </c>
      <c r="C87" s="821"/>
      <c r="D87" s="821"/>
      <c r="E87" s="821"/>
      <c r="F87" s="821"/>
      <c r="G87" s="821"/>
      <c r="H87" s="821"/>
      <c r="I87" s="821"/>
      <c r="J87" s="821"/>
      <c r="K87" s="821"/>
      <c r="L87" s="821"/>
      <c r="M87" s="822"/>
      <c r="N87" s="58">
        <f>L84+L85+L86</f>
        <v>71140.712954630682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308276.42280339962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1276.6801301525002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1862</v>
      </c>
      <c r="N48" s="281">
        <f>K48*M48</f>
        <v>931</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399055.83333333331</v>
      </c>
      <c r="N49" s="281">
        <f>K49*M49</f>
        <v>403046.39166666666</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6471.5</v>
      </c>
      <c r="N50" s="281">
        <f>K50*M50</f>
        <v>1941.4499999999998</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826" t="s">
        <v>1037</v>
      </c>
      <c r="C55" s="827"/>
      <c r="D55" s="827"/>
      <c r="E55" s="827"/>
      <c r="F55" s="827"/>
      <c r="G55" s="827"/>
      <c r="H55" s="827"/>
      <c r="I55" s="827"/>
      <c r="J55" s="827"/>
      <c r="K55" s="827"/>
      <c r="L55" s="827"/>
      <c r="M55" s="828"/>
      <c r="N55" s="110">
        <f>SUM(N48:N54)</f>
        <v>405918.84166666667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24">
        <f>VLOOKUP(A60,TRANSPORTE!A1:D117,4,FALSE)</f>
        <v>1213.3926280000001</v>
      </c>
      <c r="M60" s="825"/>
      <c r="N60" s="296">
        <f>K60*L60</f>
        <v>1225.52655428</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1225.52655428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433954.6509541492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86790.930190829851</v>
      </c>
      <c r="M84" s="855"/>
      <c r="N84" s="57"/>
    </row>
    <row r="85" spans="1:14">
      <c r="B85" s="95" t="s">
        <v>1057</v>
      </c>
      <c r="C85" s="96"/>
      <c r="D85" s="96"/>
      <c r="E85" s="96"/>
      <c r="F85" s="96"/>
      <c r="G85" s="96"/>
      <c r="H85" s="96"/>
      <c r="I85" s="93"/>
      <c r="J85" s="94"/>
      <c r="K85" s="313">
        <v>0.05</v>
      </c>
      <c r="L85" s="854">
        <f>N79*K85</f>
        <v>21697.732547707463</v>
      </c>
      <c r="M85" s="855"/>
      <c r="N85" s="57"/>
    </row>
    <row r="86" spans="1:14" ht="15.75" thickBot="1">
      <c r="B86" s="97" t="s">
        <v>1058</v>
      </c>
      <c r="C86" s="98"/>
      <c r="D86" s="98"/>
      <c r="E86" s="98"/>
      <c r="F86" s="98"/>
      <c r="G86" s="98"/>
      <c r="H86" s="98"/>
      <c r="I86" s="99"/>
      <c r="J86" s="100"/>
      <c r="K86" s="314">
        <v>0.05</v>
      </c>
      <c r="L86" s="856">
        <f>N79*K86</f>
        <v>21697.732547707463</v>
      </c>
      <c r="M86" s="857"/>
      <c r="N86" s="57"/>
    </row>
    <row r="87" spans="1:14" ht="15.75" thickBot="1">
      <c r="B87" s="820" t="s">
        <v>1037</v>
      </c>
      <c r="C87" s="821"/>
      <c r="D87" s="821"/>
      <c r="E87" s="821"/>
      <c r="F87" s="821"/>
      <c r="G87" s="821"/>
      <c r="H87" s="821"/>
      <c r="I87" s="821"/>
      <c r="J87" s="821"/>
      <c r="K87" s="821"/>
      <c r="L87" s="821"/>
      <c r="M87" s="822"/>
      <c r="N87" s="58">
        <f>L84+L85+L86</f>
        <v>130186.39528624478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564141.046240394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29.25" customHeight="1" thickBot="1">
      <c r="A31" t="s">
        <v>1929</v>
      </c>
      <c r="B31" s="86" t="s">
        <v>1219</v>
      </c>
      <c r="C31" s="960" t="s">
        <v>2249</v>
      </c>
      <c r="D31" s="961"/>
      <c r="E31" s="961"/>
      <c r="F31" s="961"/>
      <c r="G31" s="961"/>
      <c r="H31" s="961"/>
      <c r="I31" s="961"/>
      <c r="J31" s="989"/>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68.08960694146667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1862</v>
      </c>
      <c r="N48" s="281">
        <f>K48*M48</f>
        <v>93.100000000000009</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47258</v>
      </c>
      <c r="N49" s="281">
        <f>K49*M49</f>
        <v>47258</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47351.1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1361.7921388293332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48780.981745770798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9756.1963491541592</v>
      </c>
      <c r="M84" s="855"/>
      <c r="N84" s="57"/>
    </row>
    <row r="85" spans="1:14">
      <c r="B85" s="95" t="s">
        <v>1057</v>
      </c>
      <c r="C85" s="96"/>
      <c r="D85" s="96"/>
      <c r="E85" s="96"/>
      <c r="F85" s="96"/>
      <c r="G85" s="96"/>
      <c r="H85" s="96"/>
      <c r="I85" s="93"/>
      <c r="J85" s="94"/>
      <c r="K85" s="313">
        <v>0.05</v>
      </c>
      <c r="L85" s="854">
        <f>N79*K85</f>
        <v>2439.0490872885398</v>
      </c>
      <c r="M85" s="855"/>
      <c r="N85" s="57"/>
    </row>
    <row r="86" spans="1:14" ht="15.75" thickBot="1">
      <c r="B86" s="97" t="s">
        <v>1058</v>
      </c>
      <c r="C86" s="98"/>
      <c r="D86" s="98"/>
      <c r="E86" s="98"/>
      <c r="F86" s="98"/>
      <c r="G86" s="98"/>
      <c r="H86" s="98"/>
      <c r="I86" s="99"/>
      <c r="J86" s="100"/>
      <c r="K86" s="314">
        <v>0.05</v>
      </c>
      <c r="L86" s="856">
        <f>N79*K86</f>
        <v>2439.0490872885398</v>
      </c>
      <c r="M86" s="857"/>
      <c r="N86" s="57"/>
    </row>
    <row r="87" spans="1:14" ht="15.75" thickBot="1">
      <c r="B87" s="820" t="s">
        <v>1037</v>
      </c>
      <c r="C87" s="821"/>
      <c r="D87" s="821"/>
      <c r="E87" s="821"/>
      <c r="F87" s="821"/>
      <c r="G87" s="821"/>
      <c r="H87" s="821"/>
      <c r="I87" s="821"/>
      <c r="J87" s="821"/>
      <c r="K87" s="821"/>
      <c r="L87" s="821"/>
      <c r="M87" s="822"/>
      <c r="N87" s="58">
        <f>L84+L85+L86</f>
        <v>14634.29452373124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63415.276269502036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1767</v>
      </c>
      <c r="C31" s="960" t="s">
        <v>2250</v>
      </c>
      <c r="D31" s="961"/>
      <c r="E31" s="961"/>
      <c r="F31" s="961"/>
      <c r="G31" s="961"/>
      <c r="H31" s="961"/>
      <c r="I31" s="961"/>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6"/>
      <c r="J36" s="277"/>
      <c r="K36" s="278">
        <f>VLOOKUP(A36,EQUIPOS!A6:D163,4,FALSE)</f>
        <v>13851.166666666668</v>
      </c>
      <c r="L36" s="279"/>
      <c r="M36" s="345">
        <v>1.25</v>
      </c>
      <c r="N36" s="281">
        <f>K36/M36</f>
        <v>11080.933333333334</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1787.3521822135001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12868.285515546835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21633.833333333332</v>
      </c>
      <c r="N48" s="281">
        <f>K48*M48</f>
        <v>10816.916666666666</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1862</v>
      </c>
      <c r="N49" s="281">
        <f>K49*M49</f>
        <v>931</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399055.83333333331</v>
      </c>
      <c r="N50" s="281">
        <f>K50*M50</f>
        <v>403046.39166666666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6471.5</v>
      </c>
      <c r="N51" s="281">
        <f>K51*M51</f>
        <v>1941.4499999999998</v>
      </c>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416735.75833333336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24">
        <f>VLOOKUP(A58,TRANSPORTE!A1:D117,4,FALSE)</f>
        <v>1213.3926280000001</v>
      </c>
      <c r="M58" s="825"/>
      <c r="N58" s="296">
        <f>K58*L58</f>
        <v>1225.52655428</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24">
        <f>VLOOKUP(A59,TRANSPORTE!A1:D117,4,FALSE)</f>
        <v>1213.3926280000001</v>
      </c>
      <c r="M59" s="825"/>
      <c r="N59" s="296">
        <f>K59*L59</f>
        <v>606.69631400000003</v>
      </c>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1832.2228682800001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35747.043644270001</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467183.31036143022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93436.662072286053</v>
      </c>
      <c r="M82" s="855"/>
      <c r="N82" s="57"/>
    </row>
    <row r="83" spans="1:14">
      <c r="B83" s="95" t="s">
        <v>1057</v>
      </c>
      <c r="C83" s="96"/>
      <c r="D83" s="96"/>
      <c r="E83" s="96"/>
      <c r="F83" s="96"/>
      <c r="G83" s="96"/>
      <c r="H83" s="96"/>
      <c r="I83" s="93"/>
      <c r="J83" s="94"/>
      <c r="K83" s="313">
        <v>0.05</v>
      </c>
      <c r="L83" s="854">
        <f>N77*K83</f>
        <v>23359.165518071513</v>
      </c>
      <c r="M83" s="855"/>
      <c r="N83" s="57"/>
    </row>
    <row r="84" spans="1:14" ht="15.75" thickBot="1">
      <c r="B84" s="97" t="s">
        <v>1058</v>
      </c>
      <c r="C84" s="98"/>
      <c r="D84" s="98"/>
      <c r="E84" s="98"/>
      <c r="F84" s="98"/>
      <c r="G84" s="98"/>
      <c r="H84" s="98"/>
      <c r="I84" s="99"/>
      <c r="J84" s="100"/>
      <c r="K84" s="314">
        <v>0.05</v>
      </c>
      <c r="L84" s="856">
        <f>N77*K84</f>
        <v>23359.165518071513</v>
      </c>
      <c r="M84" s="857"/>
      <c r="N84" s="57"/>
    </row>
    <row r="85" spans="1:14" ht="15.75" thickBot="1">
      <c r="B85" s="820" t="s">
        <v>1037</v>
      </c>
      <c r="C85" s="821"/>
      <c r="D85" s="821"/>
      <c r="E85" s="821"/>
      <c r="F85" s="821"/>
      <c r="G85" s="821"/>
      <c r="H85" s="821"/>
      <c r="I85" s="821"/>
      <c r="J85" s="821"/>
      <c r="K85" s="821"/>
      <c r="L85" s="821"/>
      <c r="M85" s="822"/>
      <c r="N85" s="58">
        <f>L82+L83+L84</f>
        <v>140154.99310842907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607338.3034698593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1.5" customHeight="1" thickBot="1">
      <c r="A31" t="s">
        <v>1929</v>
      </c>
      <c r="B31" s="86" t="s">
        <v>1768</v>
      </c>
      <c r="C31" s="960" t="s">
        <v>2251</v>
      </c>
      <c r="D31" s="961"/>
      <c r="E31" s="961"/>
      <c r="F31" s="961"/>
      <c r="G31" s="961"/>
      <c r="H31" s="961"/>
      <c r="I31" s="961"/>
      <c r="J31" s="989"/>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6"/>
      <c r="J36" s="277"/>
      <c r="K36" s="278">
        <f>VLOOKUP(A36,EQUIPOS!A6:D163,4,FALSE)</f>
        <v>13851.166666666668</v>
      </c>
      <c r="L36" s="279"/>
      <c r="M36" s="345">
        <v>18.75</v>
      </c>
      <c r="N36" s="281">
        <f>K36/M36</f>
        <v>738.72888888888895</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102.1344104122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840.863299301089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21633.833333333332</v>
      </c>
      <c r="N48" s="281">
        <f>K48*M48</f>
        <v>1081.6916666666666</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1862</v>
      </c>
      <c r="N49" s="281">
        <f>K49*M49</f>
        <v>93.100000000000009</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47258</v>
      </c>
      <c r="N50" s="281">
        <f>K50*M50</f>
        <v>47258</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48432.791666666664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24">
        <f>VLOOKUP(A58,TRANSPORTE!A1:D117,4,FALSE)</f>
        <v>1213.3926280000001</v>
      </c>
      <c r="M58" s="825"/>
      <c r="N58" s="296">
        <f>K58*L58</f>
        <v>60.669631400000007</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60.669631400000007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2042.6882082439997</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51377.012805611754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10275.402561122351</v>
      </c>
      <c r="M82" s="855"/>
      <c r="N82" s="57"/>
    </row>
    <row r="83" spans="1:14">
      <c r="B83" s="95" t="s">
        <v>1057</v>
      </c>
      <c r="C83" s="96"/>
      <c r="D83" s="96"/>
      <c r="E83" s="96"/>
      <c r="F83" s="96"/>
      <c r="G83" s="96"/>
      <c r="H83" s="96"/>
      <c r="I83" s="93"/>
      <c r="J83" s="94"/>
      <c r="K83" s="313">
        <v>0.05</v>
      </c>
      <c r="L83" s="854">
        <f>N77*K83</f>
        <v>2568.8506402805879</v>
      </c>
      <c r="M83" s="855"/>
      <c r="N83" s="57"/>
    </row>
    <row r="84" spans="1:14" ht="15.75" thickBot="1">
      <c r="B84" s="97" t="s">
        <v>1058</v>
      </c>
      <c r="C84" s="98"/>
      <c r="D84" s="98"/>
      <c r="E84" s="98"/>
      <c r="F84" s="98"/>
      <c r="G84" s="98"/>
      <c r="H84" s="98"/>
      <c r="I84" s="99"/>
      <c r="J84" s="100"/>
      <c r="K84" s="314">
        <v>0.05</v>
      </c>
      <c r="L84" s="856">
        <f>N77*K84</f>
        <v>2568.8506402805879</v>
      </c>
      <c r="M84" s="857"/>
      <c r="N84" s="57"/>
    </row>
    <row r="85" spans="1:14" ht="15.75" thickBot="1">
      <c r="B85" s="820" t="s">
        <v>1037</v>
      </c>
      <c r="C85" s="821"/>
      <c r="D85" s="821"/>
      <c r="E85" s="821"/>
      <c r="F85" s="821"/>
      <c r="G85" s="821"/>
      <c r="H85" s="821"/>
      <c r="I85" s="821"/>
      <c r="J85" s="821"/>
      <c r="K85" s="821"/>
      <c r="L85" s="821"/>
      <c r="M85" s="822"/>
      <c r="N85" s="58">
        <f>L82+L83+L84</f>
        <v>15413.103841683525</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66790.116647295275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127.66801301525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399055.83333333331</v>
      </c>
      <c r="N48" s="281">
        <f>K48*M48</f>
        <v>27933.908333333333</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6471.5</v>
      </c>
      <c r="N49" s="281">
        <f>K49*M49</f>
        <v>1941.4499999999998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29875.358333333334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24">
        <f>VLOOKUP(A58,TRANSPORTE!A1:D117,4,FALSE)</f>
        <v>1213.3926280000001</v>
      </c>
      <c r="M58" s="825"/>
      <c r="N58" s="296">
        <f>K58*L58</f>
        <v>84.937483960000009</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84.937483960000009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2553.3602603049999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32641.32409061358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6528.264818122716</v>
      </c>
      <c r="M82" s="855"/>
      <c r="N82" s="57"/>
    </row>
    <row r="83" spans="1:14">
      <c r="B83" s="95" t="s">
        <v>1057</v>
      </c>
      <c r="C83" s="96"/>
      <c r="D83" s="96"/>
      <c r="E83" s="96"/>
      <c r="F83" s="96"/>
      <c r="G83" s="96"/>
      <c r="H83" s="96"/>
      <c r="I83" s="93"/>
      <c r="J83" s="94"/>
      <c r="K83" s="313">
        <v>0.05</v>
      </c>
      <c r="L83" s="854">
        <f>N77*K83</f>
        <v>1632.066204530679</v>
      </c>
      <c r="M83" s="855"/>
      <c r="N83" s="57"/>
    </row>
    <row r="84" spans="1:14" ht="15.75" thickBot="1">
      <c r="B84" s="97" t="s">
        <v>1058</v>
      </c>
      <c r="C84" s="98"/>
      <c r="D84" s="98"/>
      <c r="E84" s="98"/>
      <c r="F84" s="98"/>
      <c r="G84" s="98"/>
      <c r="H84" s="98"/>
      <c r="I84" s="99"/>
      <c r="J84" s="100"/>
      <c r="K84" s="314">
        <v>0.05</v>
      </c>
      <c r="L84" s="856">
        <f>N77*K84</f>
        <v>1632.066204530679</v>
      </c>
      <c r="M84" s="857"/>
      <c r="N84" s="57"/>
    </row>
    <row r="85" spans="1:14" ht="15.75" thickBot="1">
      <c r="B85" s="820" t="s">
        <v>1037</v>
      </c>
      <c r="C85" s="821"/>
      <c r="D85" s="821"/>
      <c r="E85" s="821"/>
      <c r="F85" s="821"/>
      <c r="G85" s="821"/>
      <c r="H85" s="821"/>
      <c r="I85" s="821"/>
      <c r="J85" s="821"/>
      <c r="K85" s="821"/>
      <c r="L85" s="821"/>
      <c r="M85" s="822"/>
      <c r="N85" s="58">
        <f>L82+L83+L84</f>
        <v>9792.3972271840739</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42433.721317797652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68.08960694146667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33382.333333333336</v>
      </c>
      <c r="N48" s="281">
        <f>K48*M48</f>
        <v>41727.916666666672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41727.916666666672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B58" s="52"/>
      <c r="C58" s="326"/>
      <c r="D58" s="326"/>
      <c r="E58" s="326"/>
      <c r="F58" s="326"/>
      <c r="G58" s="326"/>
      <c r="H58" s="320"/>
      <c r="I58" s="288"/>
      <c r="J58" s="295"/>
      <c r="K58" s="288"/>
      <c r="L58" s="824"/>
      <c r="M58" s="825"/>
      <c r="N58" s="296"/>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1361.7921388293332</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43157.798412437471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8631.5596824874938</v>
      </c>
      <c r="M82" s="855"/>
      <c r="N82" s="57"/>
    </row>
    <row r="83" spans="1:14">
      <c r="B83" s="95" t="s">
        <v>1057</v>
      </c>
      <c r="C83" s="96"/>
      <c r="D83" s="96"/>
      <c r="E83" s="96"/>
      <c r="F83" s="96"/>
      <c r="G83" s="96"/>
      <c r="H83" s="96"/>
      <c r="I83" s="93"/>
      <c r="J83" s="94"/>
      <c r="K83" s="313">
        <v>0.05</v>
      </c>
      <c r="L83" s="854">
        <f>N77*K83</f>
        <v>2157.8899206218734</v>
      </c>
      <c r="M83" s="855"/>
      <c r="N83" s="57"/>
    </row>
    <row r="84" spans="1:14" ht="15.75" thickBot="1">
      <c r="B84" s="97" t="s">
        <v>1058</v>
      </c>
      <c r="C84" s="98"/>
      <c r="D84" s="98"/>
      <c r="E84" s="98"/>
      <c r="F84" s="98"/>
      <c r="G84" s="98"/>
      <c r="H84" s="98"/>
      <c r="I84" s="99"/>
      <c r="J84" s="100"/>
      <c r="K84" s="314">
        <v>0.05</v>
      </c>
      <c r="L84" s="856">
        <f>N77*K84</f>
        <v>2157.8899206218734</v>
      </c>
      <c r="M84" s="857"/>
      <c r="N84" s="57"/>
    </row>
    <row r="85" spans="1:14" ht="15.75" thickBot="1">
      <c r="B85" s="820" t="s">
        <v>1037</v>
      </c>
      <c r="C85" s="821"/>
      <c r="D85" s="821"/>
      <c r="E85" s="821"/>
      <c r="F85" s="821"/>
      <c r="G85" s="821"/>
      <c r="H85" s="821"/>
      <c r="I85" s="821"/>
      <c r="J85" s="821"/>
      <c r="K85" s="821"/>
      <c r="L85" s="821"/>
      <c r="M85" s="822"/>
      <c r="N85" s="58">
        <f>L82+L83+L84</f>
        <v>12947.339523731242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56105.137936168714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153.2016156183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437833.16666666663</v>
      </c>
      <c r="N48" s="281">
        <f>K48*M48</f>
        <v>875.66633333333323</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399055.83333333331</v>
      </c>
      <c r="N49" s="281">
        <f>K49*M49</f>
        <v>27933.908333333333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6471.5</v>
      </c>
      <c r="N50" s="281">
        <f>K50*M50</f>
        <v>1941.4499999999998</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30751.024666666668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24">
        <f>VLOOKUP(A58,TRANSPORTE!A1:D117,4,FALSE)</f>
        <v>1213.3926280000001</v>
      </c>
      <c r="M58" s="825"/>
      <c r="N58" s="296">
        <f>K58*L58</f>
        <v>87.364269216000011</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87.364269216000011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3064.032312366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34055.622863866971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6811.1245727733949</v>
      </c>
      <c r="M82" s="855"/>
      <c r="N82" s="57"/>
    </row>
    <row r="83" spans="1:14">
      <c r="B83" s="95" t="s">
        <v>1057</v>
      </c>
      <c r="C83" s="96"/>
      <c r="D83" s="96"/>
      <c r="E83" s="96"/>
      <c r="F83" s="96"/>
      <c r="G83" s="96"/>
      <c r="H83" s="96"/>
      <c r="I83" s="93"/>
      <c r="J83" s="94"/>
      <c r="K83" s="313">
        <v>0.05</v>
      </c>
      <c r="L83" s="854">
        <f>N77*K83</f>
        <v>1702.7811431933487</v>
      </c>
      <c r="M83" s="855"/>
      <c r="N83" s="57"/>
    </row>
    <row r="84" spans="1:14" ht="15.75" thickBot="1">
      <c r="B84" s="97" t="s">
        <v>1058</v>
      </c>
      <c r="C84" s="98"/>
      <c r="D84" s="98"/>
      <c r="E84" s="98"/>
      <c r="F84" s="98"/>
      <c r="G84" s="98"/>
      <c r="H84" s="98"/>
      <c r="I84" s="99"/>
      <c r="J84" s="100"/>
      <c r="K84" s="314">
        <v>0.05</v>
      </c>
      <c r="L84" s="856">
        <f>N77*K84</f>
        <v>1702.7811431933487</v>
      </c>
      <c r="M84" s="857"/>
      <c r="N84" s="57"/>
    </row>
    <row r="85" spans="1:14" ht="15.75" thickBot="1">
      <c r="B85" s="820" t="s">
        <v>1037</v>
      </c>
      <c r="C85" s="821"/>
      <c r="D85" s="821"/>
      <c r="E85" s="821"/>
      <c r="F85" s="821"/>
      <c r="G85" s="821"/>
      <c r="H85" s="821"/>
      <c r="I85" s="821"/>
      <c r="J85" s="821"/>
      <c r="K85" s="821"/>
      <c r="L85" s="821"/>
      <c r="M85" s="822"/>
      <c r="N85" s="58">
        <f>L82+L83+L84</f>
        <v>10216.686859160091</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44272.309723027065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85.112008676833341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437833.16666666663</v>
      </c>
      <c r="N48" s="281">
        <f>K48*M48</f>
        <v>875.66633333333323</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33382.333333333336</v>
      </c>
      <c r="N49" s="281">
        <f>K49*M49</f>
        <v>41727.916666666672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42603.583000000006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24">
        <f>VLOOKUP(A58,TRANSPORTE!A1:D117,4,FALSE)</f>
        <v>1213.3926280000001</v>
      </c>
      <c r="M58" s="825"/>
      <c r="N58" s="296">
        <f>K58*L58</f>
        <v>2.4267852560000001</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2.4267852560000001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849"/>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1702.2401735366666</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44393.361967469507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8878.6723934939018</v>
      </c>
      <c r="M82" s="855"/>
      <c r="N82" s="57"/>
    </row>
    <row r="83" spans="1:14">
      <c r="B83" s="95" t="s">
        <v>1057</v>
      </c>
      <c r="C83" s="96"/>
      <c r="D83" s="96"/>
      <c r="E83" s="96"/>
      <c r="F83" s="96"/>
      <c r="G83" s="96"/>
      <c r="H83" s="96"/>
      <c r="I83" s="93"/>
      <c r="J83" s="94"/>
      <c r="K83" s="313">
        <v>0.05</v>
      </c>
      <c r="L83" s="854">
        <f>N77*K83</f>
        <v>2219.6680983734755</v>
      </c>
      <c r="M83" s="855"/>
      <c r="N83" s="57"/>
    </row>
    <row r="84" spans="1:14" ht="15.75" thickBot="1">
      <c r="B84" s="97" t="s">
        <v>1058</v>
      </c>
      <c r="C84" s="98"/>
      <c r="D84" s="98"/>
      <c r="E84" s="98"/>
      <c r="F84" s="98"/>
      <c r="G84" s="98"/>
      <c r="H84" s="98"/>
      <c r="I84" s="99"/>
      <c r="J84" s="100"/>
      <c r="K84" s="314">
        <v>0.05</v>
      </c>
      <c r="L84" s="856">
        <f>N77*K84</f>
        <v>2219.6680983734755</v>
      </c>
      <c r="M84" s="857"/>
      <c r="N84" s="57"/>
    </row>
    <row r="85" spans="1:14" ht="15.75" thickBot="1">
      <c r="B85" s="820" t="s">
        <v>1037</v>
      </c>
      <c r="C85" s="821"/>
      <c r="D85" s="821"/>
      <c r="E85" s="821"/>
      <c r="F85" s="821"/>
      <c r="G85" s="821"/>
      <c r="H85" s="821"/>
      <c r="I85" s="821"/>
      <c r="J85" s="821"/>
      <c r="K85" s="821"/>
      <c r="L85" s="821"/>
      <c r="M85" s="822"/>
      <c r="N85" s="58">
        <f>L82+L83+L84</f>
        <v>13318.008590240852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57711.370557710361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21.278002169208335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5766.6666666666661</v>
      </c>
      <c r="N48" s="281">
        <f>K48*M48</f>
        <v>6343.333333333333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6343.333333333333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B58" s="52"/>
      <c r="C58" s="326"/>
      <c r="D58" s="326"/>
      <c r="E58" s="326"/>
      <c r="F58" s="326"/>
      <c r="G58" s="326"/>
      <c r="H58" s="320"/>
      <c r="I58" s="288"/>
      <c r="J58" s="295"/>
      <c r="K58" s="288"/>
      <c r="L58" s="824"/>
      <c r="M58" s="825"/>
      <c r="N58" s="296"/>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425.56004338416665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6790.1713788867082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1358.0342757773417</v>
      </c>
      <c r="M82" s="855"/>
      <c r="N82" s="57"/>
    </row>
    <row r="83" spans="1:14">
      <c r="B83" s="95" t="s">
        <v>1057</v>
      </c>
      <c r="C83" s="96"/>
      <c r="D83" s="96"/>
      <c r="E83" s="96"/>
      <c r="F83" s="96"/>
      <c r="G83" s="96"/>
      <c r="H83" s="96"/>
      <c r="I83" s="93"/>
      <c r="J83" s="94"/>
      <c r="K83" s="313">
        <v>0.05</v>
      </c>
      <c r="L83" s="854">
        <f>N77*K83</f>
        <v>339.50856894433542</v>
      </c>
      <c r="M83" s="855"/>
      <c r="N83" s="57"/>
    </row>
    <row r="84" spans="1:14" ht="15.75" thickBot="1">
      <c r="B84" s="97" t="s">
        <v>1058</v>
      </c>
      <c r="C84" s="98"/>
      <c r="D84" s="98"/>
      <c r="E84" s="98"/>
      <c r="F84" s="98"/>
      <c r="G84" s="98"/>
      <c r="H84" s="98"/>
      <c r="I84" s="99"/>
      <c r="J84" s="100"/>
      <c r="K84" s="314">
        <v>0.05</v>
      </c>
      <c r="L84" s="856">
        <f>N77*K84</f>
        <v>339.50856894433542</v>
      </c>
      <c r="M84" s="857"/>
      <c r="N84" s="57"/>
    </row>
    <row r="85" spans="1:14" ht="15.75" thickBot="1">
      <c r="B85" s="820" t="s">
        <v>1037</v>
      </c>
      <c r="C85" s="821"/>
      <c r="D85" s="821"/>
      <c r="E85" s="821"/>
      <c r="F85" s="821"/>
      <c r="G85" s="821"/>
      <c r="H85" s="821"/>
      <c r="I85" s="821"/>
      <c r="J85" s="821"/>
      <c r="K85" s="821"/>
      <c r="L85" s="821"/>
      <c r="M85" s="822"/>
      <c r="N85" s="58">
        <f>L82+L83+L84</f>
        <v>2037.0514136660124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8827.2227925527204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21.278002169208335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7031</v>
      </c>
      <c r="N48" s="281">
        <f>K48*M48</f>
        <v>7734.1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7734.1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B58" s="52"/>
      <c r="C58" s="326"/>
      <c r="D58" s="326"/>
      <c r="E58" s="326"/>
      <c r="F58" s="326"/>
      <c r="G58" s="326"/>
      <c r="H58" s="320"/>
      <c r="I58" s="288"/>
      <c r="J58" s="295"/>
      <c r="K58" s="288"/>
      <c r="L58" s="824"/>
      <c r="M58" s="825"/>
      <c r="N58" s="296"/>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425.56004338416665</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8180.9380455533756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1636.1876091106751</v>
      </c>
      <c r="M82" s="855"/>
      <c r="N82" s="57"/>
    </row>
    <row r="83" spans="1:14">
      <c r="B83" s="95" t="s">
        <v>1057</v>
      </c>
      <c r="C83" s="96"/>
      <c r="D83" s="96"/>
      <c r="E83" s="96"/>
      <c r="F83" s="96"/>
      <c r="G83" s="96"/>
      <c r="H83" s="96"/>
      <c r="I83" s="93"/>
      <c r="J83" s="94"/>
      <c r="K83" s="313">
        <v>0.05</v>
      </c>
      <c r="L83" s="854">
        <f>N77*K83</f>
        <v>409.04690227766878</v>
      </c>
      <c r="M83" s="855"/>
      <c r="N83" s="57"/>
    </row>
    <row r="84" spans="1:14" ht="15.75" thickBot="1">
      <c r="B84" s="97" t="s">
        <v>1058</v>
      </c>
      <c r="C84" s="98"/>
      <c r="D84" s="98"/>
      <c r="E84" s="98"/>
      <c r="F84" s="98"/>
      <c r="G84" s="98"/>
      <c r="H84" s="98"/>
      <c r="I84" s="99"/>
      <c r="J84" s="100"/>
      <c r="K84" s="314">
        <v>0.05</v>
      </c>
      <c r="L84" s="856">
        <f>N77*K84</f>
        <v>409.04690227766878</v>
      </c>
      <c r="M84" s="857"/>
      <c r="N84" s="57"/>
    </row>
    <row r="85" spans="1:14" ht="15.75" thickBot="1">
      <c r="B85" s="820" t="s">
        <v>1037</v>
      </c>
      <c r="C85" s="821"/>
      <c r="D85" s="821"/>
      <c r="E85" s="821"/>
      <c r="F85" s="821"/>
      <c r="G85" s="821"/>
      <c r="H85" s="821"/>
      <c r="I85" s="821"/>
      <c r="J85" s="821"/>
      <c r="K85" s="821"/>
      <c r="L85" s="821"/>
      <c r="M85" s="822"/>
      <c r="N85" s="58">
        <f>L82+L83+L84</f>
        <v>2454.2814136660127</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10635.219459219388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306.40323123659999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47837.5</v>
      </c>
      <c r="N48" s="281">
        <f>K48*M48</f>
        <v>52621.250000000007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52621.250000000007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24">
        <f>VLOOKUP(A58,TRANSPORTE!A1:D117,4,FALSE)</f>
        <v>1213.3926280000001</v>
      </c>
      <c r="M58" s="825"/>
      <c r="N58" s="296">
        <f>K58*L58</f>
        <v>1334.7318908000002</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1334.7318908000002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6128.0646247319992</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60390.449746768609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12078.089949353722</v>
      </c>
      <c r="M82" s="855"/>
      <c r="N82" s="57"/>
    </row>
    <row r="83" spans="1:14">
      <c r="B83" s="95" t="s">
        <v>1057</v>
      </c>
      <c r="C83" s="96"/>
      <c r="D83" s="96"/>
      <c r="E83" s="96"/>
      <c r="F83" s="96"/>
      <c r="G83" s="96"/>
      <c r="H83" s="96"/>
      <c r="I83" s="93"/>
      <c r="J83" s="94"/>
      <c r="K83" s="313">
        <v>0.05</v>
      </c>
      <c r="L83" s="854">
        <f>N77*K83</f>
        <v>3019.5224873384304</v>
      </c>
      <c r="M83" s="855"/>
      <c r="N83" s="57"/>
    </row>
    <row r="84" spans="1:14" ht="15.75" thickBot="1">
      <c r="B84" s="97" t="s">
        <v>1058</v>
      </c>
      <c r="C84" s="98"/>
      <c r="D84" s="98"/>
      <c r="E84" s="98"/>
      <c r="F84" s="98"/>
      <c r="G84" s="98"/>
      <c r="H84" s="98"/>
      <c r="I84" s="99"/>
      <c r="J84" s="100"/>
      <c r="K84" s="314">
        <v>0.05</v>
      </c>
      <c r="L84" s="856">
        <f>N77*K84</f>
        <v>3019.5224873384304</v>
      </c>
      <c r="M84" s="857"/>
      <c r="N84" s="57"/>
    </row>
    <row r="85" spans="1:14" ht="15.75" thickBot="1">
      <c r="B85" s="820" t="s">
        <v>1037</v>
      </c>
      <c r="C85" s="821"/>
      <c r="D85" s="821"/>
      <c r="E85" s="821"/>
      <c r="F85" s="821"/>
      <c r="G85" s="821"/>
      <c r="H85" s="821"/>
      <c r="I85" s="821"/>
      <c r="J85" s="821"/>
      <c r="K85" s="821"/>
      <c r="L85" s="821"/>
      <c r="M85" s="822"/>
      <c r="N85" s="58">
        <f>L82+L83+L84</f>
        <v>18117.134924030583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78507.584670799188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160</v>
      </c>
      <c r="B36" s="833" t="str">
        <f>VLOOKUP(A36,EQUIPOS!A6:D154,3,FALSE)</f>
        <v>COMPACTADOR MANUAL VIBRATORIO (RANA) con motor de 6 HP</v>
      </c>
      <c r="C36" s="834"/>
      <c r="D36" s="834"/>
      <c r="E36" s="834"/>
      <c r="F36" s="834"/>
      <c r="G36" s="834"/>
      <c r="H36" s="835"/>
      <c r="I36" s="276"/>
      <c r="J36" s="277"/>
      <c r="K36" s="278">
        <f>VLOOKUP(A36,EQUIPOS!A6:D163,4,FALSE)</f>
        <v>13851.166666666668</v>
      </c>
      <c r="L36" s="279"/>
      <c r="M36" s="345">
        <v>3</v>
      </c>
      <c r="N36" s="281">
        <f>K36/M36</f>
        <v>4617.0555555555557</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425.5600433841667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5042.6155989397221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43025.583333333328</v>
      </c>
      <c r="N48" s="281">
        <f>K48*M48</f>
        <v>53781.979166666657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53781.979166666657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24">
        <f>VLOOKUP(A60,TRANSPORTE!A1:D117,4,FALSE)</f>
        <v>1213.3926280000001</v>
      </c>
      <c r="M60" s="825"/>
      <c r="N60" s="296">
        <f>K60*L60</f>
        <v>1516.740785</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1516.740785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4255.6004338416669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64596.93598444805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12919.387196889611</v>
      </c>
      <c r="M84" s="855"/>
      <c r="N84" s="57"/>
    </row>
    <row r="85" spans="1:14">
      <c r="B85" s="95" t="s">
        <v>1057</v>
      </c>
      <c r="C85" s="96"/>
      <c r="D85" s="96"/>
      <c r="E85" s="96"/>
      <c r="F85" s="96"/>
      <c r="G85" s="96"/>
      <c r="H85" s="96"/>
      <c r="I85" s="93"/>
      <c r="J85" s="94"/>
      <c r="K85" s="313">
        <v>0.05</v>
      </c>
      <c r="L85" s="854">
        <f>N79*K85</f>
        <v>3229.8467992224028</v>
      </c>
      <c r="M85" s="855"/>
      <c r="N85" s="57"/>
    </row>
    <row r="86" spans="1:14" ht="15.75" thickBot="1">
      <c r="B86" s="97" t="s">
        <v>1058</v>
      </c>
      <c r="C86" s="98"/>
      <c r="D86" s="98"/>
      <c r="E86" s="98"/>
      <c r="F86" s="98"/>
      <c r="G86" s="98"/>
      <c r="H86" s="98"/>
      <c r="I86" s="99"/>
      <c r="J86" s="100"/>
      <c r="K86" s="314">
        <v>0.05</v>
      </c>
      <c r="L86" s="856">
        <f>N79*K86</f>
        <v>3229.8467992224028</v>
      </c>
      <c r="M86" s="857"/>
      <c r="N86" s="57"/>
    </row>
    <row r="87" spans="1:14" ht="15.75" thickBot="1">
      <c r="B87" s="820" t="s">
        <v>1037</v>
      </c>
      <c r="C87" s="821"/>
      <c r="D87" s="821"/>
      <c r="E87" s="821"/>
      <c r="F87" s="821"/>
      <c r="G87" s="821"/>
      <c r="H87" s="821"/>
      <c r="I87" s="821"/>
      <c r="J87" s="821"/>
      <c r="K87" s="821"/>
      <c r="L87" s="821"/>
      <c r="M87" s="822"/>
      <c r="N87" s="58">
        <f>L84+L85+L86</f>
        <v>19379.080795334416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83976.016779782469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197</v>
      </c>
      <c r="B36" s="833" t="str">
        <f>VLOOKUP(A36,EQUIPOS!A6:D154,3,FALSE)</f>
        <v>Equipo de perforación (TRACKDRILL), potencia 40 HP, 2100 golpes / minuto</v>
      </c>
      <c r="C36" s="834"/>
      <c r="D36" s="834"/>
      <c r="E36" s="834"/>
      <c r="F36" s="834"/>
      <c r="G36" s="834"/>
      <c r="H36" s="835"/>
      <c r="I36" s="276"/>
      <c r="J36" s="277"/>
      <c r="K36" s="278">
        <f>VLOOKUP(A36,EQUIPOS!A6:D163,4,FALSE)</f>
        <v>135555.66666666669</v>
      </c>
      <c r="L36" s="279"/>
      <c r="M36" s="345">
        <v>2.5</v>
      </c>
      <c r="N36" s="281">
        <f>K36/M36</f>
        <v>54222.266666666677</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383.00403904575001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54605.270705712428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20605</v>
      </c>
      <c r="N48" s="281">
        <f>K48*M48</f>
        <v>20811.05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20811.05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7660.0807809149992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83076.401486627423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16615.280297325484</v>
      </c>
      <c r="M84" s="855"/>
      <c r="N84" s="57"/>
    </row>
    <row r="85" spans="1:14">
      <c r="B85" s="95" t="s">
        <v>1057</v>
      </c>
      <c r="C85" s="96"/>
      <c r="D85" s="96"/>
      <c r="E85" s="96"/>
      <c r="F85" s="96"/>
      <c r="G85" s="96"/>
      <c r="H85" s="96"/>
      <c r="I85" s="93"/>
      <c r="J85" s="94"/>
      <c r="K85" s="313">
        <v>0.05</v>
      </c>
      <c r="L85" s="854">
        <f>N79*K85</f>
        <v>4153.820074331371</v>
      </c>
      <c r="M85" s="855"/>
      <c r="N85" s="57"/>
    </row>
    <row r="86" spans="1:14" ht="15.75" thickBot="1">
      <c r="B86" s="97" t="s">
        <v>1058</v>
      </c>
      <c r="C86" s="98"/>
      <c r="D86" s="98"/>
      <c r="E86" s="98"/>
      <c r="F86" s="98"/>
      <c r="G86" s="98"/>
      <c r="H86" s="98"/>
      <c r="I86" s="99"/>
      <c r="J86" s="100"/>
      <c r="K86" s="314">
        <v>0.05</v>
      </c>
      <c r="L86" s="856">
        <f>N79*K86</f>
        <v>4153.820074331371</v>
      </c>
      <c r="M86" s="857"/>
      <c r="N86" s="57"/>
    </row>
    <row r="87" spans="1:14" ht="15.75" thickBot="1">
      <c r="B87" s="820" t="s">
        <v>1037</v>
      </c>
      <c r="C87" s="821"/>
      <c r="D87" s="821"/>
      <c r="E87" s="821"/>
      <c r="F87" s="821"/>
      <c r="G87" s="821"/>
      <c r="H87" s="821"/>
      <c r="I87" s="821"/>
      <c r="J87" s="821"/>
      <c r="K87" s="821"/>
      <c r="L87" s="821"/>
      <c r="M87" s="822"/>
      <c r="N87" s="58">
        <f>L84+L85+L86</f>
        <v>24922.920445988228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107999.32193261565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197</v>
      </c>
      <c r="B36" s="833" t="str">
        <f>VLOOKUP(A36,EQUIPOS!A6:D154,3,FALSE)</f>
        <v>Equipo de perforación (TRACKDRILL), potencia 40 HP, 2100 golpes / minuto</v>
      </c>
      <c r="C36" s="834"/>
      <c r="D36" s="834"/>
      <c r="E36" s="834"/>
      <c r="F36" s="834"/>
      <c r="G36" s="834"/>
      <c r="H36" s="835"/>
      <c r="I36" s="276"/>
      <c r="J36" s="277"/>
      <c r="K36" s="278">
        <f>VLOOKUP(A36,EQUIPOS!A6:D163,4,FALSE)</f>
        <v>135555.66666666669</v>
      </c>
      <c r="L36" s="279"/>
      <c r="M36" s="345">
        <v>1.25</v>
      </c>
      <c r="N36" s="281">
        <f>K36/M36</f>
        <v>108444.53333333335</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1021.344104122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109465.87743745536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20605</v>
      </c>
      <c r="N48" s="281">
        <f>K48*M48</f>
        <v>20811.05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20811.05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20426.882082439999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150703.80951989535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30140.761903979073</v>
      </c>
      <c r="M84" s="855"/>
      <c r="N84" s="57"/>
    </row>
    <row r="85" spans="1:14">
      <c r="B85" s="95" t="s">
        <v>1057</v>
      </c>
      <c r="C85" s="96"/>
      <c r="D85" s="96"/>
      <c r="E85" s="96"/>
      <c r="F85" s="96"/>
      <c r="G85" s="96"/>
      <c r="H85" s="96"/>
      <c r="I85" s="93"/>
      <c r="J85" s="94"/>
      <c r="K85" s="313">
        <v>0.05</v>
      </c>
      <c r="L85" s="854">
        <f>N79*K85</f>
        <v>7535.1904759947683</v>
      </c>
      <c r="M85" s="855"/>
      <c r="N85" s="57"/>
    </row>
    <row r="86" spans="1:14" ht="15.75" thickBot="1">
      <c r="B86" s="97" t="s">
        <v>1058</v>
      </c>
      <c r="C86" s="98"/>
      <c r="D86" s="98"/>
      <c r="E86" s="98"/>
      <c r="F86" s="98"/>
      <c r="G86" s="98"/>
      <c r="H86" s="98"/>
      <c r="I86" s="99"/>
      <c r="J86" s="100"/>
      <c r="K86" s="314">
        <v>0.05</v>
      </c>
      <c r="L86" s="856">
        <f>N79*K86</f>
        <v>7535.1904759947683</v>
      </c>
      <c r="M86" s="857"/>
      <c r="N86" s="57"/>
    </row>
    <row r="87" spans="1:14" ht="15.75" thickBot="1">
      <c r="B87" s="820" t="s">
        <v>1037</v>
      </c>
      <c r="C87" s="821"/>
      <c r="D87" s="821"/>
      <c r="E87" s="821"/>
      <c r="F87" s="821"/>
      <c r="G87" s="821"/>
      <c r="H87" s="821"/>
      <c r="I87" s="821"/>
      <c r="J87" s="821"/>
      <c r="K87" s="821"/>
      <c r="L87" s="821"/>
      <c r="M87" s="822"/>
      <c r="N87" s="58">
        <f>L84+L85+L86</f>
        <v>45211.142855968603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195914.95237586397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314</v>
      </c>
      <c r="B36" s="833" t="str">
        <f>VLOOKUP(A36,EQUIPOS!A6:D154,3,FALSE)</f>
        <v xml:space="preserve">Retroexcavadora E-200 sobre orugas
</v>
      </c>
      <c r="C36" s="834"/>
      <c r="D36" s="834"/>
      <c r="E36" s="834"/>
      <c r="F36" s="834"/>
      <c r="G36" s="834"/>
      <c r="H36" s="835"/>
      <c r="I36" s="276"/>
      <c r="J36" s="277"/>
      <c r="K36" s="278">
        <f>VLOOKUP(A36,EQUIPOS!A6:D163,4,FALSE)</f>
        <v>204024.5</v>
      </c>
      <c r="L36" s="279"/>
      <c r="M36" s="345">
        <v>23</v>
      </c>
      <c r="N36" s="281">
        <f>K36/M36</f>
        <v>8870.6304347826081</v>
      </c>
    </row>
    <row r="37" spans="1:14">
      <c r="A37" s="119" t="s">
        <v>328</v>
      </c>
      <c r="B37" s="833" t="str">
        <f>VLOOKUP(A37,EQUIPOS!A7:D154,3,FALSE)</f>
        <v xml:space="preserve">Taco metálico o puntal (escamas en concreto)
</v>
      </c>
      <c r="C37" s="834"/>
      <c r="D37" s="834"/>
      <c r="E37" s="834"/>
      <c r="F37" s="834"/>
      <c r="G37" s="834"/>
      <c r="H37" s="835"/>
      <c r="I37" s="430"/>
      <c r="J37" s="431"/>
      <c r="K37" s="278">
        <f>VLOOKUP(A37,EQUIPOS!A7:D164,4,FALSE)</f>
        <v>7366</v>
      </c>
      <c r="L37" s="344"/>
      <c r="M37" s="345">
        <v>1</v>
      </c>
      <c r="N37" s="281">
        <f>K37/M37</f>
        <v>7366</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N75*M41</f>
        <v>1021.344104122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17257.974538904607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6346.5</v>
      </c>
      <c r="N48" s="281">
        <f>K48*M48</f>
        <v>2221.2749999999996</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17232.666666666664</v>
      </c>
      <c r="N49" s="281">
        <f>K49*M49</f>
        <v>17232.666666666664</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3869.5</v>
      </c>
      <c r="N50" s="281">
        <f>K50*M50</f>
        <v>14704.099999999999</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443166.83333333337</v>
      </c>
      <c r="N51" s="281">
        <f>K51*M51</f>
        <v>79770.03</v>
      </c>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113928.07166666666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24">
        <f>VLOOKUP(A58,TRANSPORTE!A1:D117,4,FALSE)</f>
        <v>1213.3926280000001</v>
      </c>
      <c r="M58" s="825"/>
      <c r="N58" s="296">
        <f>K58*L58</f>
        <v>218.41067304000001</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218.41067304000001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20426.882082439999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151831.33896105125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30366.267792210252</v>
      </c>
      <c r="M82" s="855"/>
      <c r="N82" s="57"/>
    </row>
    <row r="83" spans="1:14">
      <c r="B83" s="95" t="s">
        <v>1057</v>
      </c>
      <c r="C83" s="96"/>
      <c r="D83" s="96"/>
      <c r="E83" s="96"/>
      <c r="F83" s="96"/>
      <c r="G83" s="96"/>
      <c r="H83" s="96"/>
      <c r="I83" s="93"/>
      <c r="J83" s="94"/>
      <c r="K83" s="313">
        <v>0.05</v>
      </c>
      <c r="L83" s="854">
        <f>N77*K83</f>
        <v>7591.566948052563</v>
      </c>
      <c r="M83" s="855"/>
      <c r="N83" s="57"/>
    </row>
    <row r="84" spans="1:14" ht="15.75" thickBot="1">
      <c r="B84" s="97" t="s">
        <v>1058</v>
      </c>
      <c r="C84" s="98"/>
      <c r="D84" s="98"/>
      <c r="E84" s="98"/>
      <c r="F84" s="98"/>
      <c r="G84" s="98"/>
      <c r="H84" s="98"/>
      <c r="I84" s="99"/>
      <c r="J84" s="100"/>
      <c r="K84" s="314">
        <v>0.05</v>
      </c>
      <c r="L84" s="856">
        <f>N77*K84</f>
        <v>7591.566948052563</v>
      </c>
      <c r="M84" s="857"/>
      <c r="N84" s="57"/>
    </row>
    <row r="85" spans="1:14" ht="15.75" thickBot="1">
      <c r="B85" s="820" t="s">
        <v>1037</v>
      </c>
      <c r="C85" s="821"/>
      <c r="D85" s="821"/>
      <c r="E85" s="821"/>
      <c r="F85" s="821"/>
      <c r="G85" s="821"/>
      <c r="H85" s="821"/>
      <c r="I85" s="821"/>
      <c r="J85" s="821"/>
      <c r="K85" s="821"/>
      <c r="L85" s="821"/>
      <c r="M85" s="822"/>
      <c r="N85" s="58">
        <f>L82+L83+L84</f>
        <v>45549.401688315374</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197380.74064936663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N75*M41</f>
        <v>51.067205206099999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3864.166666666667</v>
      </c>
      <c r="N48" s="281">
        <f>K48*M48</f>
        <v>3864.166666666667</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679.66666666666674</v>
      </c>
      <c r="N49" s="281">
        <f>K49*M49</f>
        <v>2718.666666666667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0" t="s">
        <v>1037</v>
      </c>
      <c r="C53" s="821"/>
      <c r="D53" s="821"/>
      <c r="E53" s="821"/>
      <c r="F53" s="821"/>
      <c r="G53" s="821"/>
      <c r="H53" s="821"/>
      <c r="I53" s="821"/>
      <c r="J53" s="821"/>
      <c r="K53" s="821"/>
      <c r="L53" s="821"/>
      <c r="M53" s="822"/>
      <c r="N53" s="403">
        <f>SUM(N48:N52)</f>
        <v>6582.8333333333339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B58" s="52"/>
      <c r="C58" s="326"/>
      <c r="D58" s="326"/>
      <c r="E58" s="326"/>
      <c r="F58" s="326"/>
      <c r="G58" s="326"/>
      <c r="H58" s="320"/>
      <c r="I58" s="288"/>
      <c r="J58" s="295"/>
      <c r="K58" s="288"/>
      <c r="L58" s="824"/>
      <c r="M58" s="825"/>
      <c r="N58" s="296"/>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133"/>
    </row>
    <row r="75" spans="1:15" ht="15.75" thickBot="1">
      <c r="B75" s="826" t="s">
        <v>1037</v>
      </c>
      <c r="C75" s="827"/>
      <c r="D75" s="827"/>
      <c r="E75" s="827"/>
      <c r="F75" s="827"/>
      <c r="G75" s="827"/>
      <c r="H75" s="827"/>
      <c r="I75" s="827"/>
      <c r="J75" s="827"/>
      <c r="K75" s="827"/>
      <c r="L75" s="827"/>
      <c r="M75" s="828"/>
      <c r="N75" s="469">
        <f>SUM(N69:N74)</f>
        <v>510.67205206099999</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7144.5725906004336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1428.9145181200868</v>
      </c>
      <c r="M82" s="855"/>
      <c r="N82" s="57"/>
    </row>
    <row r="83" spans="1:14">
      <c r="B83" s="95" t="s">
        <v>1057</v>
      </c>
      <c r="C83" s="96"/>
      <c r="D83" s="96"/>
      <c r="E83" s="96"/>
      <c r="F83" s="96"/>
      <c r="G83" s="96"/>
      <c r="H83" s="96"/>
      <c r="I83" s="93"/>
      <c r="J83" s="94"/>
      <c r="K83" s="313">
        <v>0.05</v>
      </c>
      <c r="L83" s="854">
        <f>N77*K83</f>
        <v>357.22862953002169</v>
      </c>
      <c r="M83" s="855"/>
      <c r="N83" s="57"/>
    </row>
    <row r="84" spans="1:14" ht="15.75" thickBot="1">
      <c r="B84" s="97" t="s">
        <v>1058</v>
      </c>
      <c r="C84" s="98"/>
      <c r="D84" s="98"/>
      <c r="E84" s="98"/>
      <c r="F84" s="98"/>
      <c r="G84" s="98"/>
      <c r="H84" s="98"/>
      <c r="I84" s="99"/>
      <c r="J84" s="100"/>
      <c r="K84" s="314">
        <v>0.05</v>
      </c>
      <c r="L84" s="856">
        <f>N77*K84</f>
        <v>357.22862953002169</v>
      </c>
      <c r="M84" s="857"/>
      <c r="N84" s="57"/>
    </row>
    <row r="85" spans="1:14" ht="15.75" thickBot="1">
      <c r="B85" s="820" t="s">
        <v>1037</v>
      </c>
      <c r="C85" s="821"/>
      <c r="D85" s="821"/>
      <c r="E85" s="821"/>
      <c r="F85" s="821"/>
      <c r="G85" s="821"/>
      <c r="H85" s="821"/>
      <c r="I85" s="821"/>
      <c r="J85" s="821"/>
      <c r="K85" s="821"/>
      <c r="L85" s="821"/>
      <c r="M85" s="822"/>
      <c r="N85" s="58">
        <f>L82+L83+L84</f>
        <v>2143.3717771801303</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9287.9443677805648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269</v>
      </c>
      <c r="B36" s="833" t="str">
        <f>VLOOKUP(A36,EQUIPOS!A6:D154,3,FALSE)</f>
        <v>Motoniveladora  potencia 215 HP, ancho de cuchilla 4,27 m, peso 18 ton.</v>
      </c>
      <c r="C36" s="834"/>
      <c r="D36" s="834"/>
      <c r="E36" s="834"/>
      <c r="F36" s="834"/>
      <c r="G36" s="834"/>
      <c r="H36" s="835"/>
      <c r="I36" s="276"/>
      <c r="J36" s="277"/>
      <c r="K36" s="278">
        <f>VLOOKUP(A36,EQUIPOS!A6:D163,4,FALSE)</f>
        <v>200759.66666666666</v>
      </c>
      <c r="L36" s="279"/>
      <c r="M36" s="345">
        <v>15</v>
      </c>
      <c r="N36" s="281">
        <f>K36/M36</f>
        <v>13383.977777777776</v>
      </c>
    </row>
    <row r="37" spans="1:14">
      <c r="A37" s="119" t="s">
        <v>365</v>
      </c>
      <c r="B37" s="833" t="str">
        <f>VLOOKUP(A37,EQUIPOS!A7:D154,3,FALSE)</f>
        <v xml:space="preserve">Vibrocompatador, potencia 153 HP, peso 10 Ton. </v>
      </c>
      <c r="C37" s="834"/>
      <c r="D37" s="834"/>
      <c r="E37" s="834"/>
      <c r="F37" s="834"/>
      <c r="G37" s="834"/>
      <c r="H37" s="835"/>
      <c r="I37" s="430"/>
      <c r="J37" s="431"/>
      <c r="K37" s="278">
        <f>VLOOKUP(A37,EQUIPOS!A7:D164,4,FALSE)</f>
        <v>130864</v>
      </c>
      <c r="L37" s="344"/>
      <c r="M37" s="345">
        <v>15</v>
      </c>
      <c r="N37" s="281">
        <f>K37/M37</f>
        <v>8724.2666666666664</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106.39001084604166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22214.634455290481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21633.833333333332</v>
      </c>
      <c r="N48" s="281">
        <f>K48*M48</f>
        <v>22715.525000000001</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51.5</v>
      </c>
      <c r="N49" s="281">
        <f>K49*M49</f>
        <v>1545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24260.525000000001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24">
        <f>VLOOKUP(A60,TRANSPORTE!A1:D117,4,FALSE)</f>
        <v>1213.3926280000001</v>
      </c>
      <c r="M60" s="825"/>
      <c r="N60" s="296">
        <f>K60*L60</f>
        <v>1274.0622594000001</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1274.0622594000001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2127.800216920833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49877.021931611322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9975.4043863222651</v>
      </c>
      <c r="M84" s="855"/>
      <c r="N84" s="57"/>
    </row>
    <row r="85" spans="1:14">
      <c r="B85" s="95" t="s">
        <v>1057</v>
      </c>
      <c r="C85" s="96"/>
      <c r="D85" s="96"/>
      <c r="E85" s="96"/>
      <c r="F85" s="96"/>
      <c r="G85" s="96"/>
      <c r="H85" s="96"/>
      <c r="I85" s="93"/>
      <c r="J85" s="94"/>
      <c r="K85" s="313">
        <v>0.05</v>
      </c>
      <c r="L85" s="854">
        <f>N79*K85</f>
        <v>2493.8510965805663</v>
      </c>
      <c r="M85" s="855"/>
      <c r="N85" s="57"/>
    </row>
    <row r="86" spans="1:14" ht="15.75" thickBot="1">
      <c r="B86" s="97" t="s">
        <v>1058</v>
      </c>
      <c r="C86" s="98"/>
      <c r="D86" s="98"/>
      <c r="E86" s="98"/>
      <c r="F86" s="98"/>
      <c r="G86" s="98"/>
      <c r="H86" s="98"/>
      <c r="I86" s="99"/>
      <c r="J86" s="100"/>
      <c r="K86" s="314">
        <v>0.05</v>
      </c>
      <c r="L86" s="856">
        <f>N79*K86</f>
        <v>2493.8510965805663</v>
      </c>
      <c r="M86" s="857"/>
      <c r="N86" s="57"/>
    </row>
    <row r="87" spans="1:14" ht="15.75" thickBot="1">
      <c r="B87" s="820" t="s">
        <v>1037</v>
      </c>
      <c r="C87" s="821"/>
      <c r="D87" s="821"/>
      <c r="E87" s="821"/>
      <c r="F87" s="821"/>
      <c r="G87" s="821"/>
      <c r="H87" s="821"/>
      <c r="I87" s="821"/>
      <c r="J87" s="821"/>
      <c r="K87" s="821"/>
      <c r="L87" s="821"/>
      <c r="M87" s="822"/>
      <c r="N87" s="58">
        <f>L84+L85+L86</f>
        <v>14963.106579483396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64840.128511094721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2.25" customHeight="1" thickBot="1">
      <c r="A31" t="s">
        <v>1929</v>
      </c>
      <c r="B31" s="86" t="s">
        <v>1228</v>
      </c>
      <c r="C31" s="960" t="s">
        <v>2261</v>
      </c>
      <c r="D31" s="961"/>
      <c r="E31" s="961"/>
      <c r="F31" s="961"/>
      <c r="G31" s="961"/>
      <c r="H31" s="961"/>
      <c r="I31" s="961"/>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6162.5</v>
      </c>
      <c r="N49" s="281">
        <f>K49*M49</f>
        <v>7086.8749999999991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6471.5</v>
      </c>
      <c r="N50" s="281">
        <f>K50*M50</f>
        <v>12943</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98440.25</v>
      </c>
      <c r="N51" s="281">
        <f>K51*M51</f>
        <v>49220.125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116178.38333333333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4">
        <f>VLOOKUP(A60,TRANSPORTE!A1:D117,4,FALSE)</f>
        <v>1213.3926280000001</v>
      </c>
      <c r="M60" s="825"/>
      <c r="N60" s="296">
        <f>K60*L60</f>
        <v>1334.7318908000002</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1334.7318908000002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133599.28486405482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26719.856972810965</v>
      </c>
      <c r="M84" s="855"/>
      <c r="N84" s="57"/>
    </row>
    <row r="85" spans="1:14">
      <c r="B85" s="95" t="s">
        <v>1057</v>
      </c>
      <c r="C85" s="96"/>
      <c r="D85" s="96"/>
      <c r="E85" s="96"/>
      <c r="F85" s="96"/>
      <c r="G85" s="96"/>
      <c r="H85" s="96"/>
      <c r="I85" s="93"/>
      <c r="J85" s="94"/>
      <c r="K85" s="313">
        <v>0.05</v>
      </c>
      <c r="L85" s="854">
        <f>N79*K85</f>
        <v>6679.9642432027413</v>
      </c>
      <c r="M85" s="855"/>
      <c r="N85" s="57"/>
    </row>
    <row r="86" spans="1:14" ht="15.75" thickBot="1">
      <c r="B86" s="97" t="s">
        <v>1058</v>
      </c>
      <c r="C86" s="98"/>
      <c r="D86" s="98"/>
      <c r="E86" s="98"/>
      <c r="F86" s="98"/>
      <c r="G86" s="98"/>
      <c r="H86" s="98"/>
      <c r="I86" s="99"/>
      <c r="J86" s="100"/>
      <c r="K86" s="314">
        <v>0.05</v>
      </c>
      <c r="L86" s="856">
        <f>N79*K86</f>
        <v>6679.9642432027413</v>
      </c>
      <c r="M86" s="857"/>
      <c r="N86" s="57"/>
    </row>
    <row r="87" spans="1:14" ht="15.75" thickBot="1">
      <c r="B87" s="820" t="s">
        <v>1037</v>
      </c>
      <c r="C87" s="821"/>
      <c r="D87" s="821"/>
      <c r="E87" s="821"/>
      <c r="F87" s="821"/>
      <c r="G87" s="821"/>
      <c r="H87" s="821"/>
      <c r="I87" s="821"/>
      <c r="J87" s="821"/>
      <c r="K87" s="821"/>
      <c r="L87" s="821"/>
      <c r="M87" s="822"/>
      <c r="N87" s="58">
        <f>L84+L85+L86</f>
        <v>40079.785459216444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173679.07032327127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1.5" customHeight="1" thickBot="1">
      <c r="A31" t="s">
        <v>1929</v>
      </c>
      <c r="B31" s="86" t="s">
        <v>1776</v>
      </c>
      <c r="C31" s="960" t="s">
        <v>2262</v>
      </c>
      <c r="D31" s="961"/>
      <c r="E31" s="961"/>
      <c r="F31" s="961"/>
      <c r="G31" s="961"/>
      <c r="H31" s="961"/>
      <c r="I31" s="961"/>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6162.5</v>
      </c>
      <c r="N49" s="281">
        <f>K49*M49</f>
        <v>7086.8749999999991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6471.5</v>
      </c>
      <c r="N50" s="281">
        <f>K50*M50</f>
        <v>12943</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132358.83333333334</v>
      </c>
      <c r="N51" s="281">
        <f>K51*M51</f>
        <v>66179.416666666672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133137.67499999999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4">
        <f>VLOOKUP(A60,TRANSPORTE!A1:D117,4,FALSE)</f>
        <v>1213.3926280000001</v>
      </c>
      <c r="M60" s="825"/>
      <c r="N60" s="296">
        <f>K60*L60</f>
        <v>1334.7318908000002</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1334.7318908000002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150558.57653072148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30111.715306144295</v>
      </c>
      <c r="M84" s="855"/>
      <c r="N84" s="57"/>
    </row>
    <row r="85" spans="1:14">
      <c r="B85" s="95" t="s">
        <v>1057</v>
      </c>
      <c r="C85" s="96"/>
      <c r="D85" s="96"/>
      <c r="E85" s="96"/>
      <c r="F85" s="96"/>
      <c r="G85" s="96"/>
      <c r="H85" s="96"/>
      <c r="I85" s="93"/>
      <c r="J85" s="94"/>
      <c r="K85" s="313">
        <v>0.05</v>
      </c>
      <c r="L85" s="854">
        <f>N79*K85</f>
        <v>7527.9288265360738</v>
      </c>
      <c r="M85" s="855"/>
      <c r="N85" s="57"/>
    </row>
    <row r="86" spans="1:14" ht="15.75" thickBot="1">
      <c r="B86" s="97" t="s">
        <v>1058</v>
      </c>
      <c r="C86" s="98"/>
      <c r="D86" s="98"/>
      <c r="E86" s="98"/>
      <c r="F86" s="98"/>
      <c r="G86" s="98"/>
      <c r="H86" s="98"/>
      <c r="I86" s="99"/>
      <c r="J86" s="100"/>
      <c r="K86" s="314">
        <v>0.05</v>
      </c>
      <c r="L86" s="856">
        <f>N79*K86</f>
        <v>7527.9288265360738</v>
      </c>
      <c r="M86" s="857"/>
      <c r="N86" s="57"/>
    </row>
    <row r="87" spans="1:14" ht="15.75" thickBot="1">
      <c r="B87" s="820" t="s">
        <v>1037</v>
      </c>
      <c r="C87" s="821"/>
      <c r="D87" s="821"/>
      <c r="E87" s="821"/>
      <c r="F87" s="821"/>
      <c r="G87" s="821"/>
      <c r="H87" s="821"/>
      <c r="I87" s="821"/>
      <c r="J87" s="821"/>
      <c r="K87" s="821"/>
      <c r="L87" s="821"/>
      <c r="M87" s="822"/>
      <c r="N87" s="58">
        <f>L84+L85+L86</f>
        <v>45167.572959216443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195726.14948993793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0.75" customHeight="1" thickBot="1">
      <c r="A31" t="s">
        <v>1929</v>
      </c>
      <c r="B31" s="86" t="s">
        <v>1777</v>
      </c>
      <c r="C31" s="960" t="s">
        <v>2263</v>
      </c>
      <c r="D31" s="961"/>
      <c r="E31" s="961"/>
      <c r="F31" s="961"/>
      <c r="G31" s="961"/>
      <c r="H31" s="961"/>
      <c r="I31" s="961"/>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6162.5</v>
      </c>
      <c r="N49" s="281">
        <f>K49*M49</f>
        <v>7086.8749999999991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6471.5</v>
      </c>
      <c r="N50" s="281">
        <f>K50*M50</f>
        <v>12943</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142802.66666666669</v>
      </c>
      <c r="N51" s="281">
        <f>K51*M51</f>
        <v>71401.333333333343</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138359.59166666667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4">
        <f>VLOOKUP(A60,TRANSPORTE!A1:D117,4,FALSE)</f>
        <v>1213.3926280000001</v>
      </c>
      <c r="M60" s="825"/>
      <c r="N60" s="296">
        <f>K60*L60</f>
        <v>1334.7318908000002</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1334.7318908000002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155780.49319738816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31156.098639477634</v>
      </c>
      <c r="M84" s="855"/>
      <c r="N84" s="57"/>
    </row>
    <row r="85" spans="1:14">
      <c r="B85" s="95" t="s">
        <v>1057</v>
      </c>
      <c r="C85" s="96"/>
      <c r="D85" s="96"/>
      <c r="E85" s="96"/>
      <c r="F85" s="96"/>
      <c r="G85" s="96"/>
      <c r="H85" s="96"/>
      <c r="I85" s="93"/>
      <c r="J85" s="94"/>
      <c r="K85" s="313">
        <v>0.05</v>
      </c>
      <c r="L85" s="854">
        <f>N79*K85</f>
        <v>7789.0246598694084</v>
      </c>
      <c r="M85" s="855"/>
      <c r="N85" s="57"/>
    </row>
    <row r="86" spans="1:14" ht="15.75" thickBot="1">
      <c r="B86" s="97" t="s">
        <v>1058</v>
      </c>
      <c r="C86" s="98"/>
      <c r="D86" s="98"/>
      <c r="E86" s="98"/>
      <c r="F86" s="98"/>
      <c r="G86" s="98"/>
      <c r="H86" s="98"/>
      <c r="I86" s="99"/>
      <c r="J86" s="100"/>
      <c r="K86" s="314">
        <v>0.05</v>
      </c>
      <c r="L86" s="856">
        <f>N79*K86</f>
        <v>7789.0246598694084</v>
      </c>
      <c r="M86" s="857"/>
      <c r="N86" s="57"/>
    </row>
    <row r="87" spans="1:14" ht="15.75" thickBot="1">
      <c r="B87" s="820" t="s">
        <v>1037</v>
      </c>
      <c r="C87" s="821"/>
      <c r="D87" s="821"/>
      <c r="E87" s="821"/>
      <c r="F87" s="821"/>
      <c r="G87" s="821"/>
      <c r="H87" s="821"/>
      <c r="I87" s="821"/>
      <c r="J87" s="821"/>
      <c r="K87" s="821"/>
      <c r="L87" s="821"/>
      <c r="M87" s="822"/>
      <c r="N87" s="58">
        <f>L84+L85+L86</f>
        <v>46734.147959216447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202514.6411566046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7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29.25" customHeight="1" thickBot="1">
      <c r="A31" t="s">
        <v>1929</v>
      </c>
      <c r="B31" s="86" t="s">
        <v>1778</v>
      </c>
      <c r="C31" s="960" t="s">
        <v>2264</v>
      </c>
      <c r="D31" s="961"/>
      <c r="E31" s="961"/>
      <c r="F31" s="961"/>
      <c r="G31" s="961"/>
      <c r="H31" s="961"/>
      <c r="I31" s="961"/>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6162.5</v>
      </c>
      <c r="N49" s="281">
        <f>K49*M49</f>
        <v>7086.8749999999991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6471.5</v>
      </c>
      <c r="N50" s="281">
        <f>K50*M50</f>
        <v>12943</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143189.33333333331</v>
      </c>
      <c r="N51" s="281">
        <f>K51*M51</f>
        <v>71594.666666666657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138552.92499999999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4">
        <f>VLOOKUP(A60,TRANSPORTE!A1:D117,4,FALSE)</f>
        <v>1213.3926280000001</v>
      </c>
      <c r="M60" s="825"/>
      <c r="N60" s="296">
        <f>K60*L60</f>
        <v>1334.7318908000002</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1334.7318908000002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155973.82653072148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31194.765306144298</v>
      </c>
      <c r="M84" s="855"/>
      <c r="N84" s="57"/>
    </row>
    <row r="85" spans="1:14">
      <c r="B85" s="95" t="s">
        <v>1057</v>
      </c>
      <c r="C85" s="96"/>
      <c r="D85" s="96"/>
      <c r="E85" s="96"/>
      <c r="F85" s="96"/>
      <c r="G85" s="96"/>
      <c r="H85" s="96"/>
      <c r="I85" s="93"/>
      <c r="J85" s="94"/>
      <c r="K85" s="313">
        <v>0.05</v>
      </c>
      <c r="L85" s="854">
        <f>N79*K85</f>
        <v>7798.6913265360745</v>
      </c>
      <c r="M85" s="855"/>
      <c r="N85" s="57"/>
    </row>
    <row r="86" spans="1:14" ht="15.75" thickBot="1">
      <c r="B86" s="97" t="s">
        <v>1058</v>
      </c>
      <c r="C86" s="98"/>
      <c r="D86" s="98"/>
      <c r="E86" s="98"/>
      <c r="F86" s="98"/>
      <c r="G86" s="98"/>
      <c r="H86" s="98"/>
      <c r="I86" s="99"/>
      <c r="J86" s="100"/>
      <c r="K86" s="314">
        <v>0.05</v>
      </c>
      <c r="L86" s="856">
        <f>N79*K86</f>
        <v>7798.6913265360745</v>
      </c>
      <c r="M86" s="857"/>
      <c r="N86" s="57"/>
    </row>
    <row r="87" spans="1:14" ht="15.75" thickBot="1">
      <c r="B87" s="820" t="s">
        <v>1037</v>
      </c>
      <c r="C87" s="821"/>
      <c r="D87" s="821"/>
      <c r="E87" s="821"/>
      <c r="F87" s="821"/>
      <c r="G87" s="821"/>
      <c r="H87" s="821"/>
      <c r="I87" s="821"/>
      <c r="J87" s="821"/>
      <c r="K87" s="821"/>
      <c r="L87" s="821"/>
      <c r="M87" s="822"/>
      <c r="N87" s="58">
        <f>L84+L85+L86</f>
        <v>46792.147959216454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202765.97448993794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0.75" customHeight="1" thickBot="1">
      <c r="A31" t="s">
        <v>1929</v>
      </c>
      <c r="B31" s="86" t="s">
        <v>1229</v>
      </c>
      <c r="C31" s="960" t="s">
        <v>1818</v>
      </c>
      <c r="D31" s="961"/>
      <c r="E31" s="961"/>
      <c r="F31" s="961"/>
      <c r="G31" s="961"/>
      <c r="H31" s="961"/>
      <c r="I31" s="961"/>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6162.5</v>
      </c>
      <c r="N49" s="281">
        <f>K49*M49</f>
        <v>3081.25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6471.5</v>
      </c>
      <c r="N50" s="281">
        <f>K50*M50</f>
        <v>6471.5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107621.1666667</v>
      </c>
      <c r="N51" s="281">
        <f>K51*M51</f>
        <v>107621.1666667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164102.30000003334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4">
        <f>VLOOKUP(A60,TRANSPORTE!A1:D117,4,FALSE)</f>
        <v>1213.3926280000001</v>
      </c>
      <c r="M60" s="825"/>
      <c r="N60" s="296">
        <f>K60*L60</f>
        <v>1334.7318908000002</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1334.7318908000002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181523.20153075483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36304.64030615097</v>
      </c>
      <c r="M84" s="855"/>
      <c r="N84" s="57"/>
    </row>
    <row r="85" spans="1:14">
      <c r="B85" s="95" t="s">
        <v>1057</v>
      </c>
      <c r="C85" s="96"/>
      <c r="D85" s="96"/>
      <c r="E85" s="96"/>
      <c r="F85" s="96"/>
      <c r="G85" s="96"/>
      <c r="H85" s="96"/>
      <c r="I85" s="93"/>
      <c r="J85" s="94"/>
      <c r="K85" s="313">
        <v>0.05</v>
      </c>
      <c r="L85" s="854">
        <f>N79*K85</f>
        <v>9076.1600765377425</v>
      </c>
      <c r="M85" s="855"/>
      <c r="N85" s="57"/>
    </row>
    <row r="86" spans="1:14" ht="15.75" thickBot="1">
      <c r="B86" s="97" t="s">
        <v>1058</v>
      </c>
      <c r="C86" s="98"/>
      <c r="D86" s="98"/>
      <c r="E86" s="98"/>
      <c r="F86" s="98"/>
      <c r="G86" s="98"/>
      <c r="H86" s="98"/>
      <c r="I86" s="99"/>
      <c r="J86" s="100"/>
      <c r="K86" s="314">
        <v>0.05</v>
      </c>
      <c r="L86" s="856">
        <f>N79*K86</f>
        <v>9076.1600765377425</v>
      </c>
      <c r="M86" s="857"/>
      <c r="N86" s="57"/>
    </row>
    <row r="87" spans="1:14" ht="15.75" thickBot="1">
      <c r="B87" s="820" t="s">
        <v>1037</v>
      </c>
      <c r="C87" s="821"/>
      <c r="D87" s="821"/>
      <c r="E87" s="821"/>
      <c r="F87" s="821"/>
      <c r="G87" s="821"/>
      <c r="H87" s="821"/>
      <c r="I87" s="821"/>
      <c r="J87" s="821"/>
      <c r="K87" s="821"/>
      <c r="L87" s="821"/>
      <c r="M87" s="822"/>
      <c r="N87" s="58">
        <f>L84+L85+L86</f>
        <v>54456.960459226459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235980.16198998128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0.75" customHeight="1" thickBot="1">
      <c r="A31" t="s">
        <v>1929</v>
      </c>
      <c r="B31" s="86" t="s">
        <v>1779</v>
      </c>
      <c r="C31" s="960" t="s">
        <v>1780</v>
      </c>
      <c r="D31" s="961"/>
      <c r="E31" s="961"/>
      <c r="F31" s="961"/>
      <c r="G31" s="961"/>
      <c r="H31" s="961"/>
      <c r="I31" s="961"/>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6162.5</v>
      </c>
      <c r="N49" s="281">
        <f>K49*M49</f>
        <v>3081.25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6471.5</v>
      </c>
      <c r="N50" s="281">
        <f>K50*M50</f>
        <v>6471.5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107621.1666667</v>
      </c>
      <c r="N51" s="281">
        <f>K51*M51</f>
        <v>107621.1666667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164102.30000003334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4">
        <f>VLOOKUP(A60,TRANSPORTE!A1:D117,4,FALSE)</f>
        <v>1213.3926280000001</v>
      </c>
      <c r="M60" s="825"/>
      <c r="N60" s="296">
        <f>K60*L60</f>
        <v>1334.7318908000002</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1334.7318908000002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181523.20153075483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36304.64030615097</v>
      </c>
      <c r="M84" s="855"/>
      <c r="N84" s="57"/>
    </row>
    <row r="85" spans="1:14">
      <c r="B85" s="95" t="s">
        <v>1057</v>
      </c>
      <c r="C85" s="96"/>
      <c r="D85" s="96"/>
      <c r="E85" s="96"/>
      <c r="F85" s="96"/>
      <c r="G85" s="96"/>
      <c r="H85" s="96"/>
      <c r="I85" s="93"/>
      <c r="J85" s="94"/>
      <c r="K85" s="313">
        <v>0.05</v>
      </c>
      <c r="L85" s="854">
        <f>N79*K85</f>
        <v>9076.1600765377425</v>
      </c>
      <c r="M85" s="855"/>
      <c r="N85" s="57"/>
    </row>
    <row r="86" spans="1:14" ht="15.75" thickBot="1">
      <c r="B86" s="97" t="s">
        <v>1058</v>
      </c>
      <c r="C86" s="98"/>
      <c r="D86" s="98"/>
      <c r="E86" s="98"/>
      <c r="F86" s="98"/>
      <c r="G86" s="98"/>
      <c r="H86" s="98"/>
      <c r="I86" s="99"/>
      <c r="J86" s="100"/>
      <c r="K86" s="314">
        <v>0.05</v>
      </c>
      <c r="L86" s="856">
        <f>N79*K86</f>
        <v>9076.1600765377425</v>
      </c>
      <c r="M86" s="857"/>
      <c r="N86" s="57"/>
    </row>
    <row r="87" spans="1:14" ht="15.75" thickBot="1">
      <c r="B87" s="820" t="s">
        <v>1037</v>
      </c>
      <c r="C87" s="821"/>
      <c r="D87" s="821"/>
      <c r="E87" s="821"/>
      <c r="F87" s="821"/>
      <c r="G87" s="821"/>
      <c r="H87" s="821"/>
      <c r="I87" s="821"/>
      <c r="J87" s="821"/>
      <c r="K87" s="821"/>
      <c r="L87" s="821"/>
      <c r="M87" s="822"/>
      <c r="N87" s="58">
        <f>L84+L85+L86</f>
        <v>54456.960459226459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235980.16198998128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0.75" customHeight="1" thickBot="1">
      <c r="A31" t="s">
        <v>1929</v>
      </c>
      <c r="B31" s="86" t="s">
        <v>1781</v>
      </c>
      <c r="C31" s="960" t="s">
        <v>1782</v>
      </c>
      <c r="D31" s="961"/>
      <c r="E31" s="961"/>
      <c r="F31" s="961"/>
      <c r="G31" s="961"/>
      <c r="H31" s="961"/>
      <c r="I31" s="961"/>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6162.5</v>
      </c>
      <c r="N49" s="281">
        <f>K49*M49</f>
        <v>3081.25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6471.5</v>
      </c>
      <c r="N50" s="281">
        <f>K50*M50</f>
        <v>6471.5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107621.1666667</v>
      </c>
      <c r="N51" s="281">
        <f>K51*M51</f>
        <v>107621.1666667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164102.30000003334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4">
        <f>VLOOKUP(A60,TRANSPORTE!A1:D117,4,FALSE)</f>
        <v>1213.3926280000001</v>
      </c>
      <c r="M60" s="825"/>
      <c r="N60" s="296">
        <f>K60*L60</f>
        <v>1334.7318908000002</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1334.7318908000002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181523.20153075483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36304.64030615097</v>
      </c>
      <c r="M84" s="855"/>
      <c r="N84" s="57"/>
    </row>
    <row r="85" spans="1:14">
      <c r="B85" s="95" t="s">
        <v>1057</v>
      </c>
      <c r="C85" s="96"/>
      <c r="D85" s="96"/>
      <c r="E85" s="96"/>
      <c r="F85" s="96"/>
      <c r="G85" s="96"/>
      <c r="H85" s="96"/>
      <c r="I85" s="93"/>
      <c r="J85" s="94"/>
      <c r="K85" s="313">
        <v>0.05</v>
      </c>
      <c r="L85" s="854">
        <f>N79*K85</f>
        <v>9076.1600765377425</v>
      </c>
      <c r="M85" s="855"/>
      <c r="N85" s="57"/>
    </row>
    <row r="86" spans="1:14" ht="15.75" thickBot="1">
      <c r="B86" s="97" t="s">
        <v>1058</v>
      </c>
      <c r="C86" s="98"/>
      <c r="D86" s="98"/>
      <c r="E86" s="98"/>
      <c r="F86" s="98"/>
      <c r="G86" s="98"/>
      <c r="H86" s="98"/>
      <c r="I86" s="99"/>
      <c r="J86" s="100"/>
      <c r="K86" s="314">
        <v>0.05</v>
      </c>
      <c r="L86" s="856">
        <f>N79*K86</f>
        <v>9076.1600765377425</v>
      </c>
      <c r="M86" s="857"/>
      <c r="N86" s="57"/>
    </row>
    <row r="87" spans="1:14" ht="15.75" thickBot="1">
      <c r="B87" s="820" t="s">
        <v>1037</v>
      </c>
      <c r="C87" s="821"/>
      <c r="D87" s="821"/>
      <c r="E87" s="821"/>
      <c r="F87" s="821"/>
      <c r="G87" s="821"/>
      <c r="H87" s="821"/>
      <c r="I87" s="821"/>
      <c r="J87" s="821"/>
      <c r="K87" s="821"/>
      <c r="L87" s="821"/>
      <c r="M87" s="822"/>
      <c r="N87" s="58">
        <f>L84+L85+L86</f>
        <v>54456.960459226459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235980.16198998128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0.75" customHeight="1" thickBot="1">
      <c r="A31" t="s">
        <v>1929</v>
      </c>
      <c r="B31" s="86" t="s">
        <v>1783</v>
      </c>
      <c r="C31" s="960" t="s">
        <v>1784</v>
      </c>
      <c r="D31" s="961"/>
      <c r="E31" s="961"/>
      <c r="F31" s="961"/>
      <c r="G31" s="961"/>
      <c r="H31" s="961"/>
      <c r="I31" s="961"/>
      <c r="J31" s="989"/>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766.00807809150001</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42662.166666666664</v>
      </c>
      <c r="N48" s="281">
        <f>K48*M48</f>
        <v>46928.383333333331</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6162.5</v>
      </c>
      <c r="N49" s="281">
        <f>K49*M49</f>
        <v>3081.25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6471.5</v>
      </c>
      <c r="N50" s="281">
        <f>K50*M50</f>
        <v>6471.5</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107621.1666667</v>
      </c>
      <c r="N51" s="281">
        <f>K51*M51</f>
        <v>107621.1666667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164102.30000003334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4">
        <f>VLOOKUP(A60,TRANSPORTE!A1:D117,4,FALSE)</f>
        <v>1213.3926280000001</v>
      </c>
      <c r="M60" s="825"/>
      <c r="N60" s="296">
        <f>K60*L60</f>
        <v>1334.7318908000002</v>
      </c>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f>N60+N61+N62+N63+N64</f>
        <v>1334.7318908000002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15320.161561829998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181523.20153075483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36304.64030615097</v>
      </c>
      <c r="M84" s="855"/>
      <c r="N84" s="57"/>
    </row>
    <row r="85" spans="1:14">
      <c r="B85" s="95" t="s">
        <v>1057</v>
      </c>
      <c r="C85" s="96"/>
      <c r="D85" s="96"/>
      <c r="E85" s="96"/>
      <c r="F85" s="96"/>
      <c r="G85" s="96"/>
      <c r="H85" s="96"/>
      <c r="I85" s="93"/>
      <c r="J85" s="94"/>
      <c r="K85" s="313">
        <v>0.05</v>
      </c>
      <c r="L85" s="854">
        <f>N79*K85</f>
        <v>9076.1600765377425</v>
      </c>
      <c r="M85" s="855"/>
      <c r="N85" s="57"/>
    </row>
    <row r="86" spans="1:14" ht="15.75" thickBot="1">
      <c r="B86" s="97" t="s">
        <v>1058</v>
      </c>
      <c r="C86" s="98"/>
      <c r="D86" s="98"/>
      <c r="E86" s="98"/>
      <c r="F86" s="98"/>
      <c r="G86" s="98"/>
      <c r="H86" s="98"/>
      <c r="I86" s="99"/>
      <c r="J86" s="100"/>
      <c r="K86" s="314">
        <v>0.05</v>
      </c>
      <c r="L86" s="856">
        <f>N79*K86</f>
        <v>9076.1600765377425</v>
      </c>
      <c r="M86" s="857"/>
      <c r="N86" s="57"/>
    </row>
    <row r="87" spans="1:14" ht="15.75" thickBot="1">
      <c r="B87" s="820" t="s">
        <v>1037</v>
      </c>
      <c r="C87" s="821"/>
      <c r="D87" s="821"/>
      <c r="E87" s="821"/>
      <c r="F87" s="821"/>
      <c r="G87" s="821"/>
      <c r="H87" s="821"/>
      <c r="I87" s="821"/>
      <c r="J87" s="821"/>
      <c r="K87" s="821"/>
      <c r="L87" s="821"/>
      <c r="M87" s="822"/>
      <c r="N87" s="58">
        <f>L84+L85+L86</f>
        <v>54456.960459226459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235980.16198998128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28.5" customHeight="1" thickBot="1">
      <c r="A31" t="s">
        <v>1929</v>
      </c>
      <c r="B31" s="86" t="s">
        <v>1785</v>
      </c>
      <c r="C31" s="960" t="s">
        <v>1786</v>
      </c>
      <c r="D31" s="961"/>
      <c r="E31" s="961"/>
      <c r="F31" s="961"/>
      <c r="G31" s="961"/>
      <c r="H31" s="961"/>
      <c r="I31" s="961"/>
      <c r="J31" s="989"/>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5247.8333333333339</v>
      </c>
      <c r="N48" s="281">
        <f>K48*M48</f>
        <v>6822.1833333333343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6822.1833333333343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8354.1994895163334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1670.8398979032668</v>
      </c>
      <c r="M84" s="855"/>
      <c r="N84" s="57"/>
    </row>
    <row r="85" spans="1:14">
      <c r="B85" s="95" t="s">
        <v>1057</v>
      </c>
      <c r="C85" s="96"/>
      <c r="D85" s="96"/>
      <c r="E85" s="96"/>
      <c r="F85" s="96"/>
      <c r="G85" s="96"/>
      <c r="H85" s="96"/>
      <c r="I85" s="93"/>
      <c r="J85" s="94"/>
      <c r="K85" s="313">
        <v>0.05</v>
      </c>
      <c r="L85" s="854">
        <f>N79*K85</f>
        <v>417.70997447581669</v>
      </c>
      <c r="M85" s="855"/>
      <c r="N85" s="57"/>
    </row>
    <row r="86" spans="1:14" ht="15.75" thickBot="1">
      <c r="B86" s="97" t="s">
        <v>1058</v>
      </c>
      <c r="C86" s="98"/>
      <c r="D86" s="98"/>
      <c r="E86" s="98"/>
      <c r="F86" s="98"/>
      <c r="G86" s="98"/>
      <c r="H86" s="98"/>
      <c r="I86" s="99"/>
      <c r="J86" s="100"/>
      <c r="K86" s="314">
        <v>0.05</v>
      </c>
      <c r="L86" s="856">
        <f>N79*K86</f>
        <v>417.70997447581669</v>
      </c>
      <c r="M86" s="857"/>
      <c r="N86" s="57"/>
    </row>
    <row r="87" spans="1:14" ht="15.75" thickBot="1">
      <c r="B87" s="820" t="s">
        <v>1037</v>
      </c>
      <c r="C87" s="821"/>
      <c r="D87" s="821"/>
      <c r="E87" s="821"/>
      <c r="F87" s="821"/>
      <c r="G87" s="821"/>
      <c r="H87" s="821"/>
      <c r="I87" s="821"/>
      <c r="J87" s="821"/>
      <c r="K87" s="821"/>
      <c r="L87" s="821"/>
      <c r="M87" s="822"/>
      <c r="N87" s="58">
        <f>L84+L85+L86</f>
        <v>2506.2598468548999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10860.459336371234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0" customHeight="1" thickBot="1">
      <c r="A31" t="s">
        <v>1929</v>
      </c>
      <c r="B31" s="86" t="s">
        <v>1787</v>
      </c>
      <c r="C31" s="960" t="s">
        <v>1788</v>
      </c>
      <c r="D31" s="961"/>
      <c r="E31" s="961"/>
      <c r="F31" s="961"/>
      <c r="G31" s="961"/>
      <c r="H31" s="961"/>
      <c r="I31" s="961"/>
      <c r="J31" s="989"/>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15313</v>
      </c>
      <c r="N48" s="281">
        <f>K48*M48</f>
        <v>19906.900000000001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19906.900000000001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21438.916156183001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4287.7832312365999</v>
      </c>
      <c r="M84" s="855"/>
      <c r="N84" s="57"/>
    </row>
    <row r="85" spans="1:14">
      <c r="B85" s="95" t="s">
        <v>1057</v>
      </c>
      <c r="C85" s="96"/>
      <c r="D85" s="96"/>
      <c r="E85" s="96"/>
      <c r="F85" s="96"/>
      <c r="G85" s="96"/>
      <c r="H85" s="96"/>
      <c r="I85" s="93"/>
      <c r="J85" s="94"/>
      <c r="K85" s="313">
        <v>0.05</v>
      </c>
      <c r="L85" s="854">
        <f>N79*K85</f>
        <v>1071.94580780915</v>
      </c>
      <c r="M85" s="855"/>
      <c r="N85" s="57"/>
    </row>
    <row r="86" spans="1:14" ht="15.75" thickBot="1">
      <c r="B86" s="97" t="s">
        <v>1058</v>
      </c>
      <c r="C86" s="98"/>
      <c r="D86" s="98"/>
      <c r="E86" s="98"/>
      <c r="F86" s="98"/>
      <c r="G86" s="98"/>
      <c r="H86" s="98"/>
      <c r="I86" s="99"/>
      <c r="J86" s="100"/>
      <c r="K86" s="314">
        <v>0.05</v>
      </c>
      <c r="L86" s="856">
        <f>N79*K86</f>
        <v>1071.94580780915</v>
      </c>
      <c r="M86" s="857"/>
      <c r="N86" s="57"/>
    </row>
    <row r="87" spans="1:14" ht="15.75" thickBot="1">
      <c r="B87" s="820" t="s">
        <v>1037</v>
      </c>
      <c r="C87" s="821"/>
      <c r="D87" s="821"/>
      <c r="E87" s="821"/>
      <c r="F87" s="821"/>
      <c r="G87" s="821"/>
      <c r="H87" s="821"/>
      <c r="I87" s="821"/>
      <c r="J87" s="821"/>
      <c r="K87" s="821"/>
      <c r="L87" s="821"/>
      <c r="M87" s="822"/>
      <c r="N87" s="58">
        <f>L84+L85+L86</f>
        <v>6431.6748468549004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27870.591003037902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0.75" customHeight="1" thickBot="1">
      <c r="A31" t="s">
        <v>1929</v>
      </c>
      <c r="B31" s="86" t="s">
        <v>1789</v>
      </c>
      <c r="C31" s="960" t="s">
        <v>2265</v>
      </c>
      <c r="D31" s="961"/>
      <c r="E31" s="961"/>
      <c r="F31" s="961"/>
      <c r="G31" s="961"/>
      <c r="H31" s="961"/>
      <c r="I31" s="961"/>
      <c r="J31" s="989"/>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5247.8333333333339</v>
      </c>
      <c r="N48" s="281">
        <f>K48*M48</f>
        <v>6822.1833333333343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6822.1833333333343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8354.1994895163334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1670.8398979032668</v>
      </c>
      <c r="M84" s="855"/>
      <c r="N84" s="57"/>
    </row>
    <row r="85" spans="1:14">
      <c r="B85" s="95" t="s">
        <v>1057</v>
      </c>
      <c r="C85" s="96"/>
      <c r="D85" s="96"/>
      <c r="E85" s="96"/>
      <c r="F85" s="96"/>
      <c r="G85" s="96"/>
      <c r="H85" s="96"/>
      <c r="I85" s="93"/>
      <c r="J85" s="94"/>
      <c r="K85" s="313">
        <v>0.05</v>
      </c>
      <c r="L85" s="854">
        <f>N79*K85</f>
        <v>417.70997447581669</v>
      </c>
      <c r="M85" s="855"/>
      <c r="N85" s="57"/>
    </row>
    <row r="86" spans="1:14" ht="15.75" thickBot="1">
      <c r="B86" s="97" t="s">
        <v>1058</v>
      </c>
      <c r="C86" s="98"/>
      <c r="D86" s="98"/>
      <c r="E86" s="98"/>
      <c r="F86" s="98"/>
      <c r="G86" s="98"/>
      <c r="H86" s="98"/>
      <c r="I86" s="99"/>
      <c r="J86" s="100"/>
      <c r="K86" s="314">
        <v>0.05</v>
      </c>
      <c r="L86" s="856">
        <f>N79*K86</f>
        <v>417.70997447581669</v>
      </c>
      <c r="M86" s="857"/>
      <c r="N86" s="57"/>
    </row>
    <row r="87" spans="1:14" ht="15.75" thickBot="1">
      <c r="B87" s="820" t="s">
        <v>1037</v>
      </c>
      <c r="C87" s="821"/>
      <c r="D87" s="821"/>
      <c r="E87" s="821"/>
      <c r="F87" s="821"/>
      <c r="G87" s="821"/>
      <c r="H87" s="821"/>
      <c r="I87" s="821"/>
      <c r="J87" s="821"/>
      <c r="K87" s="821"/>
      <c r="L87" s="821"/>
      <c r="M87" s="822"/>
      <c r="N87" s="58">
        <f>L84+L85+L86</f>
        <v>2506.2598468548999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10860.459336371234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30" customHeight="1" thickBot="1">
      <c r="A31" t="s">
        <v>1929</v>
      </c>
      <c r="B31" s="86" t="s">
        <v>1790</v>
      </c>
      <c r="C31" s="960" t="s">
        <v>2266</v>
      </c>
      <c r="D31" s="961"/>
      <c r="E31" s="961"/>
      <c r="F31" s="961"/>
      <c r="G31" s="961"/>
      <c r="H31" s="961"/>
      <c r="I31" s="961"/>
      <c r="J31" s="989"/>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c r="C41" s="841"/>
      <c r="D41" s="841"/>
      <c r="E41" s="44"/>
      <c r="F41" s="45"/>
      <c r="G41" s="45"/>
      <c r="H41" s="46"/>
      <c r="I41" s="42"/>
      <c r="J41" s="43"/>
      <c r="K41" s="288"/>
      <c r="L41" s="285"/>
      <c r="M41" s="410"/>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15313</v>
      </c>
      <c r="N48" s="281">
        <f>K48*M48</f>
        <v>19906.900000000001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19906.900000000001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1532.016156183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21438.916156183001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4287.7832312365999</v>
      </c>
      <c r="M84" s="855"/>
      <c r="N84" s="57"/>
    </row>
    <row r="85" spans="1:14">
      <c r="B85" s="95" t="s">
        <v>1057</v>
      </c>
      <c r="C85" s="96"/>
      <c r="D85" s="96"/>
      <c r="E85" s="96"/>
      <c r="F85" s="96"/>
      <c r="G85" s="96"/>
      <c r="H85" s="96"/>
      <c r="I85" s="93"/>
      <c r="J85" s="94"/>
      <c r="K85" s="313">
        <v>0.05</v>
      </c>
      <c r="L85" s="854">
        <f>N79*K85</f>
        <v>1071.94580780915</v>
      </c>
      <c r="M85" s="855"/>
      <c r="N85" s="57"/>
    </row>
    <row r="86" spans="1:14" ht="15.75" thickBot="1">
      <c r="B86" s="97" t="s">
        <v>1058</v>
      </c>
      <c r="C86" s="98"/>
      <c r="D86" s="98"/>
      <c r="E86" s="98"/>
      <c r="F86" s="98"/>
      <c r="G86" s="98"/>
      <c r="H86" s="98"/>
      <c r="I86" s="99"/>
      <c r="J86" s="100"/>
      <c r="K86" s="314">
        <v>0.05</v>
      </c>
      <c r="L86" s="856">
        <f>N79*K86</f>
        <v>1071.94580780915</v>
      </c>
      <c r="M86" s="857"/>
      <c r="N86" s="57"/>
    </row>
    <row r="87" spans="1:14" ht="15.75" thickBot="1">
      <c r="B87" s="820" t="s">
        <v>1037</v>
      </c>
      <c r="C87" s="821"/>
      <c r="D87" s="821"/>
      <c r="E87" s="821"/>
      <c r="F87" s="821"/>
      <c r="G87" s="821"/>
      <c r="H87" s="821"/>
      <c r="I87" s="821"/>
      <c r="J87" s="821"/>
      <c r="K87" s="821"/>
      <c r="L87" s="821"/>
      <c r="M87" s="822"/>
      <c r="N87" s="58">
        <f>L84+L85+L86</f>
        <v>6431.6748468549004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27870.591003037902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152</v>
      </c>
      <c r="B36" s="833" t="str">
        <f>VLOOKUP(A36,EQUIPOS!A6:D154,3,FALSE)</f>
        <v xml:space="preserve">Carrotanque de agua(1000 Galones) </v>
      </c>
      <c r="C36" s="834"/>
      <c r="D36" s="834"/>
      <c r="E36" s="834"/>
      <c r="F36" s="834"/>
      <c r="G36" s="834"/>
      <c r="H36" s="835"/>
      <c r="I36" s="276"/>
      <c r="J36" s="277"/>
      <c r="K36" s="278">
        <f>VLOOKUP(A36,EQUIPOS!A6:D163,4,FALSE)</f>
        <v>73062.666666666657</v>
      </c>
      <c r="L36" s="279"/>
      <c r="M36" s="345">
        <v>15</v>
      </c>
      <c r="N36" s="281">
        <f>K36/M36</f>
        <v>4870.844444444444</v>
      </c>
    </row>
    <row r="37" spans="1:14">
      <c r="A37" s="119" t="s">
        <v>174</v>
      </c>
      <c r="B37" s="833" t="str">
        <f>VLOOKUP(A37,EQUIPOS!A7:D154,3,FALSE)</f>
        <v>Compactador vibratorio tipo DD-20</v>
      </c>
      <c r="C37" s="834"/>
      <c r="D37" s="834"/>
      <c r="E37" s="834"/>
      <c r="F37" s="834"/>
      <c r="G37" s="834"/>
      <c r="H37" s="835"/>
      <c r="I37" s="430"/>
      <c r="J37" s="431"/>
      <c r="K37" s="278">
        <f>VLOOKUP(A37,EQUIPOS!A7:D164,4,FALSE)</f>
        <v>67007.5</v>
      </c>
      <c r="L37" s="344"/>
      <c r="M37" s="345">
        <v>15</v>
      </c>
      <c r="N37" s="281">
        <f>K37/M37</f>
        <v>4467.166666666667</v>
      </c>
    </row>
    <row r="38" spans="1:14">
      <c r="A38" s="119" t="s">
        <v>269</v>
      </c>
      <c r="B38" s="833" t="str">
        <f>VLOOKUP(A38,EQUIPOS!A8:D154,3,FALSE)</f>
        <v>Motoniveladora  potencia 215 HP, ancho de cuchilla 4,27 m, peso 18 ton.</v>
      </c>
      <c r="C38" s="834"/>
      <c r="D38" s="834"/>
      <c r="E38" s="834"/>
      <c r="F38" s="834"/>
      <c r="G38" s="834"/>
      <c r="H38" s="835"/>
      <c r="I38" s="337"/>
      <c r="J38" s="339"/>
      <c r="K38" s="278">
        <f>VLOOKUP(A38,EQUIPOS!A8:D165,4,FALSE)</f>
        <v>200759.66666666666</v>
      </c>
      <c r="L38" s="432"/>
      <c r="M38" s="433">
        <v>15</v>
      </c>
      <c r="N38" s="281">
        <f>K38/M38</f>
        <v>13383.977777777776</v>
      </c>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0.02</v>
      </c>
      <c r="N41" s="353">
        <f>N75*M41</f>
        <v>42.556004338416663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SUM(N36:N41)</f>
        <v>22764.544893227307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21633.833333333332</v>
      </c>
      <c r="N48" s="281">
        <f>K48*M48</f>
        <v>28123.983333333334</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51.5</v>
      </c>
      <c r="N49" s="281">
        <f>K49*M49</f>
        <v>1545</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0"/>
      <c r="N52" s="491"/>
    </row>
    <row r="53" spans="1:14" ht="15.75" thickBot="1">
      <c r="B53" s="826" t="s">
        <v>1037</v>
      </c>
      <c r="C53" s="827"/>
      <c r="D53" s="827"/>
      <c r="E53" s="827"/>
      <c r="F53" s="827"/>
      <c r="G53" s="827"/>
      <c r="H53" s="827"/>
      <c r="I53" s="827"/>
      <c r="J53" s="827"/>
      <c r="K53" s="827"/>
      <c r="L53" s="827"/>
      <c r="M53" s="828"/>
      <c r="N53" s="110">
        <f>SUM(N48:N52)</f>
        <v>29668.983333333334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3" t="s">
        <v>1045</v>
      </c>
      <c r="M57" s="796"/>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24">
        <f>VLOOKUP(A58,TRANSPORTE!A1:D117,4,FALSE)</f>
        <v>1213.3926280000001</v>
      </c>
      <c r="M58" s="825"/>
      <c r="N58" s="296">
        <f>K58*L58</f>
        <v>1577.4104164</v>
      </c>
    </row>
    <row r="59" spans="1:14">
      <c r="B59" s="52"/>
      <c r="C59" s="53"/>
      <c r="D59" s="53"/>
      <c r="E59" s="53"/>
      <c r="F59" s="53"/>
      <c r="G59" s="53"/>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9"/>
      <c r="M63" s="810"/>
      <c r="N63" s="133"/>
    </row>
    <row r="64" spans="1:14" ht="15.75" thickBot="1">
      <c r="B64" s="826" t="s">
        <v>1037</v>
      </c>
      <c r="C64" s="827"/>
      <c r="D64" s="827"/>
      <c r="E64" s="827"/>
      <c r="F64" s="827"/>
      <c r="G64" s="827"/>
      <c r="H64" s="827"/>
      <c r="I64" s="827"/>
      <c r="J64" s="827"/>
      <c r="K64" s="827"/>
      <c r="L64" s="827"/>
      <c r="M64" s="828"/>
      <c r="N64" s="110">
        <f>N58+N59+N60+N61+N62</f>
        <v>1577.4104164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6" t="s">
        <v>1047</v>
      </c>
      <c r="C68" s="847"/>
      <c r="D68" s="847"/>
      <c r="E68" s="847"/>
      <c r="F68" s="847"/>
      <c r="G68" s="847"/>
      <c r="H68" s="847"/>
      <c r="I68" s="79" t="s">
        <v>1048</v>
      </c>
      <c r="J68" s="81" t="s">
        <v>1494</v>
      </c>
      <c r="K68" s="80" t="s">
        <v>1050</v>
      </c>
      <c r="L68" s="848" t="s">
        <v>1034</v>
      </c>
      <c r="M68" s="972"/>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7"/>
      <c r="C74" s="808"/>
      <c r="D74" s="808"/>
      <c r="E74" s="808"/>
      <c r="F74" s="808"/>
      <c r="G74" s="808"/>
      <c r="H74" s="808"/>
      <c r="I74" s="132"/>
      <c r="J74" s="132"/>
      <c r="K74" s="132"/>
      <c r="L74" s="908"/>
      <c r="M74" s="908"/>
      <c r="N74" s="51"/>
    </row>
    <row r="75" spans="1:15" ht="15.75" thickBot="1">
      <c r="B75" s="826" t="s">
        <v>1037</v>
      </c>
      <c r="C75" s="827"/>
      <c r="D75" s="827"/>
      <c r="E75" s="827"/>
      <c r="F75" s="827"/>
      <c r="G75" s="827"/>
      <c r="H75" s="827"/>
      <c r="I75" s="827"/>
      <c r="J75" s="827"/>
      <c r="K75" s="827"/>
      <c r="L75" s="827"/>
      <c r="M75" s="828"/>
      <c r="N75" s="310">
        <f>SUM(N69:N74)</f>
        <v>2127.800216920833</v>
      </c>
    </row>
    <row r="76" spans="1:15" ht="15.75" thickBot="1">
      <c r="B76" s="39"/>
      <c r="C76" s="40"/>
      <c r="D76" s="40"/>
      <c r="E76" s="40"/>
      <c r="F76" s="40"/>
      <c r="G76" s="40"/>
      <c r="H76" s="40"/>
      <c r="I76" s="40"/>
      <c r="J76" s="40"/>
      <c r="K76" s="40"/>
      <c r="L76" s="40"/>
      <c r="M76" s="40"/>
      <c r="N76" s="41"/>
    </row>
    <row r="77" spans="1:15" ht="15.75" thickBot="1">
      <c r="B77" s="820" t="s">
        <v>1051</v>
      </c>
      <c r="C77" s="821"/>
      <c r="D77" s="821"/>
      <c r="E77" s="821"/>
      <c r="F77" s="821"/>
      <c r="G77" s="821"/>
      <c r="H77" s="821"/>
      <c r="I77" s="821"/>
      <c r="J77" s="821"/>
      <c r="K77" s="821"/>
      <c r="L77" s="821"/>
      <c r="M77" s="822"/>
      <c r="N77" s="105">
        <f>N43+N53+N64+N75</f>
        <v>56138.738859881472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1" t="s">
        <v>1053</v>
      </c>
      <c r="C81" s="812"/>
      <c r="D81" s="812"/>
      <c r="E81" s="812"/>
      <c r="F81" s="812"/>
      <c r="G81" s="812"/>
      <c r="H81" s="812"/>
      <c r="I81" s="323"/>
      <c r="J81" s="343"/>
      <c r="K81" s="311" t="s">
        <v>1054</v>
      </c>
      <c r="L81" s="850" t="s">
        <v>1055</v>
      </c>
      <c r="M81" s="851"/>
      <c r="N81" s="312"/>
    </row>
    <row r="82" spans="1:14">
      <c r="B82" s="852" t="s">
        <v>1056</v>
      </c>
      <c r="C82" s="853"/>
      <c r="D82" s="853"/>
      <c r="E82" s="853"/>
      <c r="F82" s="853"/>
      <c r="G82" s="853"/>
      <c r="H82" s="853"/>
      <c r="I82" s="93"/>
      <c r="J82" s="94"/>
      <c r="K82" s="313">
        <v>0.2</v>
      </c>
      <c r="L82" s="854">
        <f>N77*K82</f>
        <v>11227.747771976296</v>
      </c>
      <c r="M82" s="855"/>
      <c r="N82" s="57"/>
    </row>
    <row r="83" spans="1:14">
      <c r="B83" s="95" t="s">
        <v>1057</v>
      </c>
      <c r="C83" s="96"/>
      <c r="D83" s="96"/>
      <c r="E83" s="96"/>
      <c r="F83" s="96"/>
      <c r="G83" s="96"/>
      <c r="H83" s="96"/>
      <c r="I83" s="93"/>
      <c r="J83" s="94"/>
      <c r="K83" s="313">
        <v>0.05</v>
      </c>
      <c r="L83" s="854">
        <f>N77*K83</f>
        <v>2806.9369429940739</v>
      </c>
      <c r="M83" s="855"/>
      <c r="N83" s="57"/>
    </row>
    <row r="84" spans="1:14" ht="15.75" thickBot="1">
      <c r="B84" s="97" t="s">
        <v>1058</v>
      </c>
      <c r="C84" s="98"/>
      <c r="D84" s="98"/>
      <c r="E84" s="98"/>
      <c r="F84" s="98"/>
      <c r="G84" s="98"/>
      <c r="H84" s="98"/>
      <c r="I84" s="99"/>
      <c r="J84" s="100"/>
      <c r="K84" s="314">
        <v>0.05</v>
      </c>
      <c r="L84" s="856">
        <f>N77*K84</f>
        <v>2806.9369429940739</v>
      </c>
      <c r="M84" s="857"/>
      <c r="N84" s="57"/>
    </row>
    <row r="85" spans="1:14" ht="15.75" thickBot="1">
      <c r="B85" s="820" t="s">
        <v>1037</v>
      </c>
      <c r="C85" s="821"/>
      <c r="D85" s="821"/>
      <c r="E85" s="821"/>
      <c r="F85" s="821"/>
      <c r="G85" s="821"/>
      <c r="H85" s="821"/>
      <c r="I85" s="821"/>
      <c r="J85" s="821"/>
      <c r="K85" s="821"/>
      <c r="L85" s="821"/>
      <c r="M85" s="822"/>
      <c r="N85" s="58">
        <f>L82+L83+L84</f>
        <v>16841.621657964442</v>
      </c>
    </row>
    <row r="86" spans="1:14" ht="15.75" thickBot="1">
      <c r="B86" s="39"/>
      <c r="C86" s="40"/>
      <c r="D86" s="40"/>
      <c r="E86" s="40"/>
      <c r="F86" s="40"/>
      <c r="G86" s="40"/>
      <c r="H86" s="40"/>
      <c r="I86" s="40"/>
      <c r="J86" s="40"/>
      <c r="K86" s="40"/>
      <c r="L86" s="40"/>
      <c r="M86" s="40"/>
      <c r="N86" s="41"/>
    </row>
    <row r="87" spans="1:14" ht="15.75" thickBot="1">
      <c r="A87" t="s">
        <v>2122</v>
      </c>
      <c r="B87" s="820" t="s">
        <v>1059</v>
      </c>
      <c r="C87" s="821"/>
      <c r="D87" s="821"/>
      <c r="E87" s="821"/>
      <c r="F87" s="821"/>
      <c r="G87" s="821"/>
      <c r="H87" s="821"/>
      <c r="I87" s="821"/>
      <c r="J87" s="821"/>
      <c r="K87" s="821"/>
      <c r="L87" s="821"/>
      <c r="M87" s="822"/>
      <c r="N87" s="196">
        <f>N77+N85</f>
        <v>72980.360517845911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2" t="s">
        <v>2324</v>
      </c>
      <c r="C104" s="963"/>
      <c r="D104" s="963"/>
      <c r="E104" s="963"/>
      <c r="F104" s="963"/>
      <c r="G104" s="963"/>
      <c r="H104" s="963"/>
      <c r="I104" s="963"/>
      <c r="J104" s="963"/>
      <c r="K104" s="963"/>
      <c r="L104" s="963"/>
      <c r="M104" s="963"/>
      <c r="N104" s="964"/>
    </row>
    <row r="105" spans="2:14" ht="15" customHeight="1">
      <c r="B105" s="962"/>
      <c r="C105" s="963"/>
      <c r="D105" s="963"/>
      <c r="E105" s="963"/>
      <c r="F105" s="963"/>
      <c r="G105" s="963"/>
      <c r="H105" s="963"/>
      <c r="I105" s="963"/>
      <c r="J105" s="963"/>
      <c r="K105" s="963"/>
      <c r="L105" s="963"/>
      <c r="M105" s="963"/>
      <c r="N105" s="964"/>
    </row>
    <row r="106" spans="2:14" ht="30" customHeight="1">
      <c r="B106" s="965" t="s">
        <v>2325</v>
      </c>
      <c r="C106" s="966"/>
      <c r="D106" s="966"/>
      <c r="E106" s="966"/>
      <c r="F106" s="966"/>
      <c r="G106" s="966"/>
      <c r="H106" s="966"/>
      <c r="I106" s="966"/>
      <c r="J106" s="966"/>
      <c r="K106" s="966"/>
      <c r="L106" s="966"/>
      <c r="M106" s="966"/>
      <c r="N106" s="967"/>
    </row>
    <row r="107" spans="2:14">
      <c r="B107" s="965"/>
      <c r="C107" s="966"/>
      <c r="D107" s="966"/>
      <c r="E107" s="966"/>
      <c r="F107" s="966"/>
      <c r="G107" s="966"/>
      <c r="H107" s="966"/>
      <c r="I107" s="966"/>
      <c r="J107" s="966"/>
      <c r="K107" s="966"/>
      <c r="L107" s="966"/>
      <c r="M107" s="966"/>
      <c r="N107" s="967"/>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8"/>
      <c r="K117" s="968"/>
      <c r="L117" s="968"/>
      <c r="M117" s="968"/>
      <c r="N117" s="969"/>
    </row>
    <row r="118" spans="2:14" ht="15.75" thickBot="1">
      <c r="B118" s="428" t="s">
        <v>2327</v>
      </c>
      <c r="C118" s="429"/>
      <c r="D118" s="429"/>
      <c r="E118" s="268"/>
      <c r="F118" s="268"/>
      <c r="G118" s="268"/>
      <c r="H118" s="268"/>
      <c r="I118" s="268"/>
      <c r="J118" s="970"/>
      <c r="K118" s="970"/>
      <c r="L118" s="970"/>
      <c r="M118" s="970"/>
      <c r="N118"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102.1344104122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11440.25</v>
      </c>
      <c r="N48" s="281">
        <f>K48*M48</f>
        <v>8008.1749999999993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8008.1749999999993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51"/>
    </row>
    <row r="77" spans="1:15" ht="15.75" thickBot="1">
      <c r="B77" s="826" t="s">
        <v>1037</v>
      </c>
      <c r="C77" s="827"/>
      <c r="D77" s="827"/>
      <c r="E77" s="827"/>
      <c r="F77" s="827"/>
      <c r="G77" s="827"/>
      <c r="H77" s="827"/>
      <c r="I77" s="827"/>
      <c r="J77" s="827"/>
      <c r="K77" s="827"/>
      <c r="L77" s="827"/>
      <c r="M77" s="828"/>
      <c r="N77" s="310">
        <f>SUM(N71:N76)</f>
        <v>2042.688208244</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10152.9976186562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2030.59952373124</v>
      </c>
      <c r="M84" s="855"/>
      <c r="N84" s="57"/>
    </row>
    <row r="85" spans="1:14">
      <c r="B85" s="95" t="s">
        <v>1057</v>
      </c>
      <c r="C85" s="96"/>
      <c r="D85" s="96"/>
      <c r="E85" s="96"/>
      <c r="F85" s="96"/>
      <c r="G85" s="96"/>
      <c r="H85" s="96"/>
      <c r="I85" s="93"/>
      <c r="J85" s="94"/>
      <c r="K85" s="313">
        <v>0.05</v>
      </c>
      <c r="L85" s="854">
        <f>N79*K85</f>
        <v>507.64988093280999</v>
      </c>
      <c r="M85" s="855"/>
      <c r="N85" s="57"/>
    </row>
    <row r="86" spans="1:14" ht="15.75" thickBot="1">
      <c r="B86" s="97" t="s">
        <v>1058</v>
      </c>
      <c r="C86" s="98"/>
      <c r="D86" s="98"/>
      <c r="E86" s="98"/>
      <c r="F86" s="98"/>
      <c r="G86" s="98"/>
      <c r="H86" s="98"/>
      <c r="I86" s="99"/>
      <c r="J86" s="100"/>
      <c r="K86" s="314">
        <v>0.05</v>
      </c>
      <c r="L86" s="856">
        <f>N79*K86</f>
        <v>507.64988093280999</v>
      </c>
      <c r="M86" s="857"/>
      <c r="N86" s="57"/>
    </row>
    <row r="87" spans="1:14" ht="15.75" thickBot="1">
      <c r="B87" s="820" t="s">
        <v>1037</v>
      </c>
      <c r="C87" s="821"/>
      <c r="D87" s="821"/>
      <c r="E87" s="821"/>
      <c r="F87" s="821"/>
      <c r="G87" s="821"/>
      <c r="H87" s="821"/>
      <c r="I87" s="821"/>
      <c r="J87" s="821"/>
      <c r="K87" s="821"/>
      <c r="L87" s="821"/>
      <c r="M87" s="822"/>
      <c r="N87" s="58">
        <f>L84+L85+L86</f>
        <v>3045.89928559686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58">
        <f>N79+N87</f>
        <v>13198.896904253059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510.67205206099999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56846.833333333328</v>
      </c>
      <c r="N48" s="281">
        <f>K48*M48</f>
        <v>11369.366666666667</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2729.166666666667</v>
      </c>
      <c r="N49" s="281">
        <f>K49*M49</f>
        <v>2865.6250000000005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0"/>
      <c r="N54" s="491"/>
    </row>
    <row r="55" spans="1:14" ht="15.75" thickBot="1">
      <c r="B55" s="826" t="s">
        <v>1037</v>
      </c>
      <c r="C55" s="827"/>
      <c r="D55" s="827"/>
      <c r="E55" s="827"/>
      <c r="F55" s="827"/>
      <c r="G55" s="827"/>
      <c r="H55" s="827"/>
      <c r="I55" s="827"/>
      <c r="J55" s="827"/>
      <c r="K55" s="827"/>
      <c r="L55" s="827"/>
      <c r="M55" s="828"/>
      <c r="N55" s="110">
        <f>SUM(N48:N54)</f>
        <v>14234.991666666667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9"/>
      <c r="M65" s="810"/>
      <c r="N65" s="133"/>
    </row>
    <row r="66" spans="1:15" ht="15.75" thickBot="1">
      <c r="B66" s="826" t="s">
        <v>1037</v>
      </c>
      <c r="C66" s="827"/>
      <c r="D66" s="827"/>
      <c r="E66" s="827"/>
      <c r="F66" s="827"/>
      <c r="G66" s="827"/>
      <c r="H66" s="827"/>
      <c r="I66" s="827"/>
      <c r="J66" s="827"/>
      <c r="K66" s="827"/>
      <c r="L66" s="827"/>
      <c r="M66" s="82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7"/>
      <c r="C76" s="808"/>
      <c r="D76" s="808"/>
      <c r="E76" s="808"/>
      <c r="F76" s="808"/>
      <c r="G76" s="808"/>
      <c r="H76" s="808"/>
      <c r="I76" s="132"/>
      <c r="J76" s="132"/>
      <c r="K76" s="132"/>
      <c r="L76" s="908"/>
      <c r="M76" s="908"/>
      <c r="N76" s="133"/>
    </row>
    <row r="77" spans="1:15" ht="15.75" thickBot="1">
      <c r="B77" s="826" t="s">
        <v>1037</v>
      </c>
      <c r="C77" s="827"/>
      <c r="D77" s="827"/>
      <c r="E77" s="827"/>
      <c r="F77" s="827"/>
      <c r="G77" s="827"/>
      <c r="H77" s="827"/>
      <c r="I77" s="827"/>
      <c r="J77" s="827"/>
      <c r="K77" s="827"/>
      <c r="L77" s="827"/>
      <c r="M77" s="828"/>
      <c r="N77" s="469">
        <f>SUM(N71:N76)</f>
        <v>10213.44104122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24959.104759947666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4991.8209519895336</v>
      </c>
      <c r="M84" s="855"/>
      <c r="N84" s="57"/>
    </row>
    <row r="85" spans="1:14">
      <c r="B85" s="95" t="s">
        <v>1057</v>
      </c>
      <c r="C85" s="96"/>
      <c r="D85" s="96"/>
      <c r="E85" s="96"/>
      <c r="F85" s="96"/>
      <c r="G85" s="96"/>
      <c r="H85" s="96"/>
      <c r="I85" s="93"/>
      <c r="J85" s="94"/>
      <c r="K85" s="313">
        <v>0.05</v>
      </c>
      <c r="L85" s="854">
        <f>N79*K85</f>
        <v>1247.9552379973834</v>
      </c>
      <c r="M85" s="855"/>
      <c r="N85" s="57"/>
    </row>
    <row r="86" spans="1:14" ht="15.75" thickBot="1">
      <c r="B86" s="97" t="s">
        <v>1058</v>
      </c>
      <c r="C86" s="98"/>
      <c r="D86" s="98"/>
      <c r="E86" s="98"/>
      <c r="F86" s="98"/>
      <c r="G86" s="98"/>
      <c r="H86" s="98"/>
      <c r="I86" s="99"/>
      <c r="J86" s="100"/>
      <c r="K86" s="314">
        <v>0.05</v>
      </c>
      <c r="L86" s="856">
        <f>N79*K86</f>
        <v>1247.9552379973834</v>
      </c>
      <c r="M86" s="857"/>
      <c r="N86" s="57"/>
    </row>
    <row r="87" spans="1:14" ht="15.75" thickBot="1">
      <c r="B87" s="820" t="s">
        <v>1037</v>
      </c>
      <c r="C87" s="821"/>
      <c r="D87" s="821"/>
      <c r="E87" s="821"/>
      <c r="F87" s="821"/>
      <c r="G87" s="821"/>
      <c r="H87" s="821"/>
      <c r="I87" s="821"/>
      <c r="J87" s="821"/>
      <c r="K87" s="821"/>
      <c r="L87" s="821"/>
      <c r="M87" s="822"/>
      <c r="N87" s="58">
        <f>L84+L85+L86</f>
        <v>7487.7314279842994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32446.836187931964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8.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6"/>
      <c r="J36" s="277"/>
      <c r="K36" s="278">
        <f>VLOOKUP(A36,EQUIPOS!A6:D163,4,FALSE)</f>
        <v>50131.666666666664</v>
      </c>
      <c r="L36" s="279"/>
      <c r="M36" s="345">
        <v>1500</v>
      </c>
      <c r="N36" s="281">
        <f>K36/M36</f>
        <v>33.421111111111109</v>
      </c>
    </row>
    <row r="37" spans="1:14">
      <c r="A37" s="119" t="s">
        <v>361</v>
      </c>
      <c r="B37" s="833" t="str">
        <f>VLOOKUP(A37,EQUIPOS!A7:D154,3,FALSE)</f>
        <v>Vehículo delineador</v>
      </c>
      <c r="C37" s="834"/>
      <c r="D37" s="834"/>
      <c r="E37" s="834"/>
      <c r="F37" s="834"/>
      <c r="G37" s="834"/>
      <c r="H37" s="835"/>
      <c r="I37" s="430"/>
      <c r="J37" s="431"/>
      <c r="K37" s="278">
        <f>VLOOKUP(A37,EQUIPOS!A7:D164,4,FALSE)</f>
        <v>120773</v>
      </c>
      <c r="L37" s="344"/>
      <c r="M37" s="345">
        <v>1500</v>
      </c>
      <c r="N37" s="281">
        <f>K37/M37</f>
        <v>80.515333333333331</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0.21278002169208332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114.14922446613653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5171.666666666667</v>
      </c>
      <c r="N48" s="281">
        <f>K48*M48</f>
        <v>237.89666666666668</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76775</v>
      </c>
      <c r="N49" s="281">
        <f>K49*M49</f>
        <v>1074.8499999999999</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28838.666666666668</v>
      </c>
      <c r="N50" s="281">
        <f>K50*M50</f>
        <v>12.400626666666668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1325.1472933333334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21.278002169208332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1460.5745199686783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292.11490399373565</v>
      </c>
      <c r="M84" s="855"/>
      <c r="N84" s="57"/>
    </row>
    <row r="85" spans="1:14">
      <c r="B85" s="95" t="s">
        <v>1057</v>
      </c>
      <c r="C85" s="96"/>
      <c r="D85" s="96"/>
      <c r="E85" s="96"/>
      <c r="F85" s="96"/>
      <c r="G85" s="96"/>
      <c r="H85" s="96"/>
      <c r="I85" s="93"/>
      <c r="J85" s="94"/>
      <c r="K85" s="313">
        <v>0.05</v>
      </c>
      <c r="L85" s="854">
        <f>N79*K85</f>
        <v>73.028725998433913</v>
      </c>
      <c r="M85" s="855"/>
      <c r="N85" s="57"/>
    </row>
    <row r="86" spans="1:14" ht="15.75" thickBot="1">
      <c r="B86" s="97" t="s">
        <v>1058</v>
      </c>
      <c r="C86" s="98"/>
      <c r="D86" s="98"/>
      <c r="E86" s="98"/>
      <c r="F86" s="98"/>
      <c r="G86" s="98"/>
      <c r="H86" s="98"/>
      <c r="I86" s="99"/>
      <c r="J86" s="100"/>
      <c r="K86" s="314">
        <v>0.05</v>
      </c>
      <c r="L86" s="856">
        <f>N79*K86</f>
        <v>73.028725998433913</v>
      </c>
      <c r="M86" s="857"/>
      <c r="N86" s="57"/>
    </row>
    <row r="87" spans="1:14" ht="15.75" thickBot="1">
      <c r="B87" s="820" t="s">
        <v>1037</v>
      </c>
      <c r="C87" s="821"/>
      <c r="D87" s="821"/>
      <c r="E87" s="821"/>
      <c r="F87" s="821"/>
      <c r="G87" s="821"/>
      <c r="H87" s="821"/>
      <c r="I87" s="821"/>
      <c r="J87" s="821"/>
      <c r="K87" s="821"/>
      <c r="L87" s="821"/>
      <c r="M87" s="822"/>
      <c r="N87" s="58">
        <f>L84+L85+L86</f>
        <v>438.17235599060348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1898.7468759592816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6"/>
      <c r="J36" s="277"/>
      <c r="K36" s="278">
        <f>VLOOKUP(A36,EQUIPOS!A6:D163,4,FALSE)</f>
        <v>50131.666666666664</v>
      </c>
      <c r="L36" s="279"/>
      <c r="M36" s="345">
        <v>1200</v>
      </c>
      <c r="N36" s="281">
        <f>K36/M36</f>
        <v>41.776388888888889</v>
      </c>
    </row>
    <row r="37" spans="1:14">
      <c r="A37" s="119" t="s">
        <v>201</v>
      </c>
      <c r="B37" s="833" t="str">
        <f>VLOOKUP(A37,EQUIPOS!A7:D154,3,FALSE)</f>
        <v>Equipo autopropulsado para pintura termoplástica</v>
      </c>
      <c r="C37" s="834"/>
      <c r="D37" s="834"/>
      <c r="E37" s="834"/>
      <c r="F37" s="834"/>
      <c r="G37" s="834"/>
      <c r="H37" s="835"/>
      <c r="I37" s="430"/>
      <c r="J37" s="431"/>
      <c r="K37" s="278">
        <f>VLOOKUP(A37,EQUIPOS!A7:D164,4,FALSE)</f>
        <v>105500.83333333334</v>
      </c>
      <c r="L37" s="344"/>
      <c r="M37" s="345">
        <v>1200</v>
      </c>
      <c r="N37" s="281">
        <f>K37/M37</f>
        <v>87.91736111111112</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0.37236503796114584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130.06611503796117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5171.666666666667</v>
      </c>
      <c r="N48" s="281">
        <f>K48*M48</f>
        <v>558.54000000000008</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8740.5</v>
      </c>
      <c r="N49" s="281">
        <f>K49*M49</f>
        <v>681.75900000000001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1240.299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37.236503796114583</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1407.6016188340759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281.52032376681518</v>
      </c>
      <c r="M84" s="855"/>
      <c r="N84" s="57"/>
    </row>
    <row r="85" spans="1:14">
      <c r="B85" s="95" t="s">
        <v>1057</v>
      </c>
      <c r="C85" s="96"/>
      <c r="D85" s="96"/>
      <c r="E85" s="96"/>
      <c r="F85" s="96"/>
      <c r="G85" s="96"/>
      <c r="H85" s="96"/>
      <c r="I85" s="93"/>
      <c r="J85" s="94"/>
      <c r="K85" s="313">
        <v>0.05</v>
      </c>
      <c r="L85" s="854">
        <f>N79*K85</f>
        <v>70.380080941703795</v>
      </c>
      <c r="M85" s="855"/>
      <c r="N85" s="57"/>
    </row>
    <row r="86" spans="1:14" ht="15.75" thickBot="1">
      <c r="B86" s="97" t="s">
        <v>1058</v>
      </c>
      <c r="C86" s="98"/>
      <c r="D86" s="98"/>
      <c r="E86" s="98"/>
      <c r="F86" s="98"/>
      <c r="G86" s="98"/>
      <c r="H86" s="98"/>
      <c r="I86" s="99"/>
      <c r="J86" s="100"/>
      <c r="K86" s="314">
        <v>0.05</v>
      </c>
      <c r="L86" s="856">
        <f>N79*K86</f>
        <v>70.380080941703795</v>
      </c>
      <c r="M86" s="857"/>
      <c r="N86" s="57"/>
    </row>
    <row r="87" spans="1:14" ht="15.75" thickBot="1">
      <c r="B87" s="820" t="s">
        <v>1037</v>
      </c>
      <c r="C87" s="821"/>
      <c r="D87" s="821"/>
      <c r="E87" s="821"/>
      <c r="F87" s="821"/>
      <c r="G87" s="821"/>
      <c r="H87" s="821"/>
      <c r="I87" s="821"/>
      <c r="J87" s="821"/>
      <c r="K87" s="821"/>
      <c r="L87" s="821"/>
      <c r="M87" s="822"/>
      <c r="N87" s="58">
        <f>L84+L85+L86</f>
        <v>422.28048565022277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1829.8821044842987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199</v>
      </c>
      <c r="B36" s="833" t="str">
        <f>VLOOKUP(A36,EQUIPOS!A6:D154,3,FALSE)</f>
        <v xml:space="preserve">Equipo de pintura (Compresor), Presión máxima de trabajo 3300 psi.
</v>
      </c>
      <c r="C36" s="834"/>
      <c r="D36" s="834"/>
      <c r="E36" s="834"/>
      <c r="F36" s="834"/>
      <c r="G36" s="834"/>
      <c r="H36" s="835"/>
      <c r="I36" s="276"/>
      <c r="J36" s="277"/>
      <c r="K36" s="278">
        <f>VLOOKUP(A36,EQUIPOS!A6:D163,4,FALSE)</f>
        <v>23654.916666666664</v>
      </c>
      <c r="L36" s="279"/>
      <c r="M36" s="345">
        <v>6.1</v>
      </c>
      <c r="N36" s="281">
        <f>K36/M36</f>
        <v>3877.8551912568305</v>
      </c>
    </row>
    <row r="37" spans="1:14">
      <c r="A37" s="119" t="s">
        <v>138</v>
      </c>
      <c r="B37" s="833" t="str">
        <f>VLOOKUP(A37,EQUIPOS!A7:D154,3,FALSE)</f>
        <v>Camioneta D-300</v>
      </c>
      <c r="C37" s="834"/>
      <c r="D37" s="834"/>
      <c r="E37" s="834"/>
      <c r="F37" s="834"/>
      <c r="G37" s="834"/>
      <c r="H37" s="835"/>
      <c r="I37" s="430"/>
      <c r="J37" s="431"/>
      <c r="K37" s="278">
        <f>VLOOKUP(A37,EQUIPOS!A7:D164,4,FALSE)</f>
        <v>50131.666666666664</v>
      </c>
      <c r="L37" s="344"/>
      <c r="M37" s="345">
        <v>6.1</v>
      </c>
      <c r="N37" s="281">
        <f>K37/M37</f>
        <v>8218.3060109289618</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73.252138615307373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12169.4133408011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5171.666666666667</v>
      </c>
      <c r="N48" s="281">
        <f>K48*M48</f>
        <v>1975.5766666666668</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28838.666666666668</v>
      </c>
      <c r="N49" s="281">
        <f>K49*M49</f>
        <v>1441.9333333333334</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76775</v>
      </c>
      <c r="N50" s="281">
        <f>K50*M50</f>
        <v>9213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12630.51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849"/>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7325.2138615307376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32125.137202331836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6425.0274404663678</v>
      </c>
      <c r="M84" s="855"/>
      <c r="N84" s="57"/>
    </row>
    <row r="85" spans="1:14">
      <c r="B85" s="95" t="s">
        <v>1057</v>
      </c>
      <c r="C85" s="96"/>
      <c r="D85" s="96"/>
      <c r="E85" s="96"/>
      <c r="F85" s="96"/>
      <c r="G85" s="96"/>
      <c r="H85" s="96"/>
      <c r="I85" s="93"/>
      <c r="J85" s="94"/>
      <c r="K85" s="313">
        <v>0.05</v>
      </c>
      <c r="L85" s="854">
        <f>N79*K85</f>
        <v>1606.256860116592</v>
      </c>
      <c r="M85" s="855"/>
      <c r="N85" s="57"/>
    </row>
    <row r="86" spans="1:14" ht="15.75" thickBot="1">
      <c r="B86" s="97" t="s">
        <v>1058</v>
      </c>
      <c r="C86" s="98"/>
      <c r="D86" s="98"/>
      <c r="E86" s="98"/>
      <c r="F86" s="98"/>
      <c r="G86" s="98"/>
      <c r="H86" s="98"/>
      <c r="I86" s="99"/>
      <c r="J86" s="100"/>
      <c r="K86" s="314">
        <v>0.05</v>
      </c>
      <c r="L86" s="856">
        <f>N79*K86</f>
        <v>1606.256860116592</v>
      </c>
      <c r="M86" s="857"/>
      <c r="N86" s="57"/>
    </row>
    <row r="87" spans="1:14" ht="15.75" thickBot="1">
      <c r="B87" s="820" t="s">
        <v>1037</v>
      </c>
      <c r="C87" s="821"/>
      <c r="D87" s="821"/>
      <c r="E87" s="821"/>
      <c r="F87" s="821"/>
      <c r="G87" s="821"/>
      <c r="H87" s="821"/>
      <c r="I87" s="821"/>
      <c r="J87" s="821"/>
      <c r="K87" s="821"/>
      <c r="L87" s="821"/>
      <c r="M87" s="822"/>
      <c r="N87" s="58">
        <f>L84+L85+L86</f>
        <v>9637.5411606995513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41762.678363031388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6"/>
      <c r="J36" s="277"/>
      <c r="K36" s="278">
        <f>VLOOKUP(A36,EQUIPOS!A6:D163,4,FALSE)</f>
        <v>50131.666666666664</v>
      </c>
      <c r="L36" s="279"/>
      <c r="M36" s="345">
        <v>6</v>
      </c>
      <c r="N36" s="281">
        <f>K36/M36</f>
        <v>8355.2777777777774</v>
      </c>
    </row>
    <row r="37" spans="1:14">
      <c r="A37" s="119" t="s">
        <v>1795</v>
      </c>
      <c r="B37" s="833" t="str">
        <f>VLOOKUP(A37,EQUIPOS!A7:D154,3,FALSE)</f>
        <v>Caldera para pintura termoplástica</v>
      </c>
      <c r="C37" s="834"/>
      <c r="D37" s="834"/>
      <c r="E37" s="834"/>
      <c r="F37" s="834"/>
      <c r="G37" s="834"/>
      <c r="H37" s="835"/>
      <c r="I37" s="430"/>
      <c r="J37" s="431"/>
      <c r="K37" s="278">
        <f>VLOOKUP(A37,EQUIPOS!A7:D164,4,FALSE)</f>
        <v>50647.916666666672</v>
      </c>
      <c r="L37" s="344"/>
      <c r="M37" s="345">
        <v>6</v>
      </c>
      <c r="N37" s="281">
        <f>K37/M37</f>
        <v>8441.3194444444453</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85.112008676833327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16881.709230899058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5171.666666666667</v>
      </c>
      <c r="N48" s="281">
        <f>K48*M48</f>
        <v>4654.5</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8740.5</v>
      </c>
      <c r="N49" s="281">
        <f>K49*M49</f>
        <v>5681.3249999999998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10335.825000000001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8511.200867683332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35728.735098582387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7145.7470197164776</v>
      </c>
      <c r="M84" s="855"/>
      <c r="N84" s="57"/>
    </row>
    <row r="85" spans="1:14">
      <c r="B85" s="95" t="s">
        <v>1057</v>
      </c>
      <c r="C85" s="96"/>
      <c r="D85" s="96"/>
      <c r="E85" s="96"/>
      <c r="F85" s="96"/>
      <c r="G85" s="96"/>
      <c r="H85" s="96"/>
      <c r="I85" s="93"/>
      <c r="J85" s="94"/>
      <c r="K85" s="313">
        <v>0.05</v>
      </c>
      <c r="L85" s="854">
        <f>N79*K85</f>
        <v>1786.4367549291194</v>
      </c>
      <c r="M85" s="855"/>
      <c r="N85" s="57"/>
    </row>
    <row r="86" spans="1:14" ht="15.75" thickBot="1">
      <c r="B86" s="97" t="s">
        <v>1058</v>
      </c>
      <c r="C86" s="98"/>
      <c r="D86" s="98"/>
      <c r="E86" s="98"/>
      <c r="F86" s="98"/>
      <c r="G86" s="98"/>
      <c r="H86" s="98"/>
      <c r="I86" s="99"/>
      <c r="J86" s="100"/>
      <c r="K86" s="314">
        <v>0.05</v>
      </c>
      <c r="L86" s="856">
        <f>N79*K86</f>
        <v>1786.4367549291194</v>
      </c>
      <c r="M86" s="857"/>
      <c r="N86" s="57"/>
    </row>
    <row r="87" spans="1:14" ht="15.75" thickBot="1">
      <c r="B87" s="820" t="s">
        <v>1037</v>
      </c>
      <c r="C87" s="821"/>
      <c r="D87" s="821"/>
      <c r="E87" s="821"/>
      <c r="F87" s="821"/>
      <c r="G87" s="821"/>
      <c r="H87" s="821"/>
      <c r="I87" s="821"/>
      <c r="J87" s="821"/>
      <c r="K87" s="821"/>
      <c r="L87" s="821"/>
      <c r="M87" s="822"/>
      <c r="N87" s="58">
        <f>L84+L85+L86</f>
        <v>10718.620529574717</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46447.355628157107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6"/>
      <c r="J36" s="277"/>
      <c r="K36" s="278">
        <f>VLOOKUP(A36,EQUIPOS!A6:D163,4,FALSE)</f>
        <v>50131.666666666664</v>
      </c>
      <c r="L36" s="279"/>
      <c r="M36" s="345">
        <v>250</v>
      </c>
      <c r="N36" s="281">
        <f>K36/M36</f>
        <v>200.52666666666667</v>
      </c>
    </row>
    <row r="37" spans="1:14">
      <c r="A37" s="119" t="s">
        <v>251</v>
      </c>
      <c r="B37" s="833" t="str">
        <f>VLOOKUP(A37,EQUIPOS!A7:D154,3,FALSE)</f>
        <v>Maquina térmica pegatachas</v>
      </c>
      <c r="C37" s="834"/>
      <c r="D37" s="834"/>
      <c r="E37" s="834"/>
      <c r="F37" s="834"/>
      <c r="G37" s="834"/>
      <c r="H37" s="835"/>
      <c r="I37" s="430"/>
      <c r="J37" s="431"/>
      <c r="K37" s="278">
        <f>VLOOKUP(A37,EQUIPOS!A7:D164,4,FALSE)</f>
        <v>25116.833333333332</v>
      </c>
      <c r="L37" s="344"/>
      <c r="M37" s="345">
        <v>250</v>
      </c>
      <c r="N37" s="281">
        <f>K37/M37</f>
        <v>100.46733333333333</v>
      </c>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1.0213441041219999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302.01534410412205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8740.5</v>
      </c>
      <c r="N48" s="281">
        <f>K48*M48</f>
        <v>699.24</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6351.5833333333339</v>
      </c>
      <c r="N49" s="281">
        <f>K49*M49</f>
        <v>6351.5833333333339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7050.8233333333337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102.1344104122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7454.9730878496557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1490.9946175699313</v>
      </c>
      <c r="M84" s="855"/>
      <c r="N84" s="57"/>
    </row>
    <row r="85" spans="1:14">
      <c r="B85" s="95" t="s">
        <v>1057</v>
      </c>
      <c r="C85" s="96"/>
      <c r="D85" s="96"/>
      <c r="E85" s="96"/>
      <c r="F85" s="96"/>
      <c r="G85" s="96"/>
      <c r="H85" s="96"/>
      <c r="I85" s="93"/>
      <c r="J85" s="94"/>
      <c r="K85" s="313">
        <v>0.05</v>
      </c>
      <c r="L85" s="854">
        <f>N79*K85</f>
        <v>372.74865439248282</v>
      </c>
      <c r="M85" s="855"/>
      <c r="N85" s="57"/>
    </row>
    <row r="86" spans="1:14" ht="15.75" thickBot="1">
      <c r="B86" s="97" t="s">
        <v>1058</v>
      </c>
      <c r="C86" s="98"/>
      <c r="D86" s="98"/>
      <c r="E86" s="98"/>
      <c r="F86" s="98"/>
      <c r="G86" s="98"/>
      <c r="H86" s="98"/>
      <c r="I86" s="99"/>
      <c r="J86" s="100"/>
      <c r="K86" s="314">
        <v>0.05</v>
      </c>
      <c r="L86" s="856">
        <f>N79*K86</f>
        <v>372.74865439248282</v>
      </c>
      <c r="M86" s="857"/>
      <c r="N86" s="57"/>
    </row>
    <row r="87" spans="1:14" ht="15.75" thickBot="1">
      <c r="B87" s="820" t="s">
        <v>1037</v>
      </c>
      <c r="C87" s="821"/>
      <c r="D87" s="821"/>
      <c r="E87" s="821"/>
      <c r="F87" s="821"/>
      <c r="G87" s="821"/>
      <c r="H87" s="821"/>
      <c r="I87" s="821"/>
      <c r="J87" s="821"/>
      <c r="K87" s="821"/>
      <c r="L87" s="821"/>
      <c r="M87" s="822"/>
      <c r="N87" s="58">
        <f>L84+L85+L86</f>
        <v>2236.4919263548968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9691.4650142045521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6"/>
      <c r="J36" s="277"/>
      <c r="K36" s="278">
        <f>VLOOKUP(A36,EQUIPOS!A6:D163,4,FALSE)</f>
        <v>50131.666666666664</v>
      </c>
      <c r="L36" s="279"/>
      <c r="M36" s="345">
        <v>3.75</v>
      </c>
      <c r="N36" s="281">
        <f>K36/M36</f>
        <v>13368.444444444443</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85.112008676833327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13453.556453121277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96197.666666666672</v>
      </c>
      <c r="N48" s="281">
        <f>K48*M48</f>
        <v>96197.666666666672</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256762.5</v>
      </c>
      <c r="N49" s="281">
        <f>K49*M49</f>
        <v>256762.5</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399055.83333333331</v>
      </c>
      <c r="N50" s="281">
        <f>K50*M50</f>
        <v>11971.674999999999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364931.84166666667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8511.200867683332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386896.59898747131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77379.31979749426</v>
      </c>
      <c r="M84" s="855"/>
      <c r="N84" s="57"/>
    </row>
    <row r="85" spans="1:14">
      <c r="B85" s="95" t="s">
        <v>1057</v>
      </c>
      <c r="C85" s="96"/>
      <c r="D85" s="96"/>
      <c r="E85" s="96"/>
      <c r="F85" s="96"/>
      <c r="G85" s="96"/>
      <c r="H85" s="96"/>
      <c r="I85" s="93"/>
      <c r="J85" s="94"/>
      <c r="K85" s="313">
        <v>0.05</v>
      </c>
      <c r="L85" s="854">
        <f>N79*K85</f>
        <v>19344.829949373565</v>
      </c>
      <c r="M85" s="855"/>
      <c r="N85" s="57"/>
    </row>
    <row r="86" spans="1:14" ht="15.75" thickBot="1">
      <c r="B86" s="97" t="s">
        <v>1058</v>
      </c>
      <c r="C86" s="98"/>
      <c r="D86" s="98"/>
      <c r="E86" s="98"/>
      <c r="F86" s="98"/>
      <c r="G86" s="98"/>
      <c r="H86" s="98"/>
      <c r="I86" s="99"/>
      <c r="J86" s="100"/>
      <c r="K86" s="314">
        <v>0.05</v>
      </c>
      <c r="L86" s="856">
        <f>N79*K86</f>
        <v>19344.829949373565</v>
      </c>
      <c r="M86" s="857"/>
      <c r="N86" s="57"/>
    </row>
    <row r="87" spans="1:14" ht="15.75" thickBot="1">
      <c r="B87" s="820" t="s">
        <v>1037</v>
      </c>
      <c r="C87" s="821"/>
      <c r="D87" s="821"/>
      <c r="E87" s="821"/>
      <c r="F87" s="821"/>
      <c r="G87" s="821"/>
      <c r="H87" s="821"/>
      <c r="I87" s="821"/>
      <c r="J87" s="821"/>
      <c r="K87" s="821"/>
      <c r="L87" s="821"/>
      <c r="M87" s="822"/>
      <c r="N87" s="58">
        <f>L84+L85+L86</f>
        <v>116068.9796962414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502965.57868371269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8.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6"/>
      <c r="J36" s="277"/>
      <c r="K36" s="278">
        <f>VLOOKUP(A36,EQUIPOS!A6:D163,4,FALSE)</f>
        <v>50131.666666666664</v>
      </c>
      <c r="L36" s="279"/>
      <c r="M36" s="345">
        <v>3.75</v>
      </c>
      <c r="N36" s="281">
        <f>K36/M36</f>
        <v>13368.444444444443</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85.112008676833327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13453.556453121277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96197.666666666672</v>
      </c>
      <c r="N48" s="281">
        <f>K48*M48</f>
        <v>96197.666666666672</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230208.33333333331</v>
      </c>
      <c r="N49" s="281">
        <f>K49*M49</f>
        <v>230208.33333333331</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399055.83333333331</v>
      </c>
      <c r="N50" s="281">
        <f>K50*M50</f>
        <v>11971.674999999999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338377.67499999999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8511.200867683332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360342.43232080463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72068.486464160931</v>
      </c>
      <c r="M84" s="855"/>
      <c r="N84" s="57"/>
    </row>
    <row r="85" spans="1:14">
      <c r="B85" s="95" t="s">
        <v>1057</v>
      </c>
      <c r="C85" s="96"/>
      <c r="D85" s="96"/>
      <c r="E85" s="96"/>
      <c r="F85" s="96"/>
      <c r="G85" s="96"/>
      <c r="H85" s="96"/>
      <c r="I85" s="93"/>
      <c r="J85" s="94"/>
      <c r="K85" s="313">
        <v>0.05</v>
      </c>
      <c r="L85" s="854">
        <f>N79*K85</f>
        <v>18017.121616040233</v>
      </c>
      <c r="M85" s="855"/>
      <c r="N85" s="57"/>
    </row>
    <row r="86" spans="1:14" ht="15.75" thickBot="1">
      <c r="B86" s="97" t="s">
        <v>1058</v>
      </c>
      <c r="C86" s="98"/>
      <c r="D86" s="98"/>
      <c r="E86" s="98"/>
      <c r="F86" s="98"/>
      <c r="G86" s="98"/>
      <c r="H86" s="98"/>
      <c r="I86" s="99"/>
      <c r="J86" s="100"/>
      <c r="K86" s="314">
        <v>0.05</v>
      </c>
      <c r="L86" s="856">
        <f>N79*K86</f>
        <v>18017.121616040233</v>
      </c>
      <c r="M86" s="857"/>
      <c r="N86" s="57"/>
    </row>
    <row r="87" spans="1:14" ht="15.75" thickBot="1">
      <c r="B87" s="820" t="s">
        <v>1037</v>
      </c>
      <c r="C87" s="821"/>
      <c r="D87" s="821"/>
      <c r="E87" s="821"/>
      <c r="F87" s="821"/>
      <c r="G87" s="821"/>
      <c r="H87" s="821"/>
      <c r="I87" s="821"/>
      <c r="J87" s="821"/>
      <c r="K87" s="821"/>
      <c r="L87" s="821"/>
      <c r="M87" s="822"/>
      <c r="N87" s="58">
        <f>L84+L85+L86</f>
        <v>108102.72969624141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468445.16201704601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6"/>
      <c r="J36" s="277"/>
      <c r="K36" s="278">
        <f>VLOOKUP(A36,EQUIPOS!A6:D163,4,FALSE)</f>
        <v>50131.666666666664</v>
      </c>
      <c r="L36" s="279"/>
      <c r="M36" s="345">
        <v>3</v>
      </c>
      <c r="N36" s="281">
        <f>K36/M36</f>
        <v>16710.555555555555</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42.55600433841667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16753.111559893972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87903.333333333343</v>
      </c>
      <c r="N48" s="281">
        <f>K48*M48</f>
        <v>87903.333333333343</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399055.83333333331</v>
      </c>
      <c r="N49" s="281">
        <f>K49*M49</f>
        <v>23943.35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111846.68333333335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4255.6004338416669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132855.39532706898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26571.079065413796</v>
      </c>
      <c r="M84" s="855"/>
      <c r="N84" s="57"/>
    </row>
    <row r="85" spans="1:14">
      <c r="B85" s="95" t="s">
        <v>1057</v>
      </c>
      <c r="C85" s="96"/>
      <c r="D85" s="96"/>
      <c r="E85" s="96"/>
      <c r="F85" s="96"/>
      <c r="G85" s="96"/>
      <c r="H85" s="96"/>
      <c r="I85" s="93"/>
      <c r="J85" s="94"/>
      <c r="K85" s="313">
        <v>0.05</v>
      </c>
      <c r="L85" s="854">
        <f>N79*K85</f>
        <v>6642.7697663534491</v>
      </c>
      <c r="M85" s="855"/>
      <c r="N85" s="57"/>
    </row>
    <row r="86" spans="1:14" ht="15.75" thickBot="1">
      <c r="B86" s="97" t="s">
        <v>1058</v>
      </c>
      <c r="C86" s="98"/>
      <c r="D86" s="98"/>
      <c r="E86" s="98"/>
      <c r="F86" s="98"/>
      <c r="G86" s="98"/>
      <c r="H86" s="98"/>
      <c r="I86" s="99"/>
      <c r="J86" s="100"/>
      <c r="K86" s="314">
        <v>0.05</v>
      </c>
      <c r="L86" s="856">
        <f>N79*K86</f>
        <v>6642.7697663534491</v>
      </c>
      <c r="M86" s="857"/>
      <c r="N86" s="57"/>
    </row>
    <row r="87" spans="1:14" ht="15.75" thickBot="1">
      <c r="B87" s="820" t="s">
        <v>1037</v>
      </c>
      <c r="C87" s="821"/>
      <c r="D87" s="821"/>
      <c r="E87" s="821"/>
      <c r="F87" s="821"/>
      <c r="G87" s="821"/>
      <c r="H87" s="821"/>
      <c r="I87" s="821"/>
      <c r="J87" s="821"/>
      <c r="K87" s="821"/>
      <c r="L87" s="821"/>
      <c r="M87" s="822"/>
      <c r="N87" s="58">
        <f>L84+L85+L86</f>
        <v>39856.618598120695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172712.01392518968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135</v>
      </c>
      <c r="B36" s="833" t="str">
        <f>VLOOKUP(A36,EQUIPOS!A6:D154,3,FALSE)</f>
        <v>Camión 350</v>
      </c>
      <c r="C36" s="834"/>
      <c r="D36" s="834"/>
      <c r="E36" s="834"/>
      <c r="F36" s="834"/>
      <c r="G36" s="834"/>
      <c r="H36" s="835"/>
      <c r="I36" s="276"/>
      <c r="J36" s="277"/>
      <c r="K36" s="278">
        <f>VLOOKUP(A36,EQUIPOS!A6:D163,4,FALSE)</f>
        <v>69833.833333333343</v>
      </c>
      <c r="L36" s="279"/>
      <c r="M36" s="345">
        <v>6.25</v>
      </c>
      <c r="N36" s="281">
        <f>K36/M36</f>
        <v>11173.413333333336</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306.40323123659999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11479.816564569936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158253.16666666666</v>
      </c>
      <c r="N48" s="281">
        <f>K48*M48</f>
        <v>39563.291666666664</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323506.33333333331</v>
      </c>
      <c r="N49" s="281">
        <f>K49*M49</f>
        <v>78330.831315577074</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117894.12298224375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6128.0646247320001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135502.00417154568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27100.400834309137</v>
      </c>
      <c r="M84" s="855"/>
      <c r="N84" s="57"/>
    </row>
    <row r="85" spans="1:14">
      <c r="B85" s="95" t="s">
        <v>1057</v>
      </c>
      <c r="C85" s="96"/>
      <c r="D85" s="96"/>
      <c r="E85" s="96"/>
      <c r="F85" s="96"/>
      <c r="G85" s="96"/>
      <c r="H85" s="96"/>
      <c r="I85" s="93"/>
      <c r="J85" s="94"/>
      <c r="K85" s="313">
        <v>0.05</v>
      </c>
      <c r="L85" s="854">
        <f>N79*K85</f>
        <v>6775.1002085772843</v>
      </c>
      <c r="M85" s="855"/>
      <c r="N85" s="57"/>
    </row>
    <row r="86" spans="1:14" ht="15.75" thickBot="1">
      <c r="B86" s="97" t="s">
        <v>1058</v>
      </c>
      <c r="C86" s="98"/>
      <c r="D86" s="98"/>
      <c r="E86" s="98"/>
      <c r="F86" s="98"/>
      <c r="G86" s="98"/>
      <c r="H86" s="98"/>
      <c r="I86" s="99"/>
      <c r="J86" s="100"/>
      <c r="K86" s="314">
        <v>0.05</v>
      </c>
      <c r="L86" s="856">
        <f>N79*K86</f>
        <v>6775.1002085772843</v>
      </c>
      <c r="M86" s="857"/>
      <c r="N86" s="57"/>
    </row>
    <row r="87" spans="1:14" ht="15.75" thickBot="1">
      <c r="B87" s="820" t="s">
        <v>1037</v>
      </c>
      <c r="C87" s="821"/>
      <c r="D87" s="821"/>
      <c r="E87" s="821"/>
      <c r="F87" s="821"/>
      <c r="G87" s="821"/>
      <c r="H87" s="821"/>
      <c r="I87" s="821"/>
      <c r="J87" s="821"/>
      <c r="K87" s="821"/>
      <c r="L87" s="821"/>
      <c r="M87" s="822"/>
      <c r="N87" s="58">
        <f>L84+L85+L86</f>
        <v>40650.601251463704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176152.60542300937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34.044803470733335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60545.333333333328</v>
      </c>
      <c r="N48" s="281">
        <f>K48*M48</f>
        <v>60545.333333333328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60545.333333333328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3404.4803470733332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63983.858483877397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12796.77169677548</v>
      </c>
      <c r="M84" s="855"/>
      <c r="N84" s="57"/>
    </row>
    <row r="85" spans="1:14">
      <c r="B85" s="95" t="s">
        <v>1057</v>
      </c>
      <c r="C85" s="96"/>
      <c r="D85" s="96"/>
      <c r="E85" s="96"/>
      <c r="F85" s="96"/>
      <c r="G85" s="96"/>
      <c r="H85" s="96"/>
      <c r="I85" s="93"/>
      <c r="J85" s="94"/>
      <c r="K85" s="313">
        <v>0.05</v>
      </c>
      <c r="L85" s="854">
        <f>N79*K85</f>
        <v>3199.1929241938701</v>
      </c>
      <c r="M85" s="855"/>
      <c r="N85" s="57"/>
    </row>
    <row r="86" spans="1:14" ht="15.75" thickBot="1">
      <c r="B86" s="97" t="s">
        <v>1058</v>
      </c>
      <c r="C86" s="98"/>
      <c r="D86" s="98"/>
      <c r="E86" s="98"/>
      <c r="F86" s="98"/>
      <c r="G86" s="98"/>
      <c r="H86" s="98"/>
      <c r="I86" s="99"/>
      <c r="J86" s="100"/>
      <c r="K86" s="314">
        <v>0.05</v>
      </c>
      <c r="L86" s="856">
        <f>N79*K86</f>
        <v>3199.1929241938701</v>
      </c>
      <c r="M86" s="857"/>
      <c r="N86" s="57"/>
    </row>
    <row r="87" spans="1:14" ht="15.75" thickBot="1">
      <c r="B87" s="820" t="s">
        <v>1037</v>
      </c>
      <c r="C87" s="821"/>
      <c r="D87" s="821"/>
      <c r="E87" s="821"/>
      <c r="F87" s="821"/>
      <c r="G87" s="821"/>
      <c r="H87" s="821"/>
      <c r="I87" s="821"/>
      <c r="J87" s="821"/>
      <c r="K87" s="821"/>
      <c r="L87" s="821"/>
      <c r="M87" s="822"/>
      <c r="N87" s="58">
        <f>L84+L85+L86</f>
        <v>19195.15754516322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83179.01602904062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35.218762211103453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57643.666666666672</v>
      </c>
      <c r="N48" s="281">
        <f>K48*M48</f>
        <v>57643.666666666672</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57643.666666666672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3521.8762211103449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61200.761649988119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12240.152329997625</v>
      </c>
      <c r="M84" s="855"/>
      <c r="N84" s="57"/>
    </row>
    <row r="85" spans="1:14">
      <c r="B85" s="95" t="s">
        <v>1057</v>
      </c>
      <c r="C85" s="96"/>
      <c r="D85" s="96"/>
      <c r="E85" s="96"/>
      <c r="F85" s="96"/>
      <c r="G85" s="96"/>
      <c r="H85" s="96"/>
      <c r="I85" s="93"/>
      <c r="J85" s="94"/>
      <c r="K85" s="313">
        <v>0.05</v>
      </c>
      <c r="L85" s="854">
        <f>N79*K85</f>
        <v>3060.0380824994063</v>
      </c>
      <c r="M85" s="855"/>
      <c r="N85" s="57"/>
    </row>
    <row r="86" spans="1:14" ht="15.75" thickBot="1">
      <c r="B86" s="97" t="s">
        <v>1058</v>
      </c>
      <c r="C86" s="98"/>
      <c r="D86" s="98"/>
      <c r="E86" s="98"/>
      <c r="F86" s="98"/>
      <c r="G86" s="98"/>
      <c r="H86" s="98"/>
      <c r="I86" s="99"/>
      <c r="J86" s="100"/>
      <c r="K86" s="314">
        <v>0.05</v>
      </c>
      <c r="L86" s="856">
        <f>N79*K86</f>
        <v>3060.0380824994063</v>
      </c>
      <c r="M86" s="857"/>
      <c r="N86" s="57"/>
    </row>
    <row r="87" spans="1:14" ht="15.75" thickBot="1">
      <c r="B87" s="820" t="s">
        <v>1037</v>
      </c>
      <c r="C87" s="821"/>
      <c r="D87" s="821"/>
      <c r="E87" s="821"/>
      <c r="F87" s="821"/>
      <c r="G87" s="821"/>
      <c r="H87" s="821"/>
      <c r="I87" s="821"/>
      <c r="J87" s="821"/>
      <c r="K87" s="821"/>
      <c r="L87" s="821"/>
      <c r="M87" s="822"/>
      <c r="N87" s="58">
        <f>L84+L85+L86</f>
        <v>18360.228494996438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79560.990144984564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35.218762211103453</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29870</v>
      </c>
      <c r="N48" s="281">
        <f>K48*M48</f>
        <v>29870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29870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3521.8762211103449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33427.094983321447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6685.4189966642898</v>
      </c>
      <c r="M84" s="855"/>
      <c r="N84" s="57"/>
    </row>
    <row r="85" spans="1:14">
      <c r="B85" s="95" t="s">
        <v>1057</v>
      </c>
      <c r="C85" s="96"/>
      <c r="D85" s="96"/>
      <c r="E85" s="96"/>
      <c r="F85" s="96"/>
      <c r="G85" s="96"/>
      <c r="H85" s="96"/>
      <c r="I85" s="93"/>
      <c r="J85" s="94"/>
      <c r="K85" s="313">
        <v>0.05</v>
      </c>
      <c r="L85" s="854">
        <f>N79*K85</f>
        <v>1671.3547491660725</v>
      </c>
      <c r="M85" s="855"/>
      <c r="N85" s="57"/>
    </row>
    <row r="86" spans="1:14" ht="15.75" thickBot="1">
      <c r="B86" s="97" t="s">
        <v>1058</v>
      </c>
      <c r="C86" s="98"/>
      <c r="D86" s="98"/>
      <c r="E86" s="98"/>
      <c r="F86" s="98"/>
      <c r="G86" s="98"/>
      <c r="H86" s="98"/>
      <c r="I86" s="99"/>
      <c r="J86" s="100"/>
      <c r="K86" s="314">
        <v>0.05</v>
      </c>
      <c r="L86" s="856">
        <f>N79*K86</f>
        <v>1671.3547491660725</v>
      </c>
      <c r="M86" s="857"/>
      <c r="N86" s="57"/>
    </row>
    <row r="87" spans="1:14" ht="15.75" thickBot="1">
      <c r="B87" s="820" t="s">
        <v>1037</v>
      </c>
      <c r="C87" s="821"/>
      <c r="D87" s="821"/>
      <c r="E87" s="821"/>
      <c r="F87" s="821"/>
      <c r="G87" s="821"/>
      <c r="H87" s="821"/>
      <c r="I87" s="821"/>
      <c r="J87" s="821"/>
      <c r="K87" s="821"/>
      <c r="L87" s="821"/>
      <c r="M87" s="822"/>
      <c r="N87" s="58">
        <f>L84+L85+L86</f>
        <v>10028.128494996434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43455.223478317879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363</v>
      </c>
      <c r="B36" s="833" t="str">
        <f>VLOOKUP(A36,EQUIPOS!A6:D154,3,FALSE)</f>
        <v>Vibrador de concreto, Motor de 3 hp a 18.000 rpm Mangueras de 4 mt</v>
      </c>
      <c r="C36" s="834"/>
      <c r="D36" s="834"/>
      <c r="E36" s="834"/>
      <c r="F36" s="834"/>
      <c r="G36" s="834"/>
      <c r="H36" s="835"/>
      <c r="I36" s="276"/>
      <c r="J36" s="277"/>
      <c r="K36" s="278">
        <f>VLOOKUP(A36,EQUIPOS!A6:D163,4,FALSE)</f>
        <v>10405.666666666668</v>
      </c>
      <c r="L36" s="279"/>
      <c r="M36" s="345">
        <v>1.25</v>
      </c>
      <c r="N36" s="281">
        <f>K36/M36</f>
        <v>8324.5333333333347</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0.02</v>
      </c>
      <c r="N41" s="353">
        <f>N77*M41</f>
        <v>510.67205206099999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8835.2053853943344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3869.5</v>
      </c>
      <c r="N48" s="281">
        <f>K48*M48</f>
        <v>37147.199999999997</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443166.83333333337</v>
      </c>
      <c r="N49" s="281">
        <f>K49*M49</f>
        <v>53180.020000000004</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27601.666666666668</v>
      </c>
      <c r="N50" s="281">
        <f>K50*M50</f>
        <v>13800.833333333334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104128.05333333333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25533.60260305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138496.86132177766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27699.372264355534</v>
      </c>
      <c r="M84" s="855"/>
      <c r="N84" s="57"/>
    </row>
    <row r="85" spans="1:14">
      <c r="B85" s="95" t="s">
        <v>1057</v>
      </c>
      <c r="C85" s="96"/>
      <c r="D85" s="96"/>
      <c r="E85" s="96"/>
      <c r="F85" s="96"/>
      <c r="G85" s="96"/>
      <c r="H85" s="96"/>
      <c r="I85" s="93"/>
      <c r="J85" s="94"/>
      <c r="K85" s="313">
        <v>0.05</v>
      </c>
      <c r="L85" s="854">
        <f>N79*K85</f>
        <v>6924.8430660888835</v>
      </c>
      <c r="M85" s="855"/>
      <c r="N85" s="57"/>
    </row>
    <row r="86" spans="1:14" ht="15.75" thickBot="1">
      <c r="B86" s="97" t="s">
        <v>1058</v>
      </c>
      <c r="C86" s="98"/>
      <c r="D86" s="98"/>
      <c r="E86" s="98"/>
      <c r="F86" s="98"/>
      <c r="G86" s="98"/>
      <c r="H86" s="98"/>
      <c r="I86" s="99"/>
      <c r="J86" s="100"/>
      <c r="K86" s="314">
        <v>0.05</v>
      </c>
      <c r="L86" s="856">
        <f>N79*K86</f>
        <v>6924.8430660888835</v>
      </c>
      <c r="M86" s="857"/>
      <c r="N86" s="57"/>
    </row>
    <row r="87" spans="1:14" ht="15.75" thickBot="1">
      <c r="B87" s="820" t="s">
        <v>1037</v>
      </c>
      <c r="C87" s="821"/>
      <c r="D87" s="821"/>
      <c r="E87" s="821"/>
      <c r="F87" s="821"/>
      <c r="G87" s="821"/>
      <c r="H87" s="821"/>
      <c r="I87" s="821"/>
      <c r="J87" s="821"/>
      <c r="K87" s="821"/>
      <c r="L87" s="821"/>
      <c r="M87" s="822"/>
      <c r="N87" s="58">
        <f>L84+L85+L86</f>
        <v>41549.058396533299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180045.91971831096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7.2953150294428575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13805</v>
      </c>
      <c r="N48" s="281">
        <f>K48*M48</f>
        <v>13805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13805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729.53150294428576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14541.82681797373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2908.3653635947462</v>
      </c>
      <c r="M84" s="855"/>
      <c r="N84" s="57"/>
    </row>
    <row r="85" spans="1:14">
      <c r="B85" s="95" t="s">
        <v>1057</v>
      </c>
      <c r="C85" s="96"/>
      <c r="D85" s="96"/>
      <c r="E85" s="96"/>
      <c r="F85" s="96"/>
      <c r="G85" s="96"/>
      <c r="H85" s="96"/>
      <c r="I85" s="93"/>
      <c r="J85" s="94"/>
      <c r="K85" s="313">
        <v>0.05</v>
      </c>
      <c r="L85" s="854">
        <f>N79*K85</f>
        <v>727.09134089868655</v>
      </c>
      <c r="M85" s="855"/>
      <c r="N85" s="57"/>
    </row>
    <row r="86" spans="1:14" ht="15.75" thickBot="1">
      <c r="B86" s="97" t="s">
        <v>1058</v>
      </c>
      <c r="C86" s="98"/>
      <c r="D86" s="98"/>
      <c r="E86" s="98"/>
      <c r="F86" s="98"/>
      <c r="G86" s="98"/>
      <c r="H86" s="98"/>
      <c r="I86" s="99"/>
      <c r="J86" s="100"/>
      <c r="K86" s="314">
        <v>0.05</v>
      </c>
      <c r="L86" s="856">
        <f>N79*K86</f>
        <v>727.09134089868655</v>
      </c>
      <c r="M86" s="857"/>
      <c r="N86" s="57"/>
    </row>
    <row r="87" spans="1:14" ht="15.75" thickBot="1">
      <c r="B87" s="820" t="s">
        <v>1037</v>
      </c>
      <c r="C87" s="821"/>
      <c r="D87" s="821"/>
      <c r="E87" s="821"/>
      <c r="F87" s="821"/>
      <c r="G87" s="821"/>
      <c r="H87" s="821"/>
      <c r="I87" s="821"/>
      <c r="J87" s="821"/>
      <c r="K87" s="821"/>
      <c r="L87" s="821"/>
      <c r="M87" s="822"/>
      <c r="N87" s="58">
        <f>L84+L85+L86</f>
        <v>4362.5480453921191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18904.374863365847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9"/>
      <c r="C1" s="921"/>
      <c r="D1" s="922"/>
      <c r="E1" s="922"/>
      <c r="F1" s="922"/>
      <c r="G1" s="922"/>
      <c r="H1" s="922"/>
      <c r="I1" s="922"/>
      <c r="J1" s="923"/>
      <c r="K1" s="924" t="s">
        <v>1017</v>
      </c>
      <c r="L1" s="926" t="s">
        <v>2304</v>
      </c>
      <c r="M1" s="927"/>
      <c r="N1" s="928"/>
    </row>
    <row r="2" spans="2:14" ht="24.75" customHeight="1">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6"/>
      <c r="J36" s="277"/>
      <c r="K36" s="278">
        <f>VLOOKUP(A36,EQUIPOS!A6:D163,4,FALSE)</f>
        <v>50131.666666666664</v>
      </c>
      <c r="L36" s="279"/>
      <c r="M36" s="345">
        <v>160</v>
      </c>
      <c r="N36" s="281">
        <f>K36/M36</f>
        <v>313.32291666666663</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19.1502019522875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332.47311861895412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27035.333333333332</v>
      </c>
      <c r="N48" s="281">
        <f>K48*M48</f>
        <v>27035.333333333332</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399055.83333333331</v>
      </c>
      <c r="N49" s="281">
        <f>K49*M49</f>
        <v>11971.674999999999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39007.008333333331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1915.0201952287498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41254.501647181038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8250.9003294362083</v>
      </c>
      <c r="M84" s="855"/>
      <c r="N84" s="57"/>
    </row>
    <row r="85" spans="1:14">
      <c r="B85" s="95" t="s">
        <v>1057</v>
      </c>
      <c r="C85" s="96"/>
      <c r="D85" s="96"/>
      <c r="E85" s="96"/>
      <c r="F85" s="96"/>
      <c r="G85" s="96"/>
      <c r="H85" s="96"/>
      <c r="I85" s="93"/>
      <c r="J85" s="94"/>
      <c r="K85" s="313">
        <v>0.05</v>
      </c>
      <c r="L85" s="854">
        <f>N79*K85</f>
        <v>2062.7250823590521</v>
      </c>
      <c r="M85" s="855"/>
      <c r="N85" s="57"/>
    </row>
    <row r="86" spans="1:14" ht="15.75" thickBot="1">
      <c r="B86" s="97" t="s">
        <v>1058</v>
      </c>
      <c r="C86" s="98"/>
      <c r="D86" s="98"/>
      <c r="E86" s="98"/>
      <c r="F86" s="98"/>
      <c r="G86" s="98"/>
      <c r="H86" s="98"/>
      <c r="I86" s="99"/>
      <c r="J86" s="100"/>
      <c r="K86" s="314">
        <v>0.05</v>
      </c>
      <c r="L86" s="856">
        <f>N79*K86</f>
        <v>2062.7250823590521</v>
      </c>
      <c r="M86" s="857"/>
      <c r="N86" s="57"/>
    </row>
    <row r="87" spans="1:14" ht="15.75" thickBot="1">
      <c r="B87" s="820" t="s">
        <v>1037</v>
      </c>
      <c r="C87" s="821"/>
      <c r="D87" s="821"/>
      <c r="E87" s="821"/>
      <c r="F87" s="821"/>
      <c r="G87" s="821"/>
      <c r="H87" s="821"/>
      <c r="I87" s="821"/>
      <c r="J87" s="821"/>
      <c r="K87" s="821"/>
      <c r="L87" s="821"/>
      <c r="M87" s="822"/>
      <c r="N87" s="58">
        <f>L84+L85+L86</f>
        <v>12376.350494154311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53630.852141335345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68.08960694146667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7278</v>
      </c>
      <c r="N48" s="281">
        <f>K48*M48</f>
        <v>291.12</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10412.666666666666</v>
      </c>
      <c r="N49" s="281">
        <f>K49*M49</f>
        <v>4165.0666666666666</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485</v>
      </c>
      <c r="N50" s="281">
        <f>K50*M50</f>
        <v>1455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5911.1866666666665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680.89606941466661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6660.1723430227994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1332.0344686045601</v>
      </c>
      <c r="M84" s="855"/>
      <c r="N84" s="57"/>
    </row>
    <row r="85" spans="1:14">
      <c r="B85" s="95" t="s">
        <v>1057</v>
      </c>
      <c r="C85" s="96"/>
      <c r="D85" s="96"/>
      <c r="E85" s="96"/>
      <c r="F85" s="96"/>
      <c r="G85" s="96"/>
      <c r="H85" s="96"/>
      <c r="I85" s="93"/>
      <c r="J85" s="94"/>
      <c r="K85" s="313">
        <v>0.05</v>
      </c>
      <c r="L85" s="854">
        <f>N79*K85</f>
        <v>333.00861715114002</v>
      </c>
      <c r="M85" s="855"/>
      <c r="N85" s="57"/>
    </row>
    <row r="86" spans="1:14" ht="15.75" thickBot="1">
      <c r="B86" s="97" t="s">
        <v>1058</v>
      </c>
      <c r="C86" s="98"/>
      <c r="D86" s="98"/>
      <c r="E86" s="98"/>
      <c r="F86" s="98"/>
      <c r="G86" s="98"/>
      <c r="H86" s="98"/>
      <c r="I86" s="99"/>
      <c r="J86" s="100"/>
      <c r="K86" s="314">
        <v>0.05</v>
      </c>
      <c r="L86" s="856">
        <f>N79*K86</f>
        <v>333.00861715114002</v>
      </c>
      <c r="M86" s="857"/>
      <c r="N86" s="57"/>
    </row>
    <row r="87" spans="1:14" ht="15.75" thickBot="1">
      <c r="B87" s="820" t="s">
        <v>1037</v>
      </c>
      <c r="C87" s="821"/>
      <c r="D87" s="821"/>
      <c r="E87" s="821"/>
      <c r="F87" s="821"/>
      <c r="G87" s="821"/>
      <c r="H87" s="821"/>
      <c r="I87" s="821"/>
      <c r="J87" s="821"/>
      <c r="K87" s="821"/>
      <c r="L87" s="821"/>
      <c r="M87" s="822"/>
      <c r="N87" s="58">
        <f>L84+L85+L86</f>
        <v>1998.0517029068401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8658.224045929639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68.08960694146667</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32827.333333333336</v>
      </c>
      <c r="N48" s="281">
        <f>K48*M48</f>
        <v>13130.933333333334</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485</v>
      </c>
      <c r="N49" s="281">
        <f>K49*M49</f>
        <v>1455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14585.933333333334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680.89606941466661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15334.919009689467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3066.9838019378935</v>
      </c>
      <c r="M84" s="855"/>
      <c r="N84" s="57"/>
    </row>
    <row r="85" spans="1:14">
      <c r="B85" s="95" t="s">
        <v>1057</v>
      </c>
      <c r="C85" s="96"/>
      <c r="D85" s="96"/>
      <c r="E85" s="96"/>
      <c r="F85" s="96"/>
      <c r="G85" s="96"/>
      <c r="H85" s="96"/>
      <c r="I85" s="93"/>
      <c r="J85" s="94"/>
      <c r="K85" s="313">
        <v>0.05</v>
      </c>
      <c r="L85" s="854">
        <f>N79*K85</f>
        <v>766.74595048447338</v>
      </c>
      <c r="M85" s="855"/>
      <c r="N85" s="57"/>
    </row>
    <row r="86" spans="1:14" ht="15.75" thickBot="1">
      <c r="B86" s="97" t="s">
        <v>1058</v>
      </c>
      <c r="C86" s="98"/>
      <c r="D86" s="98"/>
      <c r="E86" s="98"/>
      <c r="F86" s="98"/>
      <c r="G86" s="98"/>
      <c r="H86" s="98"/>
      <c r="I86" s="99"/>
      <c r="J86" s="100"/>
      <c r="K86" s="314">
        <v>0.05</v>
      </c>
      <c r="L86" s="856">
        <f>N79*K86</f>
        <v>766.74595048447338</v>
      </c>
      <c r="M86" s="857"/>
      <c r="N86" s="57"/>
    </row>
    <row r="87" spans="1:14" ht="15.75" thickBot="1">
      <c r="B87" s="820" t="s">
        <v>1037</v>
      </c>
      <c r="C87" s="821"/>
      <c r="D87" s="821"/>
      <c r="E87" s="821"/>
      <c r="F87" s="821"/>
      <c r="G87" s="821"/>
      <c r="H87" s="821"/>
      <c r="I87" s="821"/>
      <c r="J87" s="821"/>
      <c r="K87" s="821"/>
      <c r="L87" s="821"/>
      <c r="M87" s="822"/>
      <c r="N87" s="58">
        <f>L84+L85+L86</f>
        <v>4600.4757029068405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19935.39471259631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272.35842776586668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7278</v>
      </c>
      <c r="N48" s="281">
        <f>K48*M48</f>
        <v>582.24</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10412.666666666666</v>
      </c>
      <c r="N49" s="281">
        <f>K49*M49</f>
        <v>4165.0666666666666</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485</v>
      </c>
      <c r="N50" s="281">
        <f>K50*M50</f>
        <v>1455</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16290.75</v>
      </c>
      <c r="N51" s="281">
        <f>K51*M51</f>
        <v>24436.125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30638.431666666667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51"/>
    </row>
    <row r="77" spans="1:15" ht="15.75" thickBot="1">
      <c r="B77" s="820" t="s">
        <v>1037</v>
      </c>
      <c r="C77" s="821"/>
      <c r="D77" s="821"/>
      <c r="E77" s="821"/>
      <c r="F77" s="821"/>
      <c r="G77" s="821"/>
      <c r="H77" s="821"/>
      <c r="I77" s="821"/>
      <c r="J77" s="821"/>
      <c r="K77" s="821"/>
      <c r="L77" s="821"/>
      <c r="M77" s="822"/>
      <c r="N77" s="310">
        <f>SUM(N71:N76)</f>
        <v>2723.5842776586665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33634.374372091203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6726.8748744182412</v>
      </c>
      <c r="M84" s="855"/>
      <c r="N84" s="57"/>
    </row>
    <row r="85" spans="1:14">
      <c r="B85" s="95" t="s">
        <v>1057</v>
      </c>
      <c r="C85" s="96"/>
      <c r="D85" s="96"/>
      <c r="E85" s="96"/>
      <c r="F85" s="96"/>
      <c r="G85" s="96"/>
      <c r="H85" s="96"/>
      <c r="I85" s="93"/>
      <c r="J85" s="94"/>
      <c r="K85" s="313">
        <v>0.05</v>
      </c>
      <c r="L85" s="854">
        <f>N79*K85</f>
        <v>1681.7187186045603</v>
      </c>
      <c r="M85" s="855"/>
      <c r="N85" s="57"/>
    </row>
    <row r="86" spans="1:14" ht="15.75" thickBot="1">
      <c r="B86" s="97" t="s">
        <v>1058</v>
      </c>
      <c r="C86" s="98"/>
      <c r="D86" s="98"/>
      <c r="E86" s="98"/>
      <c r="F86" s="98"/>
      <c r="G86" s="98"/>
      <c r="H86" s="98"/>
      <c r="I86" s="99"/>
      <c r="J86" s="100"/>
      <c r="K86" s="314">
        <v>0.05</v>
      </c>
      <c r="L86" s="856">
        <f>N79*K86</f>
        <v>1681.7187186045603</v>
      </c>
      <c r="M86" s="857"/>
      <c r="N86" s="57"/>
    </row>
    <row r="87" spans="1:14" ht="15.75" thickBot="1">
      <c r="B87" s="820" t="s">
        <v>1037</v>
      </c>
      <c r="C87" s="821"/>
      <c r="D87" s="821"/>
      <c r="E87" s="821"/>
      <c r="F87" s="821"/>
      <c r="G87" s="821"/>
      <c r="H87" s="821"/>
      <c r="I87" s="821"/>
      <c r="J87" s="821"/>
      <c r="K87" s="821"/>
      <c r="L87" s="821"/>
      <c r="M87" s="822"/>
      <c r="N87" s="58">
        <f>L84+L85+L86</f>
        <v>10090.31231162736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43724.686683718566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272.35842776586668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32827.333333333336</v>
      </c>
      <c r="N48" s="281">
        <f>K48*M48</f>
        <v>13130.933333333334</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485</v>
      </c>
      <c r="N49" s="281">
        <f>K49*M49</f>
        <v>1455</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16290.75</v>
      </c>
      <c r="N50" s="281">
        <f>K50*M50</f>
        <v>24436.125</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39022.058333333334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2723.5842776586665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42018.001038757866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8403.6002077515732</v>
      </c>
      <c r="M84" s="855"/>
      <c r="N84" s="57"/>
    </row>
    <row r="85" spans="1:14">
      <c r="B85" s="95" t="s">
        <v>1057</v>
      </c>
      <c r="C85" s="96"/>
      <c r="D85" s="96"/>
      <c r="E85" s="96"/>
      <c r="F85" s="96"/>
      <c r="G85" s="96"/>
      <c r="H85" s="96"/>
      <c r="I85" s="93"/>
      <c r="J85" s="94"/>
      <c r="K85" s="313">
        <v>0.05</v>
      </c>
      <c r="L85" s="854">
        <f>N79*K85</f>
        <v>2100.9000519378933</v>
      </c>
      <c r="M85" s="855"/>
      <c r="N85" s="57"/>
    </row>
    <row r="86" spans="1:14" ht="15.75" thickBot="1">
      <c r="B86" s="97" t="s">
        <v>1058</v>
      </c>
      <c r="C86" s="98"/>
      <c r="D86" s="98"/>
      <c r="E86" s="98"/>
      <c r="F86" s="98"/>
      <c r="G86" s="98"/>
      <c r="H86" s="98"/>
      <c r="I86" s="99"/>
      <c r="J86" s="100"/>
      <c r="K86" s="314">
        <v>0.05</v>
      </c>
      <c r="L86" s="856">
        <f>N79*K86</f>
        <v>2100.9000519378933</v>
      </c>
      <c r="M86" s="857"/>
      <c r="N86" s="57"/>
    </row>
    <row r="87" spans="1:14" ht="15.75" thickBot="1">
      <c r="B87" s="820" t="s">
        <v>1037</v>
      </c>
      <c r="C87" s="821"/>
      <c r="D87" s="821"/>
      <c r="E87" s="821"/>
      <c r="F87" s="821"/>
      <c r="G87" s="821"/>
      <c r="H87" s="821"/>
      <c r="I87" s="821"/>
      <c r="J87" s="821"/>
      <c r="K87" s="821"/>
      <c r="L87" s="821"/>
      <c r="M87" s="822"/>
      <c r="N87" s="58">
        <f>L84+L85+L86</f>
        <v>12605.40031162736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54623.401350385226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241</v>
      </c>
      <c r="B36" s="833" t="str">
        <f>VLOOKUP(A36,EQUIPOS!A6:D154,3,FALSE)</f>
        <v>Grúa (capacidad 15 ton)</v>
      </c>
      <c r="C36" s="834"/>
      <c r="D36" s="834"/>
      <c r="E36" s="834"/>
      <c r="F36" s="834"/>
      <c r="G36" s="834"/>
      <c r="H36" s="835"/>
      <c r="I36" s="276"/>
      <c r="J36" s="277"/>
      <c r="K36" s="278">
        <f>VLOOKUP(A36,EQUIPOS!A6:D163,4,FALSE)</f>
        <v>168952.66666666669</v>
      </c>
      <c r="L36" s="279"/>
      <c r="M36" s="345">
        <v>0.75</v>
      </c>
      <c r="N36" s="281">
        <f>K36/M36</f>
        <v>225270.22222222225</v>
      </c>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0.2</v>
      </c>
      <c r="N41" s="353">
        <f>N77*M41</f>
        <v>8511.2008676833339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233781.42308990558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15021.5</v>
      </c>
      <c r="N48" s="281">
        <f>K48*M48</f>
        <v>15021.5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15021.5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42556.004338416664</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291358.92742832226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58271.785485664455</v>
      </c>
      <c r="M84" s="855"/>
      <c r="N84" s="57"/>
    </row>
    <row r="85" spans="1:14">
      <c r="B85" s="95" t="s">
        <v>1057</v>
      </c>
      <c r="C85" s="96"/>
      <c r="D85" s="96"/>
      <c r="E85" s="96"/>
      <c r="F85" s="96"/>
      <c r="G85" s="96"/>
      <c r="H85" s="96"/>
      <c r="I85" s="93"/>
      <c r="J85" s="94"/>
      <c r="K85" s="313">
        <v>0.05</v>
      </c>
      <c r="L85" s="854">
        <f>N79*K85</f>
        <v>14567.946371416114</v>
      </c>
      <c r="M85" s="855"/>
      <c r="N85" s="57"/>
    </row>
    <row r="86" spans="1:14" ht="15.75" thickBot="1">
      <c r="B86" s="97" t="s">
        <v>1058</v>
      </c>
      <c r="C86" s="98"/>
      <c r="D86" s="98"/>
      <c r="E86" s="98"/>
      <c r="F86" s="98"/>
      <c r="G86" s="98"/>
      <c r="H86" s="98"/>
      <c r="I86" s="99"/>
      <c r="J86" s="100"/>
      <c r="K86" s="314">
        <v>0.05</v>
      </c>
      <c r="L86" s="856">
        <f>N79*K86</f>
        <v>14567.946371416114</v>
      </c>
      <c r="M86" s="857"/>
      <c r="N86" s="57"/>
    </row>
    <row r="87" spans="1:14" ht="15.75" thickBot="1">
      <c r="B87" s="820" t="s">
        <v>1037</v>
      </c>
      <c r="C87" s="821"/>
      <c r="D87" s="821"/>
      <c r="E87" s="821"/>
      <c r="F87" s="821"/>
      <c r="G87" s="821"/>
      <c r="H87" s="821"/>
      <c r="I87" s="821"/>
      <c r="J87" s="821"/>
      <c r="K87" s="821"/>
      <c r="L87" s="821"/>
      <c r="M87" s="822"/>
      <c r="N87" s="58">
        <f>L84+L85+L86</f>
        <v>87407.678228496676</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378766.60565681895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0.2</v>
      </c>
      <c r="N41" s="353">
        <f>N77*M41</f>
        <v>6383.4006507624999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15021.5</v>
      </c>
      <c r="N48" s="281">
        <f>K48*M48</f>
        <v>15021.5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15021.5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51"/>
    </row>
    <row r="77" spans="1:15" ht="15.75" thickBot="1">
      <c r="B77" s="820" t="s">
        <v>1037</v>
      </c>
      <c r="C77" s="821"/>
      <c r="D77" s="821"/>
      <c r="E77" s="821"/>
      <c r="F77" s="821"/>
      <c r="G77" s="821"/>
      <c r="H77" s="821"/>
      <c r="I77" s="821"/>
      <c r="J77" s="821"/>
      <c r="K77" s="821"/>
      <c r="L77" s="821"/>
      <c r="M77" s="822"/>
      <c r="N77" s="310">
        <f>SUM(N71:N76)</f>
        <v>31917.003253812498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53321.903904574996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10664.380780915</v>
      </c>
      <c r="M84" s="855"/>
      <c r="N84" s="57"/>
    </row>
    <row r="85" spans="1:14">
      <c r="B85" s="95" t="s">
        <v>1057</v>
      </c>
      <c r="C85" s="96"/>
      <c r="D85" s="96"/>
      <c r="E85" s="96"/>
      <c r="F85" s="96"/>
      <c r="G85" s="96"/>
      <c r="H85" s="96"/>
      <c r="I85" s="93"/>
      <c r="J85" s="94"/>
      <c r="K85" s="313">
        <v>0.05</v>
      </c>
      <c r="L85" s="854">
        <f>N79*K85</f>
        <v>2666.0951952287501</v>
      </c>
      <c r="M85" s="855"/>
      <c r="N85" s="57"/>
    </row>
    <row r="86" spans="1:14" ht="15.75" thickBot="1">
      <c r="B86" s="97" t="s">
        <v>1058</v>
      </c>
      <c r="C86" s="98"/>
      <c r="D86" s="98"/>
      <c r="E86" s="98"/>
      <c r="F86" s="98"/>
      <c r="G86" s="98"/>
      <c r="H86" s="98"/>
      <c r="I86" s="99"/>
      <c r="J86" s="100"/>
      <c r="K86" s="314">
        <v>0.05</v>
      </c>
      <c r="L86" s="856">
        <f>N79*K86</f>
        <v>2666.0951952287501</v>
      </c>
      <c r="M86" s="857"/>
      <c r="N86" s="57"/>
    </row>
    <row r="87" spans="1:14" ht="15.75" thickBot="1">
      <c r="B87" s="820" t="s">
        <v>1037</v>
      </c>
      <c r="C87" s="821"/>
      <c r="D87" s="821"/>
      <c r="E87" s="821"/>
      <c r="F87" s="821"/>
      <c r="G87" s="821"/>
      <c r="H87" s="821"/>
      <c r="I87" s="821"/>
      <c r="J87" s="821"/>
      <c r="K87" s="821"/>
      <c r="L87" s="821"/>
      <c r="M87" s="822"/>
      <c r="N87" s="58">
        <f>L84+L85+L86</f>
        <v>15996.571171372501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69318.475075947499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0.15</v>
      </c>
      <c r="N41" s="353">
        <f>N77*M41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15021.5</v>
      </c>
      <c r="N48" s="281">
        <f>K48*M48</f>
        <v>15021.5</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15021.5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51"/>
    </row>
    <row r="77" spans="1:15" ht="15.75" thickBot="1">
      <c r="B77" s="820" t="s">
        <v>1037</v>
      </c>
      <c r="C77" s="821"/>
      <c r="D77" s="821"/>
      <c r="E77" s="821"/>
      <c r="F77" s="821"/>
      <c r="G77" s="821"/>
      <c r="H77" s="821"/>
      <c r="I77" s="821"/>
      <c r="J77" s="821"/>
      <c r="K77" s="821"/>
      <c r="L77" s="821"/>
      <c r="M77" s="822"/>
      <c r="N77" s="310">
        <f>SUM(N71:N76)</f>
        <v>17022.401735366668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34597.261995671666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6919.452399134334</v>
      </c>
      <c r="M84" s="855"/>
      <c r="N84" s="57"/>
    </row>
    <row r="85" spans="1:14">
      <c r="B85" s="95" t="s">
        <v>1057</v>
      </c>
      <c r="C85" s="96"/>
      <c r="D85" s="96"/>
      <c r="E85" s="96"/>
      <c r="F85" s="96"/>
      <c r="G85" s="96"/>
      <c r="H85" s="96"/>
      <c r="I85" s="93"/>
      <c r="J85" s="94"/>
      <c r="K85" s="313">
        <v>0.05</v>
      </c>
      <c r="L85" s="854">
        <f>N79*K85</f>
        <v>1729.8630997835835</v>
      </c>
      <c r="M85" s="855"/>
      <c r="N85" s="57"/>
    </row>
    <row r="86" spans="1:14" ht="15.75" thickBot="1">
      <c r="B86" s="97" t="s">
        <v>1058</v>
      </c>
      <c r="C86" s="98"/>
      <c r="D86" s="98"/>
      <c r="E86" s="98"/>
      <c r="F86" s="98"/>
      <c r="G86" s="98"/>
      <c r="H86" s="98"/>
      <c r="I86" s="99"/>
      <c r="J86" s="100"/>
      <c r="K86" s="314">
        <v>0.05</v>
      </c>
      <c r="L86" s="856">
        <f>N79*K86</f>
        <v>1729.8630997835835</v>
      </c>
      <c r="M86" s="857"/>
      <c r="N86" s="57"/>
    </row>
    <row r="87" spans="1:14" ht="15.75" thickBot="1">
      <c r="B87" s="820" t="s">
        <v>1037</v>
      </c>
      <c r="C87" s="821"/>
      <c r="D87" s="821"/>
      <c r="E87" s="821"/>
      <c r="F87" s="821"/>
      <c r="G87" s="821"/>
      <c r="H87" s="821"/>
      <c r="I87" s="821"/>
      <c r="J87" s="821"/>
      <c r="K87" s="821"/>
      <c r="L87" s="821"/>
      <c r="M87" s="822"/>
      <c r="N87" s="58">
        <f>L84+L85+L86</f>
        <v>10379.178598701499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44976.440594373169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0.15</v>
      </c>
      <c r="N41" s="353">
        <f>N77*M41</f>
        <v>1915.0201952287498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15021.5</v>
      </c>
      <c r="N48" s="281">
        <f>K48*M48</f>
        <v>15021.5</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15021.5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12766.801301525</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29703.32149675375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5940.6642993507503</v>
      </c>
      <c r="M84" s="855"/>
      <c r="N84" s="57"/>
    </row>
    <row r="85" spans="1:14">
      <c r="B85" s="95" t="s">
        <v>1057</v>
      </c>
      <c r="C85" s="96"/>
      <c r="D85" s="96"/>
      <c r="E85" s="96"/>
      <c r="F85" s="96"/>
      <c r="G85" s="96"/>
      <c r="H85" s="96"/>
      <c r="I85" s="93"/>
      <c r="J85" s="94"/>
      <c r="K85" s="313">
        <v>0.05</v>
      </c>
      <c r="L85" s="854">
        <f>N79*K85</f>
        <v>1485.1660748376876</v>
      </c>
      <c r="M85" s="855"/>
      <c r="N85" s="57"/>
    </row>
    <row r="86" spans="1:14" ht="15.75" thickBot="1">
      <c r="B86" s="97" t="s">
        <v>1058</v>
      </c>
      <c r="C86" s="98"/>
      <c r="D86" s="98"/>
      <c r="E86" s="98"/>
      <c r="F86" s="98"/>
      <c r="G86" s="98"/>
      <c r="H86" s="98"/>
      <c r="I86" s="99"/>
      <c r="J86" s="100"/>
      <c r="K86" s="314">
        <v>0.05</v>
      </c>
      <c r="L86" s="856">
        <f>N79*K86</f>
        <v>1485.1660748376876</v>
      </c>
      <c r="M86" s="857"/>
      <c r="N86" s="57"/>
    </row>
    <row r="87" spans="1:14" ht="15.75" thickBot="1">
      <c r="B87" s="820" t="s">
        <v>1037</v>
      </c>
      <c r="C87" s="821"/>
      <c r="D87" s="821"/>
      <c r="E87" s="821"/>
      <c r="F87" s="821"/>
      <c r="G87" s="821"/>
      <c r="H87" s="821"/>
      <c r="I87" s="821"/>
      <c r="J87" s="821"/>
      <c r="K87" s="821"/>
      <c r="L87" s="821"/>
      <c r="M87" s="822"/>
      <c r="N87" s="58">
        <f>L84+L85+L86</f>
        <v>8910.9964490261245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38614.317945779876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0.15</v>
      </c>
      <c r="N41" s="353">
        <f>N77*M41</f>
        <v>10728.404455063024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45077.666666666672</v>
      </c>
      <c r="N48" s="281">
        <f>K48*M48</f>
        <v>94663.10000000002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15021.5</v>
      </c>
      <c r="N49" s="281">
        <f>K49*M49</f>
        <v>15021.5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109684.60000000002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71522.696367086828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191935.70082214987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38387.140164429977</v>
      </c>
      <c r="M84" s="855"/>
      <c r="N84" s="57"/>
    </row>
    <row r="85" spans="1:14">
      <c r="B85" s="95" t="s">
        <v>1057</v>
      </c>
      <c r="C85" s="96"/>
      <c r="D85" s="96"/>
      <c r="E85" s="96"/>
      <c r="F85" s="96"/>
      <c r="G85" s="96"/>
      <c r="H85" s="96"/>
      <c r="I85" s="93"/>
      <c r="J85" s="94"/>
      <c r="K85" s="313">
        <v>0.05</v>
      </c>
      <c r="L85" s="854">
        <f>N79*K85</f>
        <v>9596.7850411074942</v>
      </c>
      <c r="M85" s="855"/>
      <c r="N85" s="57"/>
    </row>
    <row r="86" spans="1:14" ht="15.75" thickBot="1">
      <c r="B86" s="97" t="s">
        <v>1058</v>
      </c>
      <c r="C86" s="98"/>
      <c r="D86" s="98"/>
      <c r="E86" s="98"/>
      <c r="F86" s="98"/>
      <c r="G86" s="98"/>
      <c r="H86" s="98"/>
      <c r="I86" s="99"/>
      <c r="J86" s="100"/>
      <c r="K86" s="314">
        <v>0.05</v>
      </c>
      <c r="L86" s="856">
        <f>N79*K86</f>
        <v>9596.7850411074942</v>
      </c>
      <c r="M86" s="857"/>
      <c r="N86" s="57"/>
    </row>
    <row r="87" spans="1:14" ht="15.75" thickBot="1">
      <c r="B87" s="820" t="s">
        <v>1037</v>
      </c>
      <c r="C87" s="821"/>
      <c r="D87" s="821"/>
      <c r="E87" s="821"/>
      <c r="F87" s="821"/>
      <c r="G87" s="821"/>
      <c r="H87" s="821"/>
      <c r="I87" s="821"/>
      <c r="J87" s="821"/>
      <c r="K87" s="821"/>
      <c r="L87" s="821"/>
      <c r="M87" s="822"/>
      <c r="N87" s="58">
        <f>L84+L85+L86</f>
        <v>57580.710246644958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249516.41106879484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0.15</v>
      </c>
      <c r="N41" s="353">
        <f>N77*M41</f>
        <v>10728.404455063024</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45077.666666666672</v>
      </c>
      <c r="N48" s="281">
        <f>K48*M48</f>
        <v>90155.333333333343</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15021.5</v>
      </c>
      <c r="N49" s="281">
        <f>K49*M49</f>
        <v>15021.5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105176.83333333334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71522.696367086828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187427.93415548321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37485.58683109664</v>
      </c>
      <c r="M84" s="855"/>
      <c r="N84" s="57"/>
    </row>
    <row r="85" spans="1:14">
      <c r="B85" s="95" t="s">
        <v>1057</v>
      </c>
      <c r="C85" s="96"/>
      <c r="D85" s="96"/>
      <c r="E85" s="96"/>
      <c r="F85" s="96"/>
      <c r="G85" s="96"/>
      <c r="H85" s="96"/>
      <c r="I85" s="93"/>
      <c r="J85" s="94"/>
      <c r="K85" s="313">
        <v>0.05</v>
      </c>
      <c r="L85" s="854">
        <f>N79*K85</f>
        <v>9371.3967077741599</v>
      </c>
      <c r="M85" s="855"/>
      <c r="N85" s="57"/>
    </row>
    <row r="86" spans="1:14" ht="15.75" thickBot="1">
      <c r="B86" s="97" t="s">
        <v>1058</v>
      </c>
      <c r="C86" s="98"/>
      <c r="D86" s="98"/>
      <c r="E86" s="98"/>
      <c r="F86" s="98"/>
      <c r="G86" s="98"/>
      <c r="H86" s="98"/>
      <c r="I86" s="99"/>
      <c r="J86" s="100"/>
      <c r="K86" s="314">
        <v>0.05</v>
      </c>
      <c r="L86" s="856">
        <f>N79*K86</f>
        <v>9371.3967077741599</v>
      </c>
      <c r="M86" s="857"/>
      <c r="N86" s="57"/>
    </row>
    <row r="87" spans="1:14" ht="15.75" thickBot="1">
      <c r="B87" s="820" t="s">
        <v>1037</v>
      </c>
      <c r="C87" s="821"/>
      <c r="D87" s="821"/>
      <c r="E87" s="821"/>
      <c r="F87" s="821"/>
      <c r="G87" s="821"/>
      <c r="H87" s="821"/>
      <c r="I87" s="821"/>
      <c r="J87" s="821"/>
      <c r="K87" s="821"/>
      <c r="L87" s="821"/>
      <c r="M87" s="822"/>
      <c r="N87" s="58">
        <f>L84+L85+L86</f>
        <v>56228.380246644963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243656.31440212816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4479.5794040438586</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45077.666666666672</v>
      </c>
      <c r="N48" s="281">
        <f>K48*M48</f>
        <v>59051.743333333339</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15021.5</v>
      </c>
      <c r="N49" s="281">
        <f>K49*M49</f>
        <v>15021.5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74073.243333333347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44795.794040438588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123348.6167778158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24669.723355563161</v>
      </c>
      <c r="M84" s="855"/>
      <c r="N84" s="57"/>
    </row>
    <row r="85" spans="1:14">
      <c r="B85" s="95" t="s">
        <v>1057</v>
      </c>
      <c r="C85" s="96"/>
      <c r="D85" s="96"/>
      <c r="E85" s="96"/>
      <c r="F85" s="96"/>
      <c r="G85" s="96"/>
      <c r="H85" s="96"/>
      <c r="I85" s="93"/>
      <c r="J85" s="94"/>
      <c r="K85" s="313">
        <v>0.05</v>
      </c>
      <c r="L85" s="854">
        <f>N79*K85</f>
        <v>6167.4308388907903</v>
      </c>
      <c r="M85" s="855"/>
      <c r="N85" s="57"/>
    </row>
    <row r="86" spans="1:14" ht="15.75" thickBot="1">
      <c r="B86" s="97" t="s">
        <v>1058</v>
      </c>
      <c r="C86" s="98"/>
      <c r="D86" s="98"/>
      <c r="E86" s="98"/>
      <c r="F86" s="98"/>
      <c r="G86" s="98"/>
      <c r="H86" s="98"/>
      <c r="I86" s="99"/>
      <c r="J86" s="100"/>
      <c r="K86" s="314">
        <v>0.05</v>
      </c>
      <c r="L86" s="856">
        <f>N79*K86</f>
        <v>6167.4308388907903</v>
      </c>
      <c r="M86" s="857"/>
      <c r="N86" s="57"/>
    </row>
    <row r="87" spans="1:14" ht="15.75" thickBot="1">
      <c r="B87" s="820" t="s">
        <v>1037</v>
      </c>
      <c r="C87" s="821"/>
      <c r="D87" s="821"/>
      <c r="E87" s="821"/>
      <c r="F87" s="821"/>
      <c r="G87" s="821"/>
      <c r="H87" s="821"/>
      <c r="I87" s="821"/>
      <c r="J87" s="821"/>
      <c r="K87" s="821"/>
      <c r="L87" s="821"/>
      <c r="M87" s="822"/>
      <c r="N87" s="58">
        <f>L84+L85+L86</f>
        <v>37004.585033344738</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160353.20181116054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3754.9415592720588</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45077.666666666672</v>
      </c>
      <c r="N48" s="281">
        <f>K48*M48</f>
        <v>49585.433333333342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15021.5</v>
      </c>
      <c r="N49" s="281">
        <f>K49*M49</f>
        <v>15021.5</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64606.933333333342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37549.415592720587</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105911.29048532598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21182.258097065198</v>
      </c>
      <c r="M84" s="855"/>
      <c r="N84" s="57"/>
    </row>
    <row r="85" spans="1:14">
      <c r="B85" s="95" t="s">
        <v>1057</v>
      </c>
      <c r="C85" s="96"/>
      <c r="D85" s="96"/>
      <c r="E85" s="96"/>
      <c r="F85" s="96"/>
      <c r="G85" s="96"/>
      <c r="H85" s="96"/>
      <c r="I85" s="93"/>
      <c r="J85" s="94"/>
      <c r="K85" s="313">
        <v>0.05</v>
      </c>
      <c r="L85" s="854">
        <f>N79*K85</f>
        <v>5295.5645242662995</v>
      </c>
      <c r="M85" s="855"/>
      <c r="N85" s="57"/>
    </row>
    <row r="86" spans="1:14" ht="15.75" thickBot="1">
      <c r="B86" s="97" t="s">
        <v>1058</v>
      </c>
      <c r="C86" s="98"/>
      <c r="D86" s="98"/>
      <c r="E86" s="98"/>
      <c r="F86" s="98"/>
      <c r="G86" s="98"/>
      <c r="H86" s="98"/>
      <c r="I86" s="99"/>
      <c r="J86" s="100"/>
      <c r="K86" s="314">
        <v>0.05</v>
      </c>
      <c r="L86" s="856">
        <f>N79*K86</f>
        <v>5295.5645242662995</v>
      </c>
      <c r="M86" s="857"/>
      <c r="N86" s="57"/>
    </row>
    <row r="87" spans="1:14" ht="15.75" thickBot="1">
      <c r="B87" s="820" t="s">
        <v>1037</v>
      </c>
      <c r="C87" s="821"/>
      <c r="D87" s="821"/>
      <c r="E87" s="821"/>
      <c r="F87" s="821"/>
      <c r="G87" s="821"/>
      <c r="H87" s="821"/>
      <c r="I87" s="821"/>
      <c r="J87" s="821"/>
      <c r="K87" s="821"/>
      <c r="L87" s="821"/>
      <c r="M87" s="822"/>
      <c r="N87" s="58">
        <f>L84+L85+L86</f>
        <v>31773.387145597801</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137684.67763092378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A38" s="119"/>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45077.666666666672</v>
      </c>
      <c r="N48" s="281">
        <f>K48*M48</f>
        <v>2253.8833333333337</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51.5</v>
      </c>
      <c r="N49" s="281">
        <f>K49*M49</f>
        <v>257.5</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8559</v>
      </c>
      <c r="N50" s="281">
        <f>K50*M50</f>
        <v>8559</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11070.383333333333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2553.3602603049999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13879.079619668833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2775.815923933767</v>
      </c>
      <c r="M84" s="855"/>
      <c r="N84" s="57"/>
    </row>
    <row r="85" spans="1:14">
      <c r="B85" s="95" t="s">
        <v>1057</v>
      </c>
      <c r="C85" s="96"/>
      <c r="D85" s="96"/>
      <c r="E85" s="96"/>
      <c r="F85" s="96"/>
      <c r="G85" s="96"/>
      <c r="H85" s="96"/>
      <c r="I85" s="93"/>
      <c r="J85" s="94"/>
      <c r="K85" s="313">
        <v>0.05</v>
      </c>
      <c r="L85" s="854">
        <f>N79*K85</f>
        <v>693.95398098344174</v>
      </c>
      <c r="M85" s="855"/>
      <c r="N85" s="57"/>
    </row>
    <row r="86" spans="1:14" ht="15.75" thickBot="1">
      <c r="B86" s="97" t="s">
        <v>1058</v>
      </c>
      <c r="C86" s="98"/>
      <c r="D86" s="98"/>
      <c r="E86" s="98"/>
      <c r="F86" s="98"/>
      <c r="G86" s="98"/>
      <c r="H86" s="98"/>
      <c r="I86" s="99"/>
      <c r="J86" s="100"/>
      <c r="K86" s="314">
        <v>0.05</v>
      </c>
      <c r="L86" s="856">
        <f>N79*K86</f>
        <v>693.95398098344174</v>
      </c>
      <c r="M86" s="857"/>
      <c r="N86" s="57"/>
    </row>
    <row r="87" spans="1:14" ht="15.75" thickBot="1">
      <c r="B87" s="820" t="s">
        <v>1037</v>
      </c>
      <c r="C87" s="821"/>
      <c r="D87" s="821"/>
      <c r="E87" s="821"/>
      <c r="F87" s="821"/>
      <c r="G87" s="821"/>
      <c r="H87" s="821"/>
      <c r="I87" s="821"/>
      <c r="J87" s="821"/>
      <c r="K87" s="821"/>
      <c r="L87" s="821"/>
      <c r="M87" s="822"/>
      <c r="N87" s="58">
        <f>L84+L85+L86</f>
        <v>4163.7238859006502</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18042.803505569485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7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0.1</v>
      </c>
      <c r="N41" s="353">
        <f>N77*M41</f>
        <v>102.1344104122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1423</v>
      </c>
      <c r="N48" s="281">
        <f>K48*M48</f>
        <v>1423</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32515.333333333332</v>
      </c>
      <c r="N49" s="281">
        <f>K49*M49</f>
        <v>1625.7666666666667</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45077.666666666672</v>
      </c>
      <c r="N50" s="281">
        <f>K50*M50</f>
        <v>3380.8250000000003</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51.5</v>
      </c>
      <c r="N51" s="281">
        <f>K51*M51</f>
        <v>257.5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6687.0916666666672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1021.344104122</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7810.5701812008674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1562.1140362401736</v>
      </c>
      <c r="M84" s="855"/>
      <c r="N84" s="57"/>
    </row>
    <row r="85" spans="1:14">
      <c r="B85" s="95" t="s">
        <v>1057</v>
      </c>
      <c r="C85" s="96"/>
      <c r="D85" s="96"/>
      <c r="E85" s="96"/>
      <c r="F85" s="96"/>
      <c r="G85" s="96"/>
      <c r="H85" s="96"/>
      <c r="I85" s="93"/>
      <c r="J85" s="94"/>
      <c r="K85" s="313">
        <v>0.05</v>
      </c>
      <c r="L85" s="854">
        <f>N79*K85</f>
        <v>390.5285090600434</v>
      </c>
      <c r="M85" s="855"/>
      <c r="N85" s="57"/>
    </row>
    <row r="86" spans="1:14" ht="15.75" thickBot="1">
      <c r="B86" s="97" t="s">
        <v>1058</v>
      </c>
      <c r="C86" s="98"/>
      <c r="D86" s="98"/>
      <c r="E86" s="98"/>
      <c r="F86" s="98"/>
      <c r="G86" s="98"/>
      <c r="H86" s="98"/>
      <c r="I86" s="99"/>
      <c r="J86" s="100"/>
      <c r="K86" s="314">
        <v>0.05</v>
      </c>
      <c r="L86" s="856">
        <f>N79*K86</f>
        <v>390.5285090600434</v>
      </c>
      <c r="M86" s="857"/>
      <c r="N86" s="57"/>
    </row>
    <row r="87" spans="1:14" ht="15.75" thickBot="1">
      <c r="B87" s="820" t="s">
        <v>1037</v>
      </c>
      <c r="C87" s="821"/>
      <c r="D87" s="821"/>
      <c r="E87" s="821"/>
      <c r="F87" s="821"/>
      <c r="G87" s="821"/>
      <c r="H87" s="821"/>
      <c r="I87" s="821"/>
      <c r="J87" s="821"/>
      <c r="K87" s="821"/>
      <c r="L87" s="821"/>
      <c r="M87" s="822"/>
      <c r="N87" s="58">
        <f>L84+L85+L86</f>
        <v>2343.1710543602603</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10153.741235561127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253</v>
      </c>
      <c r="B36" s="833" t="str">
        <f>VLOOKUP(A36,EQUIPOS!A6:D154,3,FALSE)</f>
        <v>Máquina hidrosembradora</v>
      </c>
      <c r="C36" s="834"/>
      <c r="D36" s="834"/>
      <c r="E36" s="834"/>
      <c r="F36" s="834"/>
      <c r="G36" s="834"/>
      <c r="H36" s="835"/>
      <c r="I36" s="276"/>
      <c r="J36" s="277"/>
      <c r="K36" s="278">
        <f>VLOOKUP(A36,EQUIPOS!A6:D163,4,FALSE)</f>
        <v>19043.333333333336</v>
      </c>
      <c r="L36" s="279"/>
      <c r="M36" s="345">
        <v>350</v>
      </c>
      <c r="N36" s="281">
        <f>K36/M36</f>
        <v>54.409523809523819</v>
      </c>
    </row>
    <row r="37" spans="1:14">
      <c r="A37" s="119" t="s">
        <v>138</v>
      </c>
      <c r="B37" s="833" t="str">
        <f>VLOOKUP(A37,EQUIPOS!A7:D154,3,FALSE)</f>
        <v>Camioneta D-300</v>
      </c>
      <c r="C37" s="834"/>
      <c r="D37" s="834"/>
      <c r="E37" s="834"/>
      <c r="F37" s="834"/>
      <c r="G37" s="834"/>
      <c r="H37" s="835"/>
      <c r="I37" s="430"/>
      <c r="J37" s="431"/>
      <c r="K37" s="278">
        <f>VLOOKUP(A37,EQUIPOS!A7:D164,4,FALSE)</f>
        <v>50131.666666666664</v>
      </c>
      <c r="L37" s="344"/>
      <c r="M37" s="345">
        <v>350</v>
      </c>
      <c r="N37" s="281">
        <f>K37/M37</f>
        <v>143.23333333333332</v>
      </c>
    </row>
    <row r="38" spans="1:14">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4.5595718934017855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202.20242903625893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1423</v>
      </c>
      <c r="N48" s="281">
        <f>K48*M48</f>
        <v>1423</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2441.666666666667</v>
      </c>
      <c r="N49" s="281">
        <f>K49*M49</f>
        <v>976.66666666666686</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51.5</v>
      </c>
      <c r="N50" s="281">
        <f>K50*M50</f>
        <v>257.5</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32515.333333333332</v>
      </c>
      <c r="N51" s="281">
        <f>K51*M51</f>
        <v>1625.7666666666667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4282.9333333333334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91.191437868035706</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4576.3272002376279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915.26544004752566</v>
      </c>
      <c r="M84" s="855"/>
      <c r="N84" s="57"/>
    </row>
    <row r="85" spans="1:14">
      <c r="B85" s="95" t="s">
        <v>1057</v>
      </c>
      <c r="C85" s="96"/>
      <c r="D85" s="96"/>
      <c r="E85" s="96"/>
      <c r="F85" s="96"/>
      <c r="G85" s="96"/>
      <c r="H85" s="96"/>
      <c r="I85" s="93"/>
      <c r="J85" s="94"/>
      <c r="K85" s="313">
        <v>0.05</v>
      </c>
      <c r="L85" s="854">
        <f>N79*K85</f>
        <v>228.81636001188141</v>
      </c>
      <c r="M85" s="855"/>
      <c r="N85" s="57"/>
    </row>
    <row r="86" spans="1:14" ht="15.75" thickBot="1">
      <c r="B86" s="97" t="s">
        <v>1058</v>
      </c>
      <c r="C86" s="98"/>
      <c r="D86" s="98"/>
      <c r="E86" s="98"/>
      <c r="F86" s="98"/>
      <c r="G86" s="98"/>
      <c r="H86" s="98"/>
      <c r="I86" s="99"/>
      <c r="J86" s="100"/>
      <c r="K86" s="314">
        <v>0.05</v>
      </c>
      <c r="L86" s="856">
        <f>N79*K86</f>
        <v>228.81636001188141</v>
      </c>
      <c r="M86" s="857"/>
      <c r="N86" s="57"/>
    </row>
    <row r="87" spans="1:14" ht="15.75" thickBot="1">
      <c r="B87" s="820" t="s">
        <v>1037</v>
      </c>
      <c r="C87" s="821"/>
      <c r="D87" s="821"/>
      <c r="E87" s="821"/>
      <c r="F87" s="821"/>
      <c r="G87" s="821"/>
      <c r="H87" s="821"/>
      <c r="I87" s="821"/>
      <c r="J87" s="821"/>
      <c r="K87" s="821"/>
      <c r="L87" s="821"/>
      <c r="M87" s="822"/>
      <c r="N87" s="58">
        <f>L84+L85+L86</f>
        <v>1372.8981600712884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5949.2253603089166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29.25" customHeight="1" thickBot="1">
      <c r="A31" t="s">
        <v>1929</v>
      </c>
      <c r="B31" s="86" t="s">
        <v>1810</v>
      </c>
      <c r="C31" s="960" t="s">
        <v>2155</v>
      </c>
      <c r="D31" s="961"/>
      <c r="E31" s="961"/>
      <c r="F31" s="961"/>
      <c r="G31" s="961"/>
      <c r="H31" s="961"/>
      <c r="I31" s="961"/>
      <c r="J31" s="961"/>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6"/>
      <c r="J36" s="277"/>
      <c r="K36" s="278">
        <f>VLOOKUP(A36,EQUIPOS!A6:D163,4,FALSE)</f>
        <v>50131.666666666664</v>
      </c>
      <c r="L36" s="279"/>
      <c r="M36" s="345">
        <v>8000</v>
      </c>
      <c r="N36" s="281">
        <f>K36/M36</f>
        <v>6.2664583333333335</v>
      </c>
    </row>
    <row r="37" spans="1:14">
      <c r="A37" s="119"/>
      <c r="B37" s="833"/>
      <c r="C37" s="834"/>
      <c r="D37" s="834"/>
      <c r="E37" s="834"/>
      <c r="F37" s="834"/>
      <c r="G37" s="834"/>
      <c r="H37" s="835"/>
      <c r="I37" s="430"/>
      <c r="J37" s="431"/>
      <c r="K37" s="278"/>
      <c r="L37" s="344"/>
      <c r="M37" s="345"/>
      <c r="N37" s="281"/>
    </row>
    <row r="38" spans="1:14">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31.800060936383332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4">
        <v>1.05</v>
      </c>
      <c r="L48" s="276"/>
      <c r="M48" s="411">
        <f>VLOOKUP(A48,MATERIALES!A5:D396,4,FALSE)</f>
        <v>5457</v>
      </c>
      <c r="N48" s="281">
        <f>K48*M48</f>
        <v>5729.85</v>
      </c>
    </row>
    <row r="49" spans="1:14">
      <c r="A49" s="176" t="s">
        <v>605</v>
      </c>
      <c r="B49" s="49" t="str">
        <f>VLOOKUP(A49,MATERIALES!A6:D373,3,FALSE)</f>
        <v>Mezcla Fértil</v>
      </c>
      <c r="C49" s="434"/>
      <c r="D49" s="434"/>
      <c r="E49" s="434"/>
      <c r="F49" s="434"/>
      <c r="G49" s="434"/>
      <c r="H49" s="434"/>
      <c r="I49" s="434"/>
      <c r="J49" s="321" t="str">
        <f>VLOOKUP(A49,MATERIALES!A5:D641,2,FALSE)</f>
        <v>m2</v>
      </c>
      <c r="K49" s="494">
        <v>1</v>
      </c>
      <c r="L49" s="430"/>
      <c r="M49" s="411">
        <f>VLOOKUP(A49,MATERIALES!A6:D397,4,FALSE)</f>
        <v>16138</v>
      </c>
      <c r="N49" s="281">
        <f>K49*M49</f>
        <v>16138</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4">
        <v>2</v>
      </c>
      <c r="L50" s="430"/>
      <c r="M50" s="411">
        <f>VLOOKUP(A50,MATERIALES!A6:D398,4,FALSE)</f>
        <v>897.16666666666674</v>
      </c>
      <c r="N50" s="281">
        <f>K50*M50</f>
        <v>1794.3333333333335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23662.183333333331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2553.3602603049999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26247.343654574714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5249.4687309149431</v>
      </c>
      <c r="M84" s="855"/>
      <c r="N84" s="57"/>
    </row>
    <row r="85" spans="1:14">
      <c r="B85" s="95" t="s">
        <v>1057</v>
      </c>
      <c r="C85" s="96"/>
      <c r="D85" s="96"/>
      <c r="E85" s="96"/>
      <c r="F85" s="96"/>
      <c r="G85" s="96"/>
      <c r="H85" s="96"/>
      <c r="I85" s="93"/>
      <c r="J85" s="94"/>
      <c r="K85" s="313">
        <v>0.05</v>
      </c>
      <c r="L85" s="854">
        <f>N79*K85</f>
        <v>1312.3671827287358</v>
      </c>
      <c r="M85" s="855"/>
      <c r="N85" s="57"/>
    </row>
    <row r="86" spans="1:14" ht="15.75" thickBot="1">
      <c r="B86" s="97" t="s">
        <v>1058</v>
      </c>
      <c r="C86" s="98"/>
      <c r="D86" s="98"/>
      <c r="E86" s="98"/>
      <c r="F86" s="98"/>
      <c r="G86" s="98"/>
      <c r="H86" s="98"/>
      <c r="I86" s="99"/>
      <c r="J86" s="100"/>
      <c r="K86" s="314">
        <v>0.05</v>
      </c>
      <c r="L86" s="856">
        <f>N79*K86</f>
        <v>1312.3671827287358</v>
      </c>
      <c r="M86" s="857"/>
      <c r="N86" s="57"/>
    </row>
    <row r="87" spans="1:14" ht="15.75" thickBot="1">
      <c r="B87" s="820" t="s">
        <v>1037</v>
      </c>
      <c r="C87" s="821"/>
      <c r="D87" s="821"/>
      <c r="E87" s="821"/>
      <c r="F87" s="821"/>
      <c r="G87" s="821"/>
      <c r="H87" s="821"/>
      <c r="I87" s="821"/>
      <c r="J87" s="821"/>
      <c r="K87" s="821"/>
      <c r="L87" s="821"/>
      <c r="M87" s="822"/>
      <c r="N87" s="58">
        <f>L84+L85+L86</f>
        <v>7874.2030963724155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34121.546750947127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28.5" customHeight="1" thickBot="1">
      <c r="A31" t="s">
        <v>1929</v>
      </c>
      <c r="B31" s="86" t="s">
        <v>1811</v>
      </c>
      <c r="C31" s="960" t="s">
        <v>2158</v>
      </c>
      <c r="D31" s="961"/>
      <c r="E31" s="961"/>
      <c r="F31" s="961"/>
      <c r="G31" s="961"/>
      <c r="H31" s="961"/>
      <c r="I31" s="961"/>
      <c r="J31" s="961"/>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138</v>
      </c>
      <c r="B36" s="833" t="str">
        <f>VLOOKUP(A36,EQUIPOS!A6:D154,3,FALSE)</f>
        <v>Camioneta D-300</v>
      </c>
      <c r="C36" s="834"/>
      <c r="D36" s="834"/>
      <c r="E36" s="834"/>
      <c r="F36" s="834"/>
      <c r="G36" s="834"/>
      <c r="H36" s="835"/>
      <c r="I36" s="276"/>
      <c r="J36" s="277"/>
      <c r="K36" s="278">
        <f>VLOOKUP(A36,EQUIPOS!A6:D163,4,FALSE)</f>
        <v>50131.666666666664</v>
      </c>
      <c r="L36" s="279"/>
      <c r="M36" s="345">
        <v>8000</v>
      </c>
      <c r="N36" s="281">
        <f>K36/M36</f>
        <v>6.2664583333333335</v>
      </c>
    </row>
    <row r="37" spans="1:14">
      <c r="A37" s="119"/>
      <c r="B37" s="833"/>
      <c r="C37" s="834"/>
      <c r="D37" s="834"/>
      <c r="E37" s="834"/>
      <c r="F37" s="834"/>
      <c r="G37" s="834"/>
      <c r="H37" s="835"/>
      <c r="I37" s="430"/>
      <c r="J37" s="431"/>
      <c r="K37" s="278"/>
      <c r="L37" s="344"/>
      <c r="M37" s="345"/>
      <c r="N37" s="281"/>
    </row>
    <row r="38" spans="1:14">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31.800060936383332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4">
        <v>1.05</v>
      </c>
      <c r="L48" s="276"/>
      <c r="M48" s="411">
        <f>VLOOKUP(A48,MATERIALES!A5:D396,4,FALSE)</f>
        <v>12346.083333333332</v>
      </c>
      <c r="N48" s="281">
        <f>K48*M48</f>
        <v>12963.387499999999</v>
      </c>
    </row>
    <row r="49" spans="1:14">
      <c r="A49" s="176" t="s">
        <v>605</v>
      </c>
      <c r="B49" s="49" t="str">
        <f>VLOOKUP(A49,MATERIALES!A6:D373,3,FALSE)</f>
        <v>Mezcla Fértil</v>
      </c>
      <c r="C49" s="434"/>
      <c r="D49" s="434"/>
      <c r="E49" s="434"/>
      <c r="F49" s="434"/>
      <c r="G49" s="434"/>
      <c r="H49" s="434"/>
      <c r="I49" s="434"/>
      <c r="J49" s="321" t="str">
        <f>VLOOKUP(A49,MATERIALES!A5:D641,2,FALSE)</f>
        <v>m2</v>
      </c>
      <c r="K49" s="494">
        <v>1</v>
      </c>
      <c r="L49" s="430"/>
      <c r="M49" s="411">
        <f>VLOOKUP(A49,MATERIALES!A6:D397,4,FALSE)</f>
        <v>16138</v>
      </c>
      <c r="N49" s="281">
        <f>K49*M49</f>
        <v>16138</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4">
        <v>2</v>
      </c>
      <c r="L50" s="430"/>
      <c r="M50" s="411">
        <f>VLOOKUP(A50,MATERIALES!A6:D398,4,FALSE)</f>
        <v>897.16666666666674</v>
      </c>
      <c r="N50" s="281">
        <f>K50*M50</f>
        <v>1794.3333333333335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30895.720833333329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2553.3602603049999</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33480.881154574716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6696.1762309149435</v>
      </c>
      <c r="M84" s="855"/>
      <c r="N84" s="57"/>
    </row>
    <row r="85" spans="1:14">
      <c r="B85" s="95" t="s">
        <v>1057</v>
      </c>
      <c r="C85" s="96"/>
      <c r="D85" s="96"/>
      <c r="E85" s="96"/>
      <c r="F85" s="96"/>
      <c r="G85" s="96"/>
      <c r="H85" s="96"/>
      <c r="I85" s="93"/>
      <c r="J85" s="94"/>
      <c r="K85" s="313">
        <v>0.05</v>
      </c>
      <c r="L85" s="854">
        <f>N79*K85</f>
        <v>1674.0440577287359</v>
      </c>
      <c r="M85" s="855"/>
      <c r="N85" s="57"/>
    </row>
    <row r="86" spans="1:14" ht="15.75" thickBot="1">
      <c r="B86" s="97" t="s">
        <v>1058</v>
      </c>
      <c r="C86" s="98"/>
      <c r="D86" s="98"/>
      <c r="E86" s="98"/>
      <c r="F86" s="98"/>
      <c r="G86" s="98"/>
      <c r="H86" s="98"/>
      <c r="I86" s="99"/>
      <c r="J86" s="100"/>
      <c r="K86" s="314">
        <v>0.05</v>
      </c>
      <c r="L86" s="856">
        <f>N79*K86</f>
        <v>1674.0440577287359</v>
      </c>
      <c r="M86" s="857"/>
      <c r="N86" s="57"/>
    </row>
    <row r="87" spans="1:14" ht="15.75" thickBot="1">
      <c r="B87" s="820" t="s">
        <v>1037</v>
      </c>
      <c r="C87" s="821"/>
      <c r="D87" s="821"/>
      <c r="E87" s="821"/>
      <c r="F87" s="821"/>
      <c r="G87" s="821"/>
      <c r="H87" s="821"/>
      <c r="I87" s="821"/>
      <c r="J87" s="821"/>
      <c r="K87" s="821"/>
      <c r="L87" s="821"/>
      <c r="M87" s="822"/>
      <c r="N87" s="58">
        <f>L84+L85+L86</f>
        <v>10044.264346372414</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43525.145500947132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30"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t="s">
        <v>119</v>
      </c>
      <c r="B36" s="833" t="str">
        <f>VLOOKUP(A36,EQUIPOS!A6:D154,3,FALSE)</f>
        <v xml:space="preserve">Bomba de concreto, Producción: 30 m3/h, POTENCIA: 67 HP, MAX PRESION DE CONCRETO: 1150 PSI
</v>
      </c>
      <c r="C36" s="834"/>
      <c r="D36" s="834"/>
      <c r="E36" s="834"/>
      <c r="F36" s="834"/>
      <c r="G36" s="834"/>
      <c r="H36" s="835"/>
      <c r="I36" s="276"/>
      <c r="J36" s="277"/>
      <c r="K36" s="278">
        <f>VLOOKUP(A36,EQUIPOS!A6:D163,4,FALSE)</f>
        <v>66517.833333333343</v>
      </c>
      <c r="L36" s="279"/>
      <c r="M36" s="345">
        <v>100</v>
      </c>
      <c r="N36" s="281">
        <f>K36/M36</f>
        <v>665.1783333333334</v>
      </c>
    </row>
    <row r="37" spans="1:14">
      <c r="A37" s="119" t="s">
        <v>138</v>
      </c>
      <c r="B37" s="833" t="str">
        <f>VLOOKUP(A37,EQUIPOS!A7:D154,3,FALSE)</f>
        <v>Camioneta D-300</v>
      </c>
      <c r="C37" s="834"/>
      <c r="D37" s="834"/>
      <c r="E37" s="834"/>
      <c r="F37" s="834"/>
      <c r="G37" s="834"/>
      <c r="H37" s="835"/>
      <c r="I37" s="430"/>
      <c r="J37" s="431"/>
      <c r="K37" s="278">
        <f>VLOOKUP(A37,EQUIPOS!A7:D164,4,FALSE)</f>
        <v>50131.666666666664</v>
      </c>
      <c r="L37" s="344"/>
      <c r="M37" s="345">
        <v>1000</v>
      </c>
      <c r="N37" s="281">
        <f>K37/M37</f>
        <v>50.131666666666668</v>
      </c>
    </row>
    <row r="38" spans="1:14">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0.01</v>
      </c>
      <c r="N41" s="353">
        <f>N77*M41</f>
        <v>3.8300403904575</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719.14004039045756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4">
        <v>0.1</v>
      </c>
      <c r="L48" s="276"/>
      <c r="M48" s="411">
        <f>VLOOKUP(A48,MATERIALES!A5:D396,4,FALSE)</f>
        <v>396482.16666666663</v>
      </c>
      <c r="N48" s="281">
        <f>K48*M48</f>
        <v>39648.216666666667</v>
      </c>
    </row>
    <row r="49" spans="1:14">
      <c r="A49" s="176" t="s">
        <v>806</v>
      </c>
      <c r="B49" s="49" t="str">
        <f>VLOOKUP(A49,MATERIALES!A6:D373,3,FALSE)</f>
        <v>Varilla 5/8</v>
      </c>
      <c r="C49" s="434"/>
      <c r="D49" s="434"/>
      <c r="E49" s="434"/>
      <c r="F49" s="434"/>
      <c r="G49" s="434"/>
      <c r="H49" s="434"/>
      <c r="I49" s="434"/>
      <c r="J49" s="321" t="str">
        <f>VLOOKUP(A49,MATERIALES!A5:D641,2,FALSE)</f>
        <v>kg</v>
      </c>
      <c r="K49" s="494">
        <v>1.1000000000000001</v>
      </c>
      <c r="L49" s="430"/>
      <c r="M49" s="411">
        <f>VLOOKUP(A49,MATERIALES!A6:D397,4,FALSE)</f>
        <v>4257.5</v>
      </c>
      <c r="N49" s="281">
        <f>K49*M49</f>
        <v>4683.25</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4">
        <v>1</v>
      </c>
      <c r="L50" s="430"/>
      <c r="M50" s="411">
        <f>VLOOKUP(A50,MATERIALES!A6:D398,4,FALSE)</f>
        <v>7958</v>
      </c>
      <c r="N50" s="281">
        <f>K50*M50</f>
        <v>7958</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52289.466666666667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383.00403904575001</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53391.610746102873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10678.322149220576</v>
      </c>
      <c r="M84" s="855"/>
      <c r="N84" s="57"/>
    </row>
    <row r="85" spans="1:14">
      <c r="B85" s="95" t="s">
        <v>1057</v>
      </c>
      <c r="C85" s="96"/>
      <c r="D85" s="96"/>
      <c r="E85" s="96"/>
      <c r="F85" s="96"/>
      <c r="G85" s="96"/>
      <c r="H85" s="96"/>
      <c r="I85" s="93"/>
      <c r="J85" s="94"/>
      <c r="K85" s="313">
        <v>0.05</v>
      </c>
      <c r="L85" s="854">
        <f>N79*K85</f>
        <v>2669.5805373051439</v>
      </c>
      <c r="M85" s="855"/>
      <c r="N85" s="57"/>
    </row>
    <row r="86" spans="1:14" ht="15.75" thickBot="1">
      <c r="B86" s="97" t="s">
        <v>1058</v>
      </c>
      <c r="C86" s="98"/>
      <c r="D86" s="98"/>
      <c r="E86" s="98"/>
      <c r="F86" s="98"/>
      <c r="G86" s="98"/>
      <c r="H86" s="98"/>
      <c r="I86" s="99"/>
      <c r="J86" s="100"/>
      <c r="K86" s="314">
        <v>0.05</v>
      </c>
      <c r="L86" s="856">
        <f>N79*K86</f>
        <v>2669.5805373051439</v>
      </c>
      <c r="M86" s="857"/>
      <c r="N86" s="57"/>
    </row>
    <row r="87" spans="1:14" ht="15.75" thickBot="1">
      <c r="B87" s="820" t="s">
        <v>1037</v>
      </c>
      <c r="C87" s="821"/>
      <c r="D87" s="821"/>
      <c r="E87" s="821"/>
      <c r="F87" s="821"/>
      <c r="G87" s="821"/>
      <c r="H87" s="821"/>
      <c r="I87" s="821"/>
      <c r="J87" s="821"/>
      <c r="K87" s="821"/>
      <c r="L87" s="821"/>
      <c r="M87" s="822"/>
      <c r="N87" s="58">
        <f>L84+L85+L86</f>
        <v>16017.483223830865</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69409.093969933732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30"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9.25" customHeight="1" thickBot="1">
      <c r="B29" s="77" t="s">
        <v>1027</v>
      </c>
      <c r="C29" s="829" t="s">
        <v>1028</v>
      </c>
      <c r="D29" s="830"/>
      <c r="E29" s="830"/>
      <c r="F29" s="830"/>
      <c r="G29" s="830"/>
      <c r="H29" s="830"/>
      <c r="I29" s="830"/>
      <c r="J29" s="78"/>
      <c r="K29" s="351" t="s">
        <v>2321</v>
      </c>
      <c r="L29" s="831" t="s">
        <v>1029</v>
      </c>
      <c r="M29" s="832"/>
      <c r="N29" s="77" t="s">
        <v>1030</v>
      </c>
    </row>
    <row r="30" spans="1:14" ht="17.25" hidden="1" customHeight="1">
      <c r="B30" s="77" t="s">
        <v>1027</v>
      </c>
      <c r="C30" s="829" t="s">
        <v>1028</v>
      </c>
      <c r="D30" s="830"/>
      <c r="E30" s="830"/>
      <c r="F30" s="830"/>
      <c r="G30" s="830"/>
      <c r="H30" s="830"/>
      <c r="I30" s="830"/>
      <c r="J30" s="78"/>
      <c r="K30" s="316"/>
      <c r="L30" s="831" t="s">
        <v>1029</v>
      </c>
      <c r="M30" s="832"/>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N77*M41</f>
        <v>255.33602603049999</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4">
        <v>0.5</v>
      </c>
      <c r="L48" s="276"/>
      <c r="M48" s="411">
        <f>VLOOKUP(A48,MATERIALES!A5:D396,4,FALSE)</f>
        <v>45077.666666666672</v>
      </c>
      <c r="N48" s="281">
        <f>K48*M48</f>
        <v>22538.833333333336</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4">
        <v>1</v>
      </c>
      <c r="L49" s="430"/>
      <c r="M49" s="411">
        <f>VLOOKUP(A49,MATERIALES!A6:D397,4,FALSE)</f>
        <v>19708.5</v>
      </c>
      <c r="N49" s="281">
        <f>K49*M49</f>
        <v>19708.5</v>
      </c>
    </row>
    <row r="50" spans="1:14">
      <c r="A50" s="176"/>
      <c r="B50" s="49"/>
      <c r="C50" s="434"/>
      <c r="D50" s="434"/>
      <c r="E50" s="434"/>
      <c r="F50" s="434"/>
      <c r="G50" s="434"/>
      <c r="H50" s="434"/>
      <c r="I50" s="434"/>
      <c r="J50" s="327"/>
      <c r="K50" s="494"/>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6"/>
      <c r="C54" s="53"/>
      <c r="D54" s="53"/>
      <c r="E54" s="53"/>
      <c r="F54" s="53"/>
      <c r="G54" s="53"/>
      <c r="H54" s="53"/>
      <c r="I54" s="53"/>
      <c r="J54" s="297"/>
      <c r="K54" s="175"/>
      <c r="L54" s="487"/>
      <c r="M54" s="488"/>
      <c r="N54" s="489"/>
    </row>
    <row r="55" spans="1:14" ht="15.75" thickBot="1">
      <c r="B55" s="820" t="s">
        <v>1037</v>
      </c>
      <c r="C55" s="821"/>
      <c r="D55" s="821"/>
      <c r="E55" s="821"/>
      <c r="F55" s="821"/>
      <c r="G55" s="821"/>
      <c r="H55" s="821"/>
      <c r="I55" s="821"/>
      <c r="J55" s="821"/>
      <c r="K55" s="821"/>
      <c r="L55" s="821"/>
      <c r="M55" s="822"/>
      <c r="N55" s="403">
        <f>SUM(N48:N54)</f>
        <v>42247.333333333336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3" t="s">
        <v>1045</v>
      </c>
      <c r="M59" s="796"/>
      <c r="N59" s="82" t="s">
        <v>1035</v>
      </c>
    </row>
    <row r="60" spans="1:14">
      <c r="B60" s="52"/>
      <c r="C60" s="326"/>
      <c r="D60" s="326"/>
      <c r="E60" s="326"/>
      <c r="F60" s="326"/>
      <c r="G60" s="326"/>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320"/>
      <c r="I63" s="288"/>
      <c r="J63" s="295"/>
      <c r="K63" s="288"/>
      <c r="L63" s="824"/>
      <c r="M63" s="825"/>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2"/>
      <c r="I65" s="175"/>
      <c r="J65" s="175"/>
      <c r="K65" s="175"/>
      <c r="L65" s="994"/>
      <c r="M65" s="995"/>
      <c r="N65" s="493"/>
    </row>
    <row r="66" spans="1:15" ht="15.75" thickBot="1">
      <c r="B66" s="820" t="s">
        <v>1037</v>
      </c>
      <c r="C66" s="821"/>
      <c r="D66" s="821"/>
      <c r="E66" s="821"/>
      <c r="F66" s="821"/>
      <c r="G66" s="821"/>
      <c r="H66" s="821"/>
      <c r="I66" s="821"/>
      <c r="J66" s="821"/>
      <c r="K66" s="821"/>
      <c r="L66" s="821"/>
      <c r="M66" s="822"/>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6" t="s">
        <v>1047</v>
      </c>
      <c r="C70" s="847"/>
      <c r="D70" s="847"/>
      <c r="E70" s="847"/>
      <c r="F70" s="847"/>
      <c r="G70" s="847"/>
      <c r="H70" s="847"/>
      <c r="I70" s="79" t="s">
        <v>1048</v>
      </c>
      <c r="J70" s="81" t="s">
        <v>1494</v>
      </c>
      <c r="K70" s="80" t="s">
        <v>1050</v>
      </c>
      <c r="L70" s="848" t="s">
        <v>1034</v>
      </c>
      <c r="M70" s="972"/>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5">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90"/>
      <c r="C76" s="991"/>
      <c r="D76" s="991"/>
      <c r="E76" s="991"/>
      <c r="F76" s="991"/>
      <c r="G76" s="991"/>
      <c r="H76" s="991"/>
      <c r="I76" s="175"/>
      <c r="J76" s="175"/>
      <c r="K76" s="175"/>
      <c r="L76" s="992"/>
      <c r="M76" s="993"/>
      <c r="N76" s="493"/>
    </row>
    <row r="77" spans="1:15" ht="15.75" thickBot="1">
      <c r="B77" s="820" t="s">
        <v>1037</v>
      </c>
      <c r="C77" s="821"/>
      <c r="D77" s="821"/>
      <c r="E77" s="821"/>
      <c r="F77" s="821"/>
      <c r="G77" s="821"/>
      <c r="H77" s="821"/>
      <c r="I77" s="821"/>
      <c r="J77" s="821"/>
      <c r="K77" s="821"/>
      <c r="L77" s="821"/>
      <c r="M77" s="822"/>
      <c r="N77" s="310">
        <f>SUM(N71:N76)</f>
        <v>5106.7205206099998</v>
      </c>
    </row>
    <row r="78" spans="1:15" ht="15.75" thickBot="1">
      <c r="B78" s="39"/>
      <c r="C78" s="40"/>
      <c r="D78" s="40"/>
      <c r="E78" s="40"/>
      <c r="F78" s="40"/>
      <c r="G78" s="40"/>
      <c r="H78" s="40"/>
      <c r="I78" s="40"/>
      <c r="J78" s="40"/>
      <c r="K78" s="40"/>
      <c r="L78" s="40"/>
      <c r="M78" s="40"/>
      <c r="N78" s="41"/>
    </row>
    <row r="79" spans="1:15" ht="15.75" thickBot="1">
      <c r="B79" s="820" t="s">
        <v>1051</v>
      </c>
      <c r="C79" s="821"/>
      <c r="D79" s="821"/>
      <c r="E79" s="821"/>
      <c r="F79" s="821"/>
      <c r="G79" s="821"/>
      <c r="H79" s="821"/>
      <c r="I79" s="821"/>
      <c r="J79" s="821"/>
      <c r="K79" s="821"/>
      <c r="L79" s="821"/>
      <c r="M79" s="822"/>
      <c r="N79" s="105">
        <f>N43+N55+N66+N77</f>
        <v>47609.389879973831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1" t="s">
        <v>1053</v>
      </c>
      <c r="C83" s="812"/>
      <c r="D83" s="812"/>
      <c r="E83" s="812"/>
      <c r="F83" s="812"/>
      <c r="G83" s="812"/>
      <c r="H83" s="812"/>
      <c r="I83" s="323"/>
      <c r="J83" s="343"/>
      <c r="K83" s="311" t="s">
        <v>1054</v>
      </c>
      <c r="L83" s="850" t="s">
        <v>1055</v>
      </c>
      <c r="M83" s="851"/>
      <c r="N83" s="312"/>
    </row>
    <row r="84" spans="1:14">
      <c r="B84" s="852" t="s">
        <v>1056</v>
      </c>
      <c r="C84" s="853"/>
      <c r="D84" s="853"/>
      <c r="E84" s="853"/>
      <c r="F84" s="853"/>
      <c r="G84" s="853"/>
      <c r="H84" s="853"/>
      <c r="I84" s="93"/>
      <c r="J84" s="94"/>
      <c r="K84" s="313">
        <v>0.2</v>
      </c>
      <c r="L84" s="854">
        <f>N79*K84</f>
        <v>9521.8779759947665</v>
      </c>
      <c r="M84" s="855"/>
      <c r="N84" s="57"/>
    </row>
    <row r="85" spans="1:14">
      <c r="B85" s="95" t="s">
        <v>1057</v>
      </c>
      <c r="C85" s="96"/>
      <c r="D85" s="96"/>
      <c r="E85" s="96"/>
      <c r="F85" s="96"/>
      <c r="G85" s="96"/>
      <c r="H85" s="96"/>
      <c r="I85" s="93"/>
      <c r="J85" s="94"/>
      <c r="K85" s="313">
        <v>0.05</v>
      </c>
      <c r="L85" s="854">
        <f>N79*K85</f>
        <v>2380.4694939986916</v>
      </c>
      <c r="M85" s="855"/>
      <c r="N85" s="57"/>
    </row>
    <row r="86" spans="1:14" ht="15.75" thickBot="1">
      <c r="B86" s="97" t="s">
        <v>1058</v>
      </c>
      <c r="C86" s="98"/>
      <c r="D86" s="98"/>
      <c r="E86" s="98"/>
      <c r="F86" s="98"/>
      <c r="G86" s="98"/>
      <c r="H86" s="98"/>
      <c r="I86" s="99"/>
      <c r="J86" s="100"/>
      <c r="K86" s="314">
        <v>0.05</v>
      </c>
      <c r="L86" s="856">
        <f>N79*K86</f>
        <v>2380.4694939986916</v>
      </c>
      <c r="M86" s="857"/>
      <c r="N86" s="57"/>
    </row>
    <row r="87" spans="1:14" ht="15.75" thickBot="1">
      <c r="B87" s="820" t="s">
        <v>1037</v>
      </c>
      <c r="C87" s="821"/>
      <c r="D87" s="821"/>
      <c r="E87" s="821"/>
      <c r="F87" s="821"/>
      <c r="G87" s="821"/>
      <c r="H87" s="821"/>
      <c r="I87" s="821"/>
      <c r="J87" s="821"/>
      <c r="K87" s="821"/>
      <c r="L87" s="821"/>
      <c r="M87" s="822"/>
      <c r="N87" s="58">
        <f>L84+L85+L86</f>
        <v>14282.816963992149</v>
      </c>
    </row>
    <row r="88" spans="1:14" ht="15.75" thickBot="1">
      <c r="B88" s="39"/>
      <c r="C88" s="40"/>
      <c r="D88" s="40"/>
      <c r="E88" s="40"/>
      <c r="F88" s="40"/>
      <c r="G88" s="40"/>
      <c r="H88" s="40"/>
      <c r="I88" s="40"/>
      <c r="J88" s="40"/>
      <c r="K88" s="40"/>
      <c r="L88" s="40"/>
      <c r="M88" s="40"/>
      <c r="N88" s="41"/>
    </row>
    <row r="89" spans="1:14" ht="15.75" thickBot="1">
      <c r="A89" t="s">
        <v>2122</v>
      </c>
      <c r="B89" s="820" t="s">
        <v>1059</v>
      </c>
      <c r="C89" s="821"/>
      <c r="D89" s="821"/>
      <c r="E89" s="821"/>
      <c r="F89" s="821"/>
      <c r="G89" s="821"/>
      <c r="H89" s="821"/>
      <c r="I89" s="821"/>
      <c r="J89" s="821"/>
      <c r="K89" s="821"/>
      <c r="L89" s="821"/>
      <c r="M89" s="822"/>
      <c r="N89" s="196">
        <f>N79+N87</f>
        <v>61892.206843965978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2" t="s">
        <v>2324</v>
      </c>
      <c r="C106" s="963"/>
      <c r="D106" s="963"/>
      <c r="E106" s="963"/>
      <c r="F106" s="963"/>
      <c r="G106" s="963"/>
      <c r="H106" s="963"/>
      <c r="I106" s="963"/>
      <c r="J106" s="963"/>
      <c r="K106" s="963"/>
      <c r="L106" s="963"/>
      <c r="M106" s="963"/>
      <c r="N106" s="964"/>
    </row>
    <row r="107" spans="2:14" ht="15" customHeight="1">
      <c r="B107" s="962"/>
      <c r="C107" s="963"/>
      <c r="D107" s="963"/>
      <c r="E107" s="963"/>
      <c r="F107" s="963"/>
      <c r="G107" s="963"/>
      <c r="H107" s="963"/>
      <c r="I107" s="963"/>
      <c r="J107" s="963"/>
      <c r="K107" s="963"/>
      <c r="L107" s="963"/>
      <c r="M107" s="963"/>
      <c r="N107" s="964"/>
    </row>
    <row r="108" spans="2:14" ht="29.25" customHeight="1">
      <c r="B108" s="965" t="s">
        <v>2325</v>
      </c>
      <c r="C108" s="966"/>
      <c r="D108" s="966"/>
      <c r="E108" s="966"/>
      <c r="F108" s="966"/>
      <c r="G108" s="966"/>
      <c r="H108" s="966"/>
      <c r="I108" s="966"/>
      <c r="J108" s="966"/>
      <c r="K108" s="966"/>
      <c r="L108" s="966"/>
      <c r="M108" s="966"/>
      <c r="N108" s="967"/>
    </row>
    <row r="109" spans="2:14">
      <c r="B109" s="965"/>
      <c r="C109" s="966"/>
      <c r="D109" s="966"/>
      <c r="E109" s="966"/>
      <c r="F109" s="966"/>
      <c r="G109" s="966"/>
      <c r="H109" s="966"/>
      <c r="I109" s="966"/>
      <c r="J109" s="966"/>
      <c r="K109" s="966"/>
      <c r="L109" s="966"/>
      <c r="M109" s="966"/>
      <c r="N109" s="967"/>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8"/>
      <c r="K119" s="968"/>
      <c r="L119" s="968"/>
      <c r="M119" s="968"/>
      <c r="N119" s="969"/>
    </row>
    <row r="120" spans="2:14" ht="15.75" thickBot="1">
      <c r="B120" s="428" t="s">
        <v>2327</v>
      </c>
      <c r="C120" s="429"/>
      <c r="D120" s="429"/>
      <c r="E120" s="268"/>
      <c r="F120" s="268"/>
      <c r="G120" s="268"/>
      <c r="H120" s="268"/>
      <c r="I120" s="268"/>
      <c r="J120" s="970"/>
      <c r="K120" s="970"/>
      <c r="L120" s="970"/>
      <c r="M120" s="970"/>
      <c r="N120" s="971"/>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topLeftCell="A25" zoomScale="76" zoomScaleNormal="76" workbookViewId="0">
      <selection activeCell="E18" sqref="E18"/>
    </sheetView>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t="17.25" hidden="1" customHeight="1" thickBot="1">
      <c r="B30" s="77" t="s">
        <v>1027</v>
      </c>
      <c r="C30" s="829" t="s">
        <v>1028</v>
      </c>
      <c r="D30" s="830"/>
      <c r="E30" s="830"/>
      <c r="F30" s="830"/>
      <c r="G30" s="830"/>
      <c r="H30" s="830"/>
      <c r="I30" s="830"/>
      <c r="J30" s="78"/>
      <c r="K30" s="316"/>
      <c r="L30" s="831" t="s">
        <v>1029</v>
      </c>
      <c r="M30" s="832"/>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19"/>
      <c r="B36" s="833"/>
      <c r="C36" s="834"/>
      <c r="D36" s="834"/>
      <c r="E36" s="834"/>
      <c r="F36" s="834"/>
      <c r="G36" s="834"/>
      <c r="H36" s="835"/>
      <c r="I36" s="276"/>
      <c r="J36" s="277"/>
      <c r="K36" s="278"/>
      <c r="L36" s="279"/>
      <c r="M36" s="345"/>
      <c r="N36" s="281"/>
    </row>
    <row r="37" spans="1:14">
      <c r="A37" s="119"/>
      <c r="B37" s="833"/>
      <c r="C37" s="834"/>
      <c r="D37" s="834"/>
      <c r="E37" s="834"/>
      <c r="F37" s="834"/>
      <c r="G37" s="834"/>
      <c r="H37" s="835"/>
      <c r="I37" s="430"/>
      <c r="J37" s="431"/>
      <c r="K37" s="278"/>
      <c r="L37" s="344"/>
      <c r="M37" s="345"/>
      <c r="N37" s="281"/>
    </row>
    <row r="38" spans="1:14">
      <c r="B38" s="833"/>
      <c r="C38" s="834"/>
      <c r="D38" s="834"/>
      <c r="E38" s="834"/>
      <c r="F38" s="834"/>
      <c r="G38" s="834"/>
      <c r="H38" s="835"/>
      <c r="I38" s="337"/>
      <c r="J38" s="339"/>
      <c r="K38" s="278"/>
      <c r="L38" s="432"/>
      <c r="M38" s="433"/>
      <c r="N38" s="281"/>
    </row>
    <row r="39" spans="1:14">
      <c r="B39" s="833"/>
      <c r="C39" s="834"/>
      <c r="D39" s="834"/>
      <c r="E39" s="834"/>
      <c r="F39" s="834"/>
      <c r="G39" s="834"/>
      <c r="H39" s="835"/>
      <c r="I39" s="42"/>
      <c r="J39" s="43"/>
      <c r="K39" s="278"/>
      <c r="L39" s="285"/>
      <c r="M39" s="345"/>
      <c r="N39" s="281"/>
    </row>
    <row r="40" spans="1:14">
      <c r="B40" s="329"/>
      <c r="C40" s="330"/>
      <c r="D40" s="330"/>
      <c r="E40" s="330"/>
      <c r="F40" s="332"/>
      <c r="G40" s="332"/>
      <c r="H40" s="131"/>
      <c r="I40" s="42"/>
      <c r="J40" s="43"/>
      <c r="K40" s="278"/>
      <c r="L40" s="285"/>
      <c r="M40" s="286"/>
      <c r="N40" s="282"/>
    </row>
    <row r="41" spans="1:14">
      <c r="B41" s="840" t="s">
        <v>1036</v>
      </c>
      <c r="C41" s="841"/>
      <c r="D41" s="841"/>
      <c r="E41" s="44"/>
      <c r="F41" s="45"/>
      <c r="G41" s="45"/>
      <c r="H41" s="46"/>
      <c r="I41" s="42"/>
      <c r="J41" s="43"/>
      <c r="K41" s="288"/>
      <c r="L41" s="285"/>
      <c r="M41" s="410">
        <v>0.05</v>
      </c>
      <c r="N41" s="353">
        <f>N76*M41</f>
        <v>85112.008676833342</v>
      </c>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4">
        <v>1100</v>
      </c>
      <c r="L48" s="430"/>
      <c r="M48" s="411">
        <f>VLOOKUP(A48,MATERIALES!A6:D397,4,FALSE)</f>
        <v>1010.1666666666667</v>
      </c>
      <c r="N48" s="281">
        <f>K48*M48</f>
        <v>1111183.3333333335</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6"/>
      <c r="C53" s="53"/>
      <c r="D53" s="53"/>
      <c r="E53" s="53"/>
      <c r="F53" s="53"/>
      <c r="G53" s="53"/>
      <c r="H53" s="53"/>
      <c r="I53" s="53"/>
      <c r="J53" s="297"/>
      <c r="K53" s="175"/>
      <c r="L53" s="487"/>
      <c r="M53" s="488"/>
      <c r="N53" s="489"/>
    </row>
    <row r="54" spans="1:14" ht="15.75" thickBot="1">
      <c r="B54" s="820" t="s">
        <v>1037</v>
      </c>
      <c r="C54" s="821"/>
      <c r="D54" s="821"/>
      <c r="E54" s="821"/>
      <c r="F54" s="821"/>
      <c r="G54" s="821"/>
      <c r="H54" s="821"/>
      <c r="I54" s="821"/>
      <c r="J54" s="821"/>
      <c r="K54" s="821"/>
      <c r="L54" s="821"/>
      <c r="M54" s="822"/>
      <c r="N54" s="403">
        <f>SUM(N48:N53)</f>
        <v>1111183.3333333335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3" t="s">
        <v>1045</v>
      </c>
      <c r="M58" s="796"/>
      <c r="N58" s="82" t="s">
        <v>1035</v>
      </c>
    </row>
    <row r="59" spans="1:14">
      <c r="B59" s="52"/>
      <c r="C59" s="326"/>
      <c r="D59" s="326"/>
      <c r="E59" s="326"/>
      <c r="F59" s="326"/>
      <c r="G59" s="326"/>
      <c r="H59" s="320"/>
      <c r="I59" s="288"/>
      <c r="J59" s="295"/>
      <c r="K59" s="288"/>
      <c r="L59" s="824"/>
      <c r="M59" s="825"/>
      <c r="N59" s="296"/>
    </row>
    <row r="60" spans="1:14">
      <c r="B60" s="52"/>
      <c r="C60" s="53"/>
      <c r="D60" s="53"/>
      <c r="E60" s="53"/>
      <c r="F60" s="53"/>
      <c r="G60" s="53"/>
      <c r="H60" s="320"/>
      <c r="I60" s="288"/>
      <c r="J60" s="295"/>
      <c r="K60" s="288"/>
      <c r="L60" s="824"/>
      <c r="M60" s="825"/>
      <c r="N60" s="296"/>
    </row>
    <row r="61" spans="1:14">
      <c r="B61" s="52"/>
      <c r="C61" s="53"/>
      <c r="D61" s="53"/>
      <c r="E61" s="53"/>
      <c r="F61" s="53"/>
      <c r="G61" s="53"/>
      <c r="H61" s="320"/>
      <c r="I61" s="288"/>
      <c r="J61" s="295"/>
      <c r="K61" s="288"/>
      <c r="L61" s="824"/>
      <c r="M61" s="825"/>
      <c r="N61" s="296"/>
    </row>
    <row r="62" spans="1:14">
      <c r="B62" s="52"/>
      <c r="C62" s="53"/>
      <c r="D62" s="53"/>
      <c r="E62" s="53"/>
      <c r="F62" s="53"/>
      <c r="G62" s="53"/>
      <c r="H62" s="320"/>
      <c r="I62" s="288"/>
      <c r="J62" s="295"/>
      <c r="K62" s="288"/>
      <c r="L62" s="824"/>
      <c r="M62" s="825"/>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2"/>
      <c r="I64" s="175"/>
      <c r="J64" s="175"/>
      <c r="K64" s="175"/>
      <c r="L64" s="994"/>
      <c r="M64" s="995"/>
      <c r="N64" s="493"/>
    </row>
    <row r="65" spans="1:15" ht="15.75" thickBot="1">
      <c r="B65" s="820" t="s">
        <v>1037</v>
      </c>
      <c r="C65" s="821"/>
      <c r="D65" s="821"/>
      <c r="E65" s="821"/>
      <c r="F65" s="821"/>
      <c r="G65" s="821"/>
      <c r="H65" s="821"/>
      <c r="I65" s="821"/>
      <c r="J65" s="821"/>
      <c r="K65" s="821"/>
      <c r="L65" s="821"/>
      <c r="M65" s="822"/>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6" t="s">
        <v>1047</v>
      </c>
      <c r="C69" s="847"/>
      <c r="D69" s="847"/>
      <c r="E69" s="847"/>
      <c r="F69" s="847"/>
      <c r="G69" s="847"/>
      <c r="H69" s="847"/>
      <c r="I69" s="79" t="s">
        <v>1048</v>
      </c>
      <c r="J69" s="81" t="s">
        <v>1494</v>
      </c>
      <c r="K69" s="80" t="s">
        <v>1050</v>
      </c>
      <c r="L69" s="848" t="s">
        <v>1034</v>
      </c>
      <c r="M69" s="972"/>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5">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90"/>
      <c r="C75" s="991"/>
      <c r="D75" s="991"/>
      <c r="E75" s="991"/>
      <c r="F75" s="991"/>
      <c r="G75" s="991"/>
      <c r="H75" s="991"/>
      <c r="I75" s="175"/>
      <c r="J75" s="175"/>
      <c r="K75" s="175"/>
      <c r="L75" s="992"/>
      <c r="M75" s="993"/>
      <c r="N75" s="51"/>
    </row>
    <row r="76" spans="1:15" ht="15.75" thickBot="1">
      <c r="B76" s="820" t="s">
        <v>1037</v>
      </c>
      <c r="C76" s="821"/>
      <c r="D76" s="821"/>
      <c r="E76" s="821"/>
      <c r="F76" s="821"/>
      <c r="G76" s="821"/>
      <c r="H76" s="821"/>
      <c r="I76" s="821"/>
      <c r="J76" s="821"/>
      <c r="K76" s="821"/>
      <c r="L76" s="821"/>
      <c r="M76" s="822"/>
      <c r="N76" s="310">
        <f>SUM(N70:N75)</f>
        <v>1702240.1735366667</v>
      </c>
    </row>
    <row r="77" spans="1:15" ht="15.75" thickBot="1">
      <c r="B77" s="39"/>
      <c r="C77" s="40"/>
      <c r="D77" s="40"/>
      <c r="E77" s="40"/>
      <c r="F77" s="40"/>
      <c r="G77" s="40"/>
      <c r="H77" s="40"/>
      <c r="I77" s="40"/>
      <c r="J77" s="40"/>
      <c r="K77" s="40"/>
      <c r="L77" s="40"/>
      <c r="M77" s="40"/>
      <c r="N77" s="41"/>
    </row>
    <row r="78" spans="1:15" ht="15.75" thickBot="1">
      <c r="B78" s="820" t="s">
        <v>1051</v>
      </c>
      <c r="C78" s="821"/>
      <c r="D78" s="821"/>
      <c r="E78" s="821"/>
      <c r="F78" s="821"/>
      <c r="G78" s="821"/>
      <c r="H78" s="821"/>
      <c r="I78" s="821"/>
      <c r="J78" s="821"/>
      <c r="K78" s="821"/>
      <c r="L78" s="821"/>
      <c r="M78" s="822"/>
      <c r="N78" s="105">
        <f>N43+N54+N65+N76</f>
        <v>2898535.5155468332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579707.10310936661</v>
      </c>
      <c r="M83" s="855"/>
      <c r="N83" s="57"/>
    </row>
    <row r="84" spans="1:14">
      <c r="B84" s="95" t="s">
        <v>1057</v>
      </c>
      <c r="C84" s="96"/>
      <c r="D84" s="96"/>
      <c r="E84" s="96"/>
      <c r="F84" s="96"/>
      <c r="G84" s="96"/>
      <c r="H84" s="96"/>
      <c r="I84" s="93"/>
      <c r="J84" s="94"/>
      <c r="K84" s="313">
        <v>0.05</v>
      </c>
      <c r="L84" s="854">
        <f>N78*K84</f>
        <v>144926.77577734165</v>
      </c>
      <c r="M84" s="855"/>
      <c r="N84" s="57"/>
    </row>
    <row r="85" spans="1:14" ht="15.75" thickBot="1">
      <c r="B85" s="97" t="s">
        <v>1058</v>
      </c>
      <c r="C85" s="98"/>
      <c r="D85" s="98"/>
      <c r="E85" s="98"/>
      <c r="F85" s="98"/>
      <c r="G85" s="98"/>
      <c r="H85" s="98"/>
      <c r="I85" s="99"/>
      <c r="J85" s="100"/>
      <c r="K85" s="314">
        <v>0.05</v>
      </c>
      <c r="L85" s="856">
        <f>N78*K85</f>
        <v>144926.77577734165</v>
      </c>
      <c r="M85" s="857"/>
      <c r="N85" s="57"/>
    </row>
    <row r="86" spans="1:14" ht="15.75" thickBot="1">
      <c r="B86" s="820" t="s">
        <v>1037</v>
      </c>
      <c r="C86" s="821"/>
      <c r="D86" s="821"/>
      <c r="E86" s="821"/>
      <c r="F86" s="821"/>
      <c r="G86" s="821"/>
      <c r="H86" s="821"/>
      <c r="I86" s="821"/>
      <c r="J86" s="821"/>
      <c r="K86" s="821"/>
      <c r="L86" s="821"/>
      <c r="M86" s="822"/>
      <c r="N86" s="58">
        <f>L83+L84+L85</f>
        <v>869560.65466404997</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3768096.170210883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29.25"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28.5" customHeight="1" thickBot="1">
      <c r="A31" t="s">
        <v>1929</v>
      </c>
      <c r="B31" s="113" t="s">
        <v>1250</v>
      </c>
      <c r="C31" s="996" t="s">
        <v>2299</v>
      </c>
      <c r="D31" s="997"/>
      <c r="E31" s="997"/>
      <c r="F31" s="997"/>
      <c r="G31" s="997"/>
      <c r="H31" s="997"/>
      <c r="I31" s="997"/>
      <c r="J31" s="997"/>
      <c r="K31" s="496"/>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s="177" t="s">
        <v>373</v>
      </c>
      <c r="B36" s="833" t="str">
        <f>VLOOKUP(A36,EQUIPOS!A6:D154,3,FALSE)</f>
        <v>Volqueta 6 m3</v>
      </c>
      <c r="C36" s="834"/>
      <c r="D36" s="834"/>
      <c r="E36" s="834"/>
      <c r="F36" s="834"/>
      <c r="G36" s="834"/>
      <c r="H36" s="835"/>
      <c r="I36" s="276"/>
      <c r="J36" s="277"/>
      <c r="K36" s="278">
        <f>VLOOKUP(A36,EQUIPOS!A6:D161,4,FALSE)</f>
        <v>82454.416666666657</v>
      </c>
      <c r="L36" s="279"/>
      <c r="M36" s="464">
        <v>81</v>
      </c>
      <c r="N36" s="281">
        <f>K36/M36</f>
        <v>1017.9557613168723</v>
      </c>
    </row>
    <row r="37" span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2"/>
    </row>
    <row r="39" spans="1:14">
      <c r="B39" s="833"/>
      <c r="C39" s="834"/>
      <c r="D39" s="834"/>
      <c r="E39" s="834"/>
      <c r="F39" s="834"/>
      <c r="G39" s="834"/>
      <c r="H39" s="835"/>
      <c r="I39" s="836"/>
      <c r="J39" s="817"/>
      <c r="K39" s="283"/>
      <c r="L39" s="837"/>
      <c r="M39" s="838"/>
      <c r="N39" s="284"/>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105">
        <f>SUM(N36:N42)</f>
        <v>1017.9557613168723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5"/>
      <c r="C53" s="816"/>
      <c r="D53" s="816"/>
      <c r="E53" s="816"/>
      <c r="F53" s="816"/>
      <c r="G53" s="816"/>
      <c r="H53" s="816"/>
      <c r="I53" s="817"/>
      <c r="J53" s="48"/>
      <c r="K53" s="50"/>
      <c r="L53" s="818"/>
      <c r="M53" s="819"/>
      <c r="N53" s="51"/>
    </row>
    <row r="54" spans="2:14" ht="15.75" thickBot="1">
      <c r="B54" s="820" t="s">
        <v>1037</v>
      </c>
      <c r="C54" s="821"/>
      <c r="D54" s="821"/>
      <c r="E54" s="821"/>
      <c r="F54" s="821"/>
      <c r="G54" s="821"/>
      <c r="H54" s="821"/>
      <c r="I54" s="821"/>
      <c r="J54" s="821"/>
      <c r="K54" s="821"/>
      <c r="L54" s="821"/>
      <c r="M54" s="822"/>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3" t="s">
        <v>1045</v>
      </c>
      <c r="M58" s="796"/>
      <c r="N58" s="82" t="s">
        <v>1035</v>
      </c>
    </row>
    <row r="59" spans="2:14">
      <c r="B59" s="52"/>
      <c r="C59" s="326"/>
      <c r="D59" s="326"/>
      <c r="E59" s="326"/>
      <c r="F59" s="326"/>
      <c r="G59" s="326"/>
      <c r="H59" s="320"/>
      <c r="I59" s="288"/>
      <c r="J59" s="295"/>
      <c r="K59" s="288"/>
      <c r="L59" s="824"/>
      <c r="M59" s="82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2"/>
      <c r="I64" s="175"/>
      <c r="J64" s="175"/>
      <c r="K64" s="175"/>
      <c r="L64" s="994"/>
      <c r="M64" s="995"/>
      <c r="N64" s="493"/>
    </row>
    <row r="65" spans="2:15" ht="15.75" thickBot="1">
      <c r="B65" s="820" t="s">
        <v>1037</v>
      </c>
      <c r="C65" s="821"/>
      <c r="D65" s="821"/>
      <c r="E65" s="821"/>
      <c r="F65" s="821"/>
      <c r="G65" s="821"/>
      <c r="H65" s="821"/>
      <c r="I65" s="821"/>
      <c r="J65" s="821"/>
      <c r="K65" s="821"/>
      <c r="L65" s="821"/>
      <c r="M65" s="822"/>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0"/>
      <c r="C75" s="991"/>
      <c r="D75" s="991"/>
      <c r="E75" s="991"/>
      <c r="F75" s="991"/>
      <c r="G75" s="991"/>
      <c r="H75" s="991"/>
      <c r="I75" s="175"/>
      <c r="J75" s="175"/>
      <c r="K75" s="175"/>
      <c r="L75" s="992"/>
      <c r="M75" s="993"/>
      <c r="N75" s="51"/>
    </row>
    <row r="76" spans="2:15" ht="15.75" thickBot="1">
      <c r="B76" s="820" t="s">
        <v>1037</v>
      </c>
      <c r="C76" s="821"/>
      <c r="D76" s="821"/>
      <c r="E76" s="821"/>
      <c r="F76" s="821"/>
      <c r="G76" s="821"/>
      <c r="H76" s="821"/>
      <c r="I76" s="821"/>
      <c r="J76" s="821"/>
      <c r="K76" s="821"/>
      <c r="L76" s="821"/>
      <c r="M76" s="822"/>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1017.9557613168723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203.59115226337448</v>
      </c>
      <c r="M83" s="855"/>
      <c r="N83" s="57"/>
    </row>
    <row r="84" spans="1:14">
      <c r="B84" s="95" t="s">
        <v>1057</v>
      </c>
      <c r="C84" s="96"/>
      <c r="D84" s="96"/>
      <c r="E84" s="96"/>
      <c r="F84" s="96"/>
      <c r="G84" s="96"/>
      <c r="H84" s="96"/>
      <c r="I84" s="93"/>
      <c r="J84" s="94"/>
      <c r="K84" s="313">
        <v>0.05</v>
      </c>
      <c r="L84" s="854">
        <f>N78*K84</f>
        <v>50.897788065843621</v>
      </c>
      <c r="M84" s="855"/>
      <c r="N84" s="57"/>
    </row>
    <row r="85" spans="1:14" ht="15.75" thickBot="1">
      <c r="B85" s="97" t="s">
        <v>1058</v>
      </c>
      <c r="C85" s="98"/>
      <c r="D85" s="98"/>
      <c r="E85" s="98"/>
      <c r="F85" s="98"/>
      <c r="G85" s="98"/>
      <c r="H85" s="98"/>
      <c r="I85" s="99"/>
      <c r="J85" s="100"/>
      <c r="K85" s="314">
        <v>0.05</v>
      </c>
      <c r="L85" s="856">
        <f>N78*K85</f>
        <v>50.897788065843621</v>
      </c>
      <c r="M85" s="857"/>
      <c r="N85" s="57"/>
    </row>
    <row r="86" spans="1:14" ht="15.75" thickBot="1">
      <c r="B86" s="820" t="s">
        <v>1037</v>
      </c>
      <c r="C86" s="821"/>
      <c r="D86" s="821"/>
      <c r="E86" s="821"/>
      <c r="F86" s="821"/>
      <c r="G86" s="821"/>
      <c r="H86" s="821"/>
      <c r="I86" s="821"/>
      <c r="J86" s="821"/>
      <c r="K86" s="821"/>
      <c r="L86" s="821"/>
      <c r="M86" s="822"/>
      <c r="N86" s="58">
        <f>L83+L84+L85</f>
        <v>305.38672839506171</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1323.3424897119339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5" t="s">
        <v>1026</v>
      </c>
      <c r="C27" s="906"/>
      <c r="D27" s="906"/>
      <c r="E27" s="906"/>
      <c r="F27" s="906"/>
      <c r="G27" s="906"/>
      <c r="H27" s="906"/>
      <c r="I27" s="906"/>
      <c r="J27" s="906"/>
      <c r="K27" s="906"/>
      <c r="L27" s="906"/>
      <c r="M27" s="906"/>
      <c r="N27" s="907"/>
    </row>
    <row r="28" spans="1:14" ht="15.75" thickBot="1">
      <c r="B28" s="39"/>
      <c r="C28" s="40"/>
      <c r="D28" s="40"/>
      <c r="E28" s="40"/>
      <c r="F28" s="40"/>
      <c r="G28" s="40"/>
      <c r="H28" s="40"/>
      <c r="I28" s="40"/>
      <c r="J28" s="40"/>
      <c r="K28" s="40"/>
      <c r="L28" s="40"/>
      <c r="M28" s="40"/>
      <c r="N28" s="41"/>
    </row>
    <row r="29" spans="1:14" ht="26.25" thickBot="1">
      <c r="B29" s="77" t="s">
        <v>1027</v>
      </c>
      <c r="C29" s="829" t="s">
        <v>1028</v>
      </c>
      <c r="D29" s="830"/>
      <c r="E29" s="830"/>
      <c r="F29" s="830"/>
      <c r="G29" s="830"/>
      <c r="H29" s="830"/>
      <c r="I29" s="830"/>
      <c r="J29" s="78"/>
      <c r="K29" s="351" t="s">
        <v>2321</v>
      </c>
      <c r="L29" s="831" t="s">
        <v>1029</v>
      </c>
      <c r="M29" s="832"/>
      <c r="N29" s="77" t="s">
        <v>1030</v>
      </c>
    </row>
    <row r="30" spans="1:14" hidden="1">
      <c r="B30" s="77" t="s">
        <v>1027</v>
      </c>
      <c r="C30" s="829" t="s">
        <v>1028</v>
      </c>
      <c r="D30" s="830"/>
      <c r="E30" s="830"/>
      <c r="F30" s="830"/>
      <c r="G30" s="830"/>
      <c r="H30" s="830"/>
      <c r="I30" s="830"/>
      <c r="J30" s="78"/>
      <c r="K30" s="316"/>
      <c r="L30" s="831" t="s">
        <v>1029</v>
      </c>
      <c r="M30" s="832"/>
      <c r="N30" s="77" t="s">
        <v>1030</v>
      </c>
    </row>
    <row r="31" spans="1:14" ht="41.25" customHeight="1" thickBot="1">
      <c r="A31" t="s">
        <v>1929</v>
      </c>
      <c r="B31" s="113" t="s">
        <v>1251</v>
      </c>
      <c r="C31" s="996" t="s">
        <v>2302</v>
      </c>
      <c r="D31" s="997"/>
      <c r="E31" s="997"/>
      <c r="F31" s="997"/>
      <c r="G31" s="997"/>
      <c r="H31" s="997"/>
      <c r="I31" s="997"/>
      <c r="J31" s="997"/>
      <c r="K31" s="496"/>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373</v>
      </c>
      <c r="B36" s="833" t="str">
        <f>VLOOKUP(A36,EQUIPOS!A6:D154,3,FALSE)</f>
        <v>Volqueta 6 m3</v>
      </c>
      <c r="C36" s="834"/>
      <c r="D36" s="834"/>
      <c r="E36" s="834"/>
      <c r="F36" s="834"/>
      <c r="G36" s="834"/>
      <c r="H36" s="835"/>
      <c r="I36" s="276"/>
      <c r="J36" s="277"/>
      <c r="K36" s="278">
        <f>VLOOKUP(A36,EQUIPOS!A6:D161,4,FALSE)</f>
        <v>82454.416666666657</v>
      </c>
      <c r="L36" s="279"/>
      <c r="M36" s="292">
        <v>66</v>
      </c>
      <c r="N36" s="281">
        <f>K36/M36</f>
        <v>1249.3093434343432</v>
      </c>
    </row>
    <row r="37" span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2"/>
    </row>
    <row r="39" spans="1:14">
      <c r="B39" s="833"/>
      <c r="C39" s="834"/>
      <c r="D39" s="834"/>
      <c r="E39" s="834"/>
      <c r="F39" s="834"/>
      <c r="G39" s="834"/>
      <c r="H39" s="835"/>
      <c r="I39" s="836"/>
      <c r="J39" s="817"/>
      <c r="K39" s="283"/>
      <c r="L39" s="837"/>
      <c r="M39" s="838"/>
      <c r="N39" s="284"/>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105">
        <f>SUM(N36:N42)</f>
        <v>1249.3093434343432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5"/>
      <c r="C53" s="816"/>
      <c r="D53" s="816"/>
      <c r="E53" s="816"/>
      <c r="F53" s="816"/>
      <c r="G53" s="816"/>
      <c r="H53" s="816"/>
      <c r="I53" s="817"/>
      <c r="J53" s="48"/>
      <c r="K53" s="50"/>
      <c r="L53" s="818"/>
      <c r="M53" s="819"/>
      <c r="N53" s="51"/>
    </row>
    <row r="54" spans="2:14" ht="15.75" thickBot="1">
      <c r="B54" s="820" t="s">
        <v>1037</v>
      </c>
      <c r="C54" s="821"/>
      <c r="D54" s="821"/>
      <c r="E54" s="821"/>
      <c r="F54" s="821"/>
      <c r="G54" s="821"/>
      <c r="H54" s="821"/>
      <c r="I54" s="821"/>
      <c r="J54" s="821"/>
      <c r="K54" s="821"/>
      <c r="L54" s="821"/>
      <c r="M54" s="822"/>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3" t="s">
        <v>1045</v>
      </c>
      <c r="M58" s="796"/>
      <c r="N58" s="82" t="s">
        <v>1035</v>
      </c>
    </row>
    <row r="59" spans="2:14">
      <c r="B59" s="52"/>
      <c r="C59" s="326"/>
      <c r="D59" s="326"/>
      <c r="E59" s="326"/>
      <c r="F59" s="326"/>
      <c r="G59" s="326"/>
      <c r="H59" s="320"/>
      <c r="I59" s="288"/>
      <c r="J59" s="295"/>
      <c r="K59" s="288"/>
      <c r="L59" s="824"/>
      <c r="M59" s="82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2"/>
      <c r="I64" s="175"/>
      <c r="J64" s="175"/>
      <c r="K64" s="175"/>
      <c r="L64" s="994"/>
      <c r="M64" s="995"/>
      <c r="N64" s="493"/>
    </row>
    <row r="65" spans="2:15" ht="15.75" thickBot="1">
      <c r="B65" s="820" t="s">
        <v>1037</v>
      </c>
      <c r="C65" s="821"/>
      <c r="D65" s="821"/>
      <c r="E65" s="821"/>
      <c r="F65" s="821"/>
      <c r="G65" s="821"/>
      <c r="H65" s="821"/>
      <c r="I65" s="821"/>
      <c r="J65" s="821"/>
      <c r="K65" s="821"/>
      <c r="L65" s="821"/>
      <c r="M65" s="822"/>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0"/>
      <c r="C75" s="991"/>
      <c r="D75" s="991"/>
      <c r="E75" s="991"/>
      <c r="F75" s="991"/>
      <c r="G75" s="991"/>
      <c r="H75" s="991"/>
      <c r="I75" s="175"/>
      <c r="J75" s="175"/>
      <c r="K75" s="175"/>
      <c r="L75" s="992"/>
      <c r="M75" s="993"/>
      <c r="N75" s="51"/>
    </row>
    <row r="76" spans="2:15" ht="15.75" thickBot="1">
      <c r="B76" s="820" t="s">
        <v>1037</v>
      </c>
      <c r="C76" s="821"/>
      <c r="D76" s="821"/>
      <c r="E76" s="821"/>
      <c r="F76" s="821"/>
      <c r="G76" s="821"/>
      <c r="H76" s="821"/>
      <c r="I76" s="821"/>
      <c r="J76" s="821"/>
      <c r="K76" s="821"/>
      <c r="L76" s="821"/>
      <c r="M76" s="822"/>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1249.3093434343432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249.86186868686866</v>
      </c>
      <c r="M83" s="855"/>
      <c r="N83" s="57"/>
    </row>
    <row r="84" spans="1:14">
      <c r="B84" s="95" t="s">
        <v>1057</v>
      </c>
      <c r="C84" s="96"/>
      <c r="D84" s="96"/>
      <c r="E84" s="96"/>
      <c r="F84" s="96"/>
      <c r="G84" s="96"/>
      <c r="H84" s="96"/>
      <c r="I84" s="93"/>
      <c r="J84" s="94"/>
      <c r="K84" s="313">
        <v>0.05</v>
      </c>
      <c r="L84" s="854">
        <f>N78*K84</f>
        <v>62.465467171717165</v>
      </c>
      <c r="M84" s="855"/>
      <c r="N84" s="57"/>
    </row>
    <row r="85" spans="1:14" ht="15.75" thickBot="1">
      <c r="B85" s="97" t="s">
        <v>1058</v>
      </c>
      <c r="C85" s="98"/>
      <c r="D85" s="98"/>
      <c r="E85" s="98"/>
      <c r="F85" s="98"/>
      <c r="G85" s="98"/>
      <c r="H85" s="98"/>
      <c r="I85" s="99"/>
      <c r="J85" s="100"/>
      <c r="K85" s="314">
        <v>0.05</v>
      </c>
      <c r="L85" s="856">
        <f>N78*K85</f>
        <v>62.465467171717165</v>
      </c>
      <c r="M85" s="857"/>
      <c r="N85" s="57"/>
    </row>
    <row r="86" spans="1:14" ht="15.75" thickBot="1">
      <c r="B86" s="820" t="s">
        <v>1037</v>
      </c>
      <c r="C86" s="821"/>
      <c r="D86" s="821"/>
      <c r="E86" s="821"/>
      <c r="F86" s="821"/>
      <c r="G86" s="821"/>
      <c r="H86" s="821"/>
      <c r="I86" s="821"/>
      <c r="J86" s="821"/>
      <c r="K86" s="821"/>
      <c r="L86" s="821"/>
      <c r="M86" s="822"/>
      <c r="N86" s="58">
        <f>L83+L84+L85</f>
        <v>374.79280303030293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1624.102146464646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9"/>
      <c r="C1" s="921"/>
      <c r="D1" s="922"/>
      <c r="E1" s="922"/>
      <c r="F1" s="922"/>
      <c r="G1" s="922"/>
      <c r="H1" s="922"/>
      <c r="I1" s="922"/>
      <c r="J1" s="923"/>
      <c r="K1" s="924" t="s">
        <v>1017</v>
      </c>
      <c r="L1" s="926" t="s">
        <v>2304</v>
      </c>
      <c r="M1" s="927"/>
      <c r="N1" s="928"/>
    </row>
    <row r="2" spans="2:14">
      <c r="B2" s="910"/>
      <c r="C2" s="932" t="s">
        <v>1018</v>
      </c>
      <c r="D2" s="933"/>
      <c r="E2" s="933"/>
      <c r="F2" s="933"/>
      <c r="G2" s="933"/>
      <c r="H2" s="933"/>
      <c r="I2" s="933"/>
      <c r="J2" s="934"/>
      <c r="K2" s="925"/>
      <c r="L2" s="929"/>
      <c r="M2" s="930"/>
      <c r="N2" s="931"/>
    </row>
    <row r="3" spans="2:14">
      <c r="B3" s="910"/>
      <c r="C3" s="932" t="s">
        <v>2305</v>
      </c>
      <c r="D3" s="933"/>
      <c r="E3" s="933"/>
      <c r="F3" s="933"/>
      <c r="G3" s="933"/>
      <c r="H3" s="933"/>
      <c r="I3" s="933"/>
      <c r="J3" s="934"/>
      <c r="K3" s="912" t="s">
        <v>1019</v>
      </c>
      <c r="L3" s="936">
        <v>1</v>
      </c>
      <c r="M3" s="937"/>
      <c r="N3" s="938"/>
    </row>
    <row r="4" spans="2:14">
      <c r="B4" s="910"/>
      <c r="C4" s="932" t="s">
        <v>2306</v>
      </c>
      <c r="D4" s="933"/>
      <c r="E4" s="933"/>
      <c r="F4" s="933"/>
      <c r="G4" s="933"/>
      <c r="H4" s="933"/>
      <c r="I4" s="933"/>
      <c r="J4" s="934"/>
      <c r="K4" s="935"/>
      <c r="L4" s="939"/>
      <c r="M4" s="940"/>
      <c r="N4" s="941"/>
    </row>
    <row r="5" spans="2:14">
      <c r="B5" s="910"/>
      <c r="C5" s="932" t="s">
        <v>2307</v>
      </c>
      <c r="D5" s="933"/>
      <c r="E5" s="933"/>
      <c r="F5" s="933"/>
      <c r="G5" s="933"/>
      <c r="H5" s="933"/>
      <c r="I5" s="933"/>
      <c r="J5" s="934"/>
      <c r="K5" s="912" t="s">
        <v>1020</v>
      </c>
      <c r="L5" s="914"/>
      <c r="M5" s="914" t="s">
        <v>1021</v>
      </c>
      <c r="N5" s="916"/>
    </row>
    <row r="6" spans="2:14" ht="15.75" thickBot="1">
      <c r="B6" s="911"/>
      <c r="C6" s="918"/>
      <c r="D6" s="919"/>
      <c r="E6" s="919"/>
      <c r="F6" s="919"/>
      <c r="G6" s="919"/>
      <c r="H6" s="919"/>
      <c r="I6" s="919"/>
      <c r="J6" s="920"/>
      <c r="K6" s="913"/>
      <c r="L6" s="915"/>
      <c r="M6" s="915"/>
      <c r="N6" s="917"/>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2" t="s">
        <v>2311</v>
      </c>
      <c r="C10" s="943"/>
      <c r="D10" s="943"/>
      <c r="E10" s="943"/>
      <c r="F10" s="397" t="s">
        <v>2312</v>
      </c>
      <c r="G10" s="392"/>
      <c r="H10" s="398"/>
      <c r="I10" s="944" t="s">
        <v>2313</v>
      </c>
      <c r="J10" s="944"/>
      <c r="K10" s="399" t="s">
        <v>2312</v>
      </c>
      <c r="L10" s="395"/>
      <c r="M10" s="395"/>
      <c r="N10" s="396"/>
    </row>
    <row r="11" spans="2:14">
      <c r="B11" s="370" t="s">
        <v>1023</v>
      </c>
      <c r="C11" s="371"/>
      <c r="D11" s="891"/>
      <c r="E11" s="891"/>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3"/>
      <c r="M12" s="903"/>
      <c r="N12" s="904"/>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1" t="s">
        <v>2328</v>
      </c>
      <c r="G25" s="901"/>
      <c r="H25" s="901"/>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1000" t="s">
        <v>1026</v>
      </c>
      <c r="C27" s="1001"/>
      <c r="D27" s="1001"/>
      <c r="E27" s="1001"/>
      <c r="F27" s="1001"/>
      <c r="G27" s="1001"/>
      <c r="H27" s="1001"/>
      <c r="I27" s="1001"/>
      <c r="J27" s="1001"/>
      <c r="K27" s="1001"/>
      <c r="L27" s="1001"/>
      <c r="M27" s="1001"/>
      <c r="N27" s="1002"/>
    </row>
    <row r="28" spans="1:14" ht="15.75" thickBot="1">
      <c r="B28" s="39"/>
      <c r="C28" s="40"/>
      <c r="D28" s="40"/>
      <c r="E28" s="40"/>
      <c r="F28" s="40"/>
      <c r="G28" s="40"/>
      <c r="H28" s="40"/>
      <c r="I28" s="40"/>
      <c r="J28" s="40"/>
      <c r="K28" s="40"/>
      <c r="L28" s="40"/>
      <c r="M28" s="40"/>
      <c r="N28" s="41"/>
    </row>
    <row r="29" spans="1:14" ht="26.25" thickBot="1">
      <c r="B29" s="77" t="s">
        <v>1027</v>
      </c>
      <c r="C29" s="998" t="s">
        <v>1028</v>
      </c>
      <c r="D29" s="999"/>
      <c r="E29" s="999"/>
      <c r="F29" s="999"/>
      <c r="G29" s="999"/>
      <c r="H29" s="999"/>
      <c r="I29" s="999"/>
      <c r="J29" s="78"/>
      <c r="K29" s="351" t="s">
        <v>2321</v>
      </c>
      <c r="L29" s="1003" t="s">
        <v>1029</v>
      </c>
      <c r="M29" s="1004"/>
      <c r="N29" s="77" t="s">
        <v>1030</v>
      </c>
    </row>
    <row r="30" spans="1:14" hidden="1">
      <c r="B30" s="77" t="s">
        <v>1027</v>
      </c>
      <c r="C30" s="829" t="s">
        <v>1028</v>
      </c>
      <c r="D30" s="830"/>
      <c r="E30" s="830"/>
      <c r="F30" s="830"/>
      <c r="G30" s="830"/>
      <c r="H30" s="830"/>
      <c r="I30" s="830"/>
      <c r="J30" s="78"/>
      <c r="K30" s="316"/>
      <c r="L30" s="831" t="s">
        <v>1029</v>
      </c>
      <c r="M30" s="832"/>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1" t="s">
        <v>1028</v>
      </c>
      <c r="C35" s="802"/>
      <c r="D35" s="802"/>
      <c r="E35" s="802"/>
      <c r="F35" s="802"/>
      <c r="G35" s="802"/>
      <c r="H35" s="803"/>
      <c r="I35" s="804" t="s">
        <v>1032</v>
      </c>
      <c r="J35" s="805"/>
      <c r="K35" s="75" t="s">
        <v>1033</v>
      </c>
      <c r="L35" s="806" t="s">
        <v>1034</v>
      </c>
      <c r="M35" s="803"/>
      <c r="N35" s="76" t="s">
        <v>1035</v>
      </c>
    </row>
    <row r="36" spans="1:14">
      <c r="A36" t="s">
        <v>373</v>
      </c>
      <c r="B36" s="833" t="str">
        <f>VLOOKUP(A36,EQUIPOS!A6:D154,3,FALSE)</f>
        <v>Volqueta 6 m3</v>
      </c>
      <c r="C36" s="834"/>
      <c r="D36" s="834"/>
      <c r="E36" s="834"/>
      <c r="F36" s="834"/>
      <c r="G36" s="834"/>
      <c r="H36" s="835"/>
      <c r="I36" s="276"/>
      <c r="J36" s="277"/>
      <c r="K36" s="278">
        <f>VLOOKUP(A36,EQUIPOS!A6:D161,4,FALSE)</f>
        <v>82454.416666666657</v>
      </c>
      <c r="L36" s="279"/>
      <c r="M36" s="292">
        <v>66</v>
      </c>
      <c r="N36" s="281">
        <f>K36/M36</f>
        <v>1249.3093434343432</v>
      </c>
    </row>
    <row r="37" spans="1:14">
      <c r="B37" s="833"/>
      <c r="C37" s="834"/>
      <c r="D37" s="834"/>
      <c r="E37" s="834"/>
      <c r="F37" s="834"/>
      <c r="G37" s="834"/>
      <c r="H37" s="835"/>
      <c r="I37" s="276"/>
      <c r="J37" s="277"/>
      <c r="K37" s="278"/>
      <c r="L37" s="279"/>
      <c r="M37" s="280"/>
      <c r="N37" s="281"/>
    </row>
    <row r="38" spans="1:14">
      <c r="B38" s="833"/>
      <c r="C38" s="834"/>
      <c r="D38" s="834"/>
      <c r="E38" s="834"/>
      <c r="F38" s="834"/>
      <c r="G38" s="834"/>
      <c r="H38" s="835"/>
      <c r="I38" s="276"/>
      <c r="J38" s="277"/>
      <c r="K38" s="278"/>
      <c r="L38" s="279"/>
      <c r="M38" s="280"/>
      <c r="N38" s="282"/>
    </row>
    <row r="39" spans="1:14">
      <c r="B39" s="833"/>
      <c r="C39" s="834"/>
      <c r="D39" s="834"/>
      <c r="E39" s="834"/>
      <c r="F39" s="834"/>
      <c r="G39" s="834"/>
      <c r="H39" s="835"/>
      <c r="I39" s="836"/>
      <c r="J39" s="817"/>
      <c r="K39" s="283"/>
      <c r="L39" s="837"/>
      <c r="M39" s="838"/>
      <c r="N39" s="284"/>
    </row>
    <row r="40" spans="1:14">
      <c r="B40" s="833"/>
      <c r="C40" s="834"/>
      <c r="D40" s="834"/>
      <c r="E40" s="839"/>
      <c r="F40" s="834"/>
      <c r="G40" s="834"/>
      <c r="H40" s="835"/>
      <c r="I40" s="42"/>
      <c r="J40" s="43"/>
      <c r="K40" s="283"/>
      <c r="L40" s="285"/>
      <c r="M40" s="286"/>
      <c r="N40" s="287"/>
    </row>
    <row r="41" spans="1:14">
      <c r="B41" s="840"/>
      <c r="C41" s="841"/>
      <c r="D41" s="841"/>
      <c r="E41" s="44"/>
      <c r="F41" s="45"/>
      <c r="G41" s="45"/>
      <c r="H41" s="46"/>
      <c r="I41" s="42"/>
      <c r="J41" s="43"/>
      <c r="K41" s="288"/>
      <c r="L41" s="285"/>
      <c r="M41" s="286"/>
      <c r="N41" s="353"/>
    </row>
    <row r="42" spans="1:14" ht="15.75" thickBot="1">
      <c r="B42" s="833"/>
      <c r="C42" s="834"/>
      <c r="D42" s="834"/>
      <c r="E42" s="834"/>
      <c r="F42" s="834"/>
      <c r="G42" s="834"/>
      <c r="H42" s="835"/>
      <c r="I42" s="842"/>
      <c r="J42" s="843"/>
      <c r="K42" s="47"/>
      <c r="L42" s="844"/>
      <c r="M42" s="845"/>
      <c r="N42" s="111"/>
    </row>
    <row r="43" spans="1:14" ht="15.75" thickBot="1">
      <c r="B43" s="820" t="s">
        <v>1037</v>
      </c>
      <c r="C43" s="821"/>
      <c r="D43" s="821"/>
      <c r="E43" s="821"/>
      <c r="F43" s="821"/>
      <c r="G43" s="821"/>
      <c r="H43" s="821"/>
      <c r="I43" s="821"/>
      <c r="J43" s="821"/>
      <c r="K43" s="821"/>
      <c r="L43" s="821"/>
      <c r="M43" s="822"/>
      <c r="N43" s="105">
        <f>SUM(N36:N42)</f>
        <v>1249.3093434343432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1" t="s">
        <v>1028</v>
      </c>
      <c r="C47" s="812"/>
      <c r="D47" s="812"/>
      <c r="E47" s="812"/>
      <c r="F47" s="812"/>
      <c r="G47" s="812"/>
      <c r="H47" s="812"/>
      <c r="I47" s="813"/>
      <c r="J47" s="324" t="s">
        <v>1029</v>
      </c>
      <c r="K47" s="91" t="s">
        <v>1030</v>
      </c>
      <c r="L47" s="814" t="s">
        <v>1039</v>
      </c>
      <c r="M47" s="813"/>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5"/>
      <c r="C53" s="816"/>
      <c r="D53" s="816"/>
      <c r="E53" s="816"/>
      <c r="F53" s="816"/>
      <c r="G53" s="816"/>
      <c r="H53" s="816"/>
      <c r="I53" s="817"/>
      <c r="J53" s="48"/>
      <c r="K53" s="50"/>
      <c r="L53" s="818"/>
      <c r="M53" s="819"/>
      <c r="N53" s="51"/>
    </row>
    <row r="54" spans="2:14" ht="15.75" thickBot="1">
      <c r="B54" s="820" t="s">
        <v>1037</v>
      </c>
      <c r="C54" s="821"/>
      <c r="D54" s="821"/>
      <c r="E54" s="821"/>
      <c r="F54" s="821"/>
      <c r="G54" s="821"/>
      <c r="H54" s="821"/>
      <c r="I54" s="821"/>
      <c r="J54" s="821"/>
      <c r="K54" s="821"/>
      <c r="L54" s="821"/>
      <c r="M54" s="822"/>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3" t="s">
        <v>1045</v>
      </c>
      <c r="M58" s="796"/>
      <c r="N58" s="82" t="s">
        <v>1035</v>
      </c>
    </row>
    <row r="59" spans="2:14">
      <c r="B59" s="52"/>
      <c r="C59" s="326"/>
      <c r="D59" s="326"/>
      <c r="E59" s="326"/>
      <c r="F59" s="326"/>
      <c r="G59" s="326"/>
      <c r="H59" s="320"/>
      <c r="I59" s="288"/>
      <c r="J59" s="295"/>
      <c r="K59" s="288"/>
      <c r="L59" s="824"/>
      <c r="M59" s="825"/>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2"/>
      <c r="I64" s="175"/>
      <c r="J64" s="175"/>
      <c r="K64" s="175"/>
      <c r="L64" s="994"/>
      <c r="M64" s="995"/>
      <c r="N64" s="493"/>
    </row>
    <row r="65" spans="2:15" ht="15.75" thickBot="1">
      <c r="B65" s="820" t="s">
        <v>1037</v>
      </c>
      <c r="C65" s="821"/>
      <c r="D65" s="821"/>
      <c r="E65" s="821"/>
      <c r="F65" s="821"/>
      <c r="G65" s="821"/>
      <c r="H65" s="821"/>
      <c r="I65" s="821"/>
      <c r="J65" s="821"/>
      <c r="K65" s="821"/>
      <c r="L65" s="821"/>
      <c r="M65" s="822"/>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6" t="s">
        <v>1047</v>
      </c>
      <c r="C69" s="847"/>
      <c r="D69" s="847"/>
      <c r="E69" s="847"/>
      <c r="F69" s="847"/>
      <c r="G69" s="847"/>
      <c r="H69" s="847"/>
      <c r="I69" s="79" t="s">
        <v>1048</v>
      </c>
      <c r="J69" s="81" t="s">
        <v>1494</v>
      </c>
      <c r="K69" s="80" t="s">
        <v>1050</v>
      </c>
      <c r="L69" s="848" t="s">
        <v>1034</v>
      </c>
      <c r="M69" s="849"/>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90"/>
      <c r="C75" s="991"/>
      <c r="D75" s="991"/>
      <c r="E75" s="991"/>
      <c r="F75" s="991"/>
      <c r="G75" s="991"/>
      <c r="H75" s="991"/>
      <c r="I75" s="175"/>
      <c r="J75" s="175"/>
      <c r="K75" s="175"/>
      <c r="L75" s="992"/>
      <c r="M75" s="993"/>
      <c r="N75" s="51"/>
    </row>
    <row r="76" spans="2:15" ht="15.75" thickBot="1">
      <c r="B76" s="820" t="s">
        <v>1037</v>
      </c>
      <c r="C76" s="821"/>
      <c r="D76" s="821"/>
      <c r="E76" s="821"/>
      <c r="F76" s="821"/>
      <c r="G76" s="821"/>
      <c r="H76" s="821"/>
      <c r="I76" s="821"/>
      <c r="J76" s="821"/>
      <c r="K76" s="821"/>
      <c r="L76" s="821"/>
      <c r="M76" s="822"/>
      <c r="N76" s="310"/>
    </row>
    <row r="77" spans="2:15" ht="15.75" thickBot="1">
      <c r="B77" s="39"/>
      <c r="C77" s="40"/>
      <c r="D77" s="40"/>
      <c r="E77" s="40"/>
      <c r="F77" s="40"/>
      <c r="G77" s="40"/>
      <c r="H77" s="40"/>
      <c r="I77" s="40"/>
      <c r="J77" s="40"/>
      <c r="K77" s="40"/>
      <c r="L77" s="40"/>
      <c r="M77" s="40"/>
      <c r="N77" s="41"/>
    </row>
    <row r="78" spans="2:15" ht="15.75" thickBot="1">
      <c r="B78" s="820" t="s">
        <v>1051</v>
      </c>
      <c r="C78" s="821"/>
      <c r="D78" s="821"/>
      <c r="E78" s="821"/>
      <c r="F78" s="821"/>
      <c r="G78" s="821"/>
      <c r="H78" s="821"/>
      <c r="I78" s="821"/>
      <c r="J78" s="821"/>
      <c r="K78" s="821"/>
      <c r="L78" s="821"/>
      <c r="M78" s="822"/>
      <c r="N78" s="105">
        <f>N43+N54+N65+N76</f>
        <v>1249.3093434343432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1" t="s">
        <v>1053</v>
      </c>
      <c r="C82" s="812"/>
      <c r="D82" s="812"/>
      <c r="E82" s="812"/>
      <c r="F82" s="812"/>
      <c r="G82" s="812"/>
      <c r="H82" s="812"/>
      <c r="I82" s="323"/>
      <c r="J82" s="343"/>
      <c r="K82" s="311" t="s">
        <v>1054</v>
      </c>
      <c r="L82" s="850" t="s">
        <v>1055</v>
      </c>
      <c r="M82" s="851"/>
      <c r="N82" s="312"/>
    </row>
    <row r="83" spans="1:14">
      <c r="B83" s="852" t="s">
        <v>1056</v>
      </c>
      <c r="C83" s="853"/>
      <c r="D83" s="853"/>
      <c r="E83" s="853"/>
      <c r="F83" s="853"/>
      <c r="G83" s="853"/>
      <c r="H83" s="853"/>
      <c r="I83" s="93"/>
      <c r="J83" s="94"/>
      <c r="K83" s="313">
        <v>0.2</v>
      </c>
      <c r="L83" s="854">
        <f>N78*K83</f>
        <v>249.86186868686866</v>
      </c>
      <c r="M83" s="855"/>
      <c r="N83" s="57"/>
    </row>
    <row r="84" spans="1:14">
      <c r="B84" s="95" t="s">
        <v>1057</v>
      </c>
      <c r="C84" s="96"/>
      <c r="D84" s="96"/>
      <c r="E84" s="96"/>
      <c r="F84" s="96"/>
      <c r="G84" s="96"/>
      <c r="H84" s="96"/>
      <c r="I84" s="93"/>
      <c r="J84" s="94"/>
      <c r="K84" s="313">
        <v>0.05</v>
      </c>
      <c r="L84" s="854">
        <f>N78*K84</f>
        <v>62.465467171717165</v>
      </c>
      <c r="M84" s="855"/>
      <c r="N84" s="57"/>
    </row>
    <row r="85" spans="1:14" ht="15.75" thickBot="1">
      <c r="B85" s="97" t="s">
        <v>1058</v>
      </c>
      <c r="C85" s="98"/>
      <c r="D85" s="98"/>
      <c r="E85" s="98"/>
      <c r="F85" s="98"/>
      <c r="G85" s="98"/>
      <c r="H85" s="98"/>
      <c r="I85" s="99"/>
      <c r="J85" s="100"/>
      <c r="K85" s="314">
        <v>0.05</v>
      </c>
      <c r="L85" s="856">
        <f>N78*K85</f>
        <v>62.465467171717165</v>
      </c>
      <c r="M85" s="857"/>
      <c r="N85" s="57"/>
    </row>
    <row r="86" spans="1:14" ht="15.75" thickBot="1">
      <c r="B86" s="820" t="s">
        <v>1037</v>
      </c>
      <c r="C86" s="821"/>
      <c r="D86" s="821"/>
      <c r="E86" s="821"/>
      <c r="F86" s="821"/>
      <c r="G86" s="821"/>
      <c r="H86" s="821"/>
      <c r="I86" s="821"/>
      <c r="J86" s="821"/>
      <c r="K86" s="821"/>
      <c r="L86" s="821"/>
      <c r="M86" s="822"/>
      <c r="N86" s="58">
        <f>L83+L84+L85</f>
        <v>374.79280303030293</v>
      </c>
    </row>
    <row r="87" spans="1:14" ht="15.75" thickBot="1">
      <c r="B87" s="39"/>
      <c r="C87" s="40"/>
      <c r="D87" s="40"/>
      <c r="E87" s="40"/>
      <c r="F87" s="40"/>
      <c r="G87" s="40"/>
      <c r="H87" s="40"/>
      <c r="I87" s="40"/>
      <c r="J87" s="40"/>
      <c r="K87" s="40"/>
      <c r="L87" s="40"/>
      <c r="M87" s="40"/>
      <c r="N87" s="41"/>
    </row>
    <row r="88" spans="1:14" ht="15.75" thickBot="1">
      <c r="A88" t="s">
        <v>2122</v>
      </c>
      <c r="B88" s="820" t="s">
        <v>1059</v>
      </c>
      <c r="C88" s="821"/>
      <c r="D88" s="821"/>
      <c r="E88" s="821"/>
      <c r="F88" s="821"/>
      <c r="G88" s="821"/>
      <c r="H88" s="821"/>
      <c r="I88" s="821"/>
      <c r="J88" s="821"/>
      <c r="K88" s="821"/>
      <c r="L88" s="821"/>
      <c r="M88" s="822"/>
      <c r="N88" s="196">
        <f>N78+N86</f>
        <v>1624.102146464646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2" t="s">
        <v>2324</v>
      </c>
      <c r="C105" s="963"/>
      <c r="D105" s="963"/>
      <c r="E105" s="963"/>
      <c r="F105" s="963"/>
      <c r="G105" s="963"/>
      <c r="H105" s="963"/>
      <c r="I105" s="963"/>
      <c r="J105" s="963"/>
      <c r="K105" s="963"/>
      <c r="L105" s="963"/>
      <c r="M105" s="963"/>
      <c r="N105" s="964"/>
    </row>
    <row r="106" spans="2:14" ht="15" customHeight="1">
      <c r="B106" s="962"/>
      <c r="C106" s="963"/>
      <c r="D106" s="963"/>
      <c r="E106" s="963"/>
      <c r="F106" s="963"/>
      <c r="G106" s="963"/>
      <c r="H106" s="963"/>
      <c r="I106" s="963"/>
      <c r="J106" s="963"/>
      <c r="K106" s="963"/>
      <c r="L106" s="963"/>
      <c r="M106" s="963"/>
      <c r="N106" s="964"/>
    </row>
    <row r="107" spans="2:14" ht="30" customHeight="1">
      <c r="B107" s="965" t="s">
        <v>2325</v>
      </c>
      <c r="C107" s="966"/>
      <c r="D107" s="966"/>
      <c r="E107" s="966"/>
      <c r="F107" s="966"/>
      <c r="G107" s="966"/>
      <c r="H107" s="966"/>
      <c r="I107" s="966"/>
      <c r="J107" s="966"/>
      <c r="K107" s="966"/>
      <c r="L107" s="966"/>
      <c r="M107" s="966"/>
      <c r="N107" s="967"/>
    </row>
    <row r="108" spans="2:14">
      <c r="B108" s="965"/>
      <c r="C108" s="966"/>
      <c r="D108" s="966"/>
      <c r="E108" s="966"/>
      <c r="F108" s="966"/>
      <c r="G108" s="966"/>
      <c r="H108" s="966"/>
      <c r="I108" s="966"/>
      <c r="J108" s="966"/>
      <c r="K108" s="966"/>
      <c r="L108" s="966"/>
      <c r="M108" s="966"/>
      <c r="N108" s="967"/>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8"/>
      <c r="K118" s="968"/>
      <c r="L118" s="968"/>
      <c r="M118" s="968"/>
      <c r="N118" s="969"/>
    </row>
    <row r="119" spans="2:14" ht="15.75" thickBot="1">
      <c r="B119" s="428" t="s">
        <v>2327</v>
      </c>
      <c r="C119" s="429"/>
      <c r="D119" s="429"/>
      <c r="E119" s="268"/>
      <c r="F119" s="268"/>
      <c r="G119" s="268"/>
      <c r="H119" s="268"/>
      <c r="I119" s="268"/>
      <c r="J119" s="970"/>
      <c r="K119" s="970"/>
      <c r="L119" s="970"/>
      <c r="M119" s="970"/>
      <c r="N119" s="971"/>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2019-12-12T16:51:47Z</dcterms:modified>
</cp:coreProperties>
</file>