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B844E314-7361-4202-ACCC-898F4C845F91}" xr6:coauthVersionLast="44" xr6:coauthVersionMax="44" xr10:uidLastSave="{00000000-0000-0000-0000-000000000000}"/>
  <bookViews>
    <workbookView xWindow="3810" yWindow="381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8" l="1"/>
  <c r="N41" i="88" s="1"/>
  <c r="N76" i="94"/>
  <c r="N41" i="94" s="1"/>
  <c r="N76" i="105"/>
  <c r="N41" i="105" s="1"/>
  <c r="N76" i="108"/>
  <c r="N41" i="108" s="1"/>
  <c r="N76" i="231"/>
  <c r="N40" i="231" s="1"/>
  <c r="N77" i="259"/>
  <c r="N41" i="259" s="1"/>
  <c r="N81" i="267"/>
  <c r="N41" i="267" s="1"/>
  <c r="N79" i="50"/>
  <c r="N42" i="50" s="1"/>
  <c r="N43" i="50" s="1"/>
  <c r="N76" i="82"/>
  <c r="N41" i="82" s="1"/>
  <c r="N84" i="220"/>
  <c r="N46" i="220" s="1"/>
  <c r="N75" i="283"/>
  <c r="N41" i="283" s="1"/>
  <c r="N77" i="323"/>
  <c r="N77" i="328"/>
  <c r="N41" i="328" s="1"/>
  <c r="N43" i="328" s="1"/>
  <c r="N78" i="273"/>
  <c r="N41" i="273" s="1"/>
  <c r="N75" i="293"/>
  <c r="N41" i="293" s="1"/>
  <c r="N43" i="293" s="1"/>
  <c r="N77" i="295"/>
  <c r="N41" i="295" s="1"/>
  <c r="N43" i="295" s="1"/>
  <c r="N76" i="92"/>
  <c r="N41" i="92" s="1"/>
  <c r="N76" i="96"/>
  <c r="N41" i="96" s="1"/>
  <c r="N76" i="107"/>
  <c r="N41" i="107" s="1"/>
  <c r="N75" i="133"/>
  <c r="N41" i="133" s="1"/>
  <c r="N43" i="133" s="1"/>
  <c r="N76" i="135"/>
  <c r="N41" i="135" s="1"/>
  <c r="N83" i="221"/>
  <c r="N46" i="221" s="1"/>
  <c r="N72" i="227"/>
  <c r="N41" i="227" s="1"/>
  <c r="N76" i="242"/>
  <c r="N40" i="242" s="1"/>
  <c r="N42" i="242" s="1"/>
  <c r="N75" i="289"/>
  <c r="N41" i="289" s="1"/>
  <c r="N43" i="289" s="1"/>
  <c r="N75" i="302"/>
  <c r="N41" i="302" s="1"/>
  <c r="N43" i="302" s="1"/>
  <c r="N76" i="26"/>
  <c r="N42" i="26" s="1"/>
  <c r="N76" i="65"/>
  <c r="N41" i="65" s="1"/>
  <c r="N43" i="65" s="1"/>
  <c r="N78" i="65" s="1"/>
  <c r="L85" i="65" s="1"/>
  <c r="N76" i="98"/>
  <c r="N41" i="98" s="1"/>
  <c r="N76" i="101"/>
  <c r="N41" i="101" s="1"/>
  <c r="N76" i="134"/>
  <c r="N41" i="134" s="1"/>
  <c r="N76" i="136"/>
  <c r="N41" i="136" s="1"/>
  <c r="N43" i="136" s="1"/>
  <c r="N76" i="137"/>
  <c r="N41" i="137" s="1"/>
  <c r="N76" i="146"/>
  <c r="N41" i="146" s="1"/>
  <c r="N76" i="144"/>
  <c r="N41" i="144" s="1"/>
  <c r="N43" i="144" s="1"/>
  <c r="N75" i="325"/>
  <c r="N41" i="325" s="1"/>
  <c r="N43" i="325" s="1"/>
  <c r="N83" i="279"/>
  <c r="N46" i="279" s="1"/>
  <c r="N81" i="282"/>
  <c r="N44" i="282" s="1"/>
  <c r="N43" i="306"/>
  <c r="N76" i="56"/>
  <c r="N42" i="56" s="1"/>
  <c r="N43" i="56" s="1"/>
  <c r="N78" i="56" s="1"/>
  <c r="L85" i="56" s="1"/>
  <c r="N76" i="67"/>
  <c r="N41" i="67" s="1"/>
  <c r="N43" i="67" s="1"/>
  <c r="N78" i="67" s="1"/>
  <c r="N76" i="68"/>
  <c r="N41" i="68" s="1"/>
  <c r="N75" i="75"/>
  <c r="N41" i="75" s="1"/>
  <c r="N43" i="75" s="1"/>
  <c r="N76" i="80"/>
  <c r="N41" i="80" s="1"/>
  <c r="N43" i="80" s="1"/>
  <c r="N76" i="84"/>
  <c r="N41"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81" i="178"/>
  <c r="N47" i="178" s="1"/>
  <c r="N80" i="179"/>
  <c r="N46" i="179" s="1"/>
  <c r="N80" i="180"/>
  <c r="N46" i="180" s="1"/>
  <c r="N48" i="180" s="1"/>
  <c r="N80" i="177"/>
  <c r="N46" i="177" s="1"/>
  <c r="N48" i="177" s="1"/>
  <c r="N80" i="181"/>
  <c r="N46" i="181" s="1"/>
  <c r="N80" i="183"/>
  <c r="N46" i="183" s="1"/>
  <c r="N48" i="183" s="1"/>
  <c r="N80" i="184"/>
  <c r="N46" i="184" s="1"/>
  <c r="N48" i="184" s="1"/>
  <c r="N81" i="185"/>
  <c r="N47" i="185" s="1"/>
  <c r="N81" i="186"/>
  <c r="N47" i="186" s="1"/>
  <c r="N80" i="188"/>
  <c r="N46" i="188" s="1"/>
  <c r="N81" i="187"/>
  <c r="N47" i="187" s="1"/>
  <c r="N49" i="187" s="1"/>
  <c r="N77" i="233"/>
  <c r="N41" i="233" s="1"/>
  <c r="N43" i="233" s="1"/>
  <c r="N76" i="243"/>
  <c r="N40" i="243" s="1"/>
  <c r="N77" i="337"/>
  <c r="N41" i="337" s="1"/>
  <c r="N43" i="337" s="1"/>
  <c r="N77" i="334"/>
  <c r="N41" i="334" s="1"/>
  <c r="N43" i="334" s="1"/>
  <c r="N77" i="348"/>
  <c r="N41" i="348" s="1"/>
  <c r="N43" i="348" s="1"/>
  <c r="N77" i="354"/>
  <c r="N41" i="354" s="1"/>
  <c r="N43" i="354" s="1"/>
  <c r="N77" i="363"/>
  <c r="N41" i="363" s="1"/>
  <c r="N53" i="325"/>
  <c r="N77" i="329"/>
  <c r="N41" i="329" s="1"/>
  <c r="N43" i="329" s="1"/>
  <c r="N76" i="19"/>
  <c r="N42" i="19" s="1"/>
  <c r="N43" i="22"/>
  <c r="N76" i="24"/>
  <c r="N42" i="24" s="1"/>
  <c r="N43" i="24" s="1"/>
  <c r="N76" i="25"/>
  <c r="N42" i="25" s="1"/>
  <c r="N76" i="61"/>
  <c r="N42" i="61" s="1"/>
  <c r="N76" i="64"/>
  <c r="N41" i="64" s="1"/>
  <c r="N43" i="64" s="1"/>
  <c r="N78" i="64" s="1"/>
  <c r="L83" i="64" s="1"/>
  <c r="N75" i="72"/>
  <c r="N41" i="72" s="1"/>
  <c r="N43" i="72" s="1"/>
  <c r="N77" i="72" s="1"/>
  <c r="L84" i="72" s="1"/>
  <c r="N75" i="74"/>
  <c r="N41" i="74" s="1"/>
  <c r="N76" i="79"/>
  <c r="N41" i="79" s="1"/>
  <c r="N43" i="79" s="1"/>
  <c r="N76" i="81"/>
  <c r="N41" i="81" s="1"/>
  <c r="N43" i="81" s="1"/>
  <c r="N76" i="83"/>
  <c r="N41" i="83" s="1"/>
  <c r="N76" i="85"/>
  <c r="N41" i="85" s="1"/>
  <c r="N76" i="87"/>
  <c r="N41" i="87" s="1"/>
  <c r="N76" i="89"/>
  <c r="N41" i="89" s="1"/>
  <c r="N43" i="89" s="1"/>
  <c r="N76" i="91"/>
  <c r="N41" i="91" s="1"/>
  <c r="N43" i="91" s="1"/>
  <c r="N76" i="100"/>
  <c r="N41" i="100" s="1"/>
  <c r="N76" i="106"/>
  <c r="N41" i="106" s="1"/>
  <c r="N43" i="106" s="1"/>
  <c r="N80" i="160"/>
  <c r="N46" i="160" s="1"/>
  <c r="N48" i="160" s="1"/>
  <c r="N77" i="193"/>
  <c r="N43" i="193" s="1"/>
  <c r="N78" i="232"/>
  <c r="N41" i="232" s="1"/>
  <c r="N76" i="234"/>
  <c r="N40" i="234" s="1"/>
  <c r="N81" i="244"/>
  <c r="N45" i="244" s="1"/>
  <c r="N87" i="246"/>
  <c r="N45" i="246" s="1"/>
  <c r="N77" i="250"/>
  <c r="N41" i="250" s="1"/>
  <c r="N77" i="254"/>
  <c r="N41" i="254" s="1"/>
  <c r="N43" i="254" s="1"/>
  <c r="N91" i="260"/>
  <c r="N47" i="260" s="1"/>
  <c r="N49" i="260" s="1"/>
  <c r="N81" i="266"/>
  <c r="N41" i="266" s="1"/>
  <c r="N43" i="267"/>
  <c r="N78" i="272"/>
  <c r="N41" i="272" s="1"/>
  <c r="N81" i="280"/>
  <c r="N44" i="280" s="1"/>
  <c r="N46" i="280" s="1"/>
  <c r="N75" i="290"/>
  <c r="N41" i="290" s="1"/>
  <c r="N43" i="290" s="1"/>
  <c r="N77" i="294"/>
  <c r="N41" i="294" s="1"/>
  <c r="N75" i="299"/>
  <c r="N41" i="299" s="1"/>
  <c r="N43" i="299" s="1"/>
  <c r="N77" i="321"/>
  <c r="N79" i="321" s="1"/>
  <c r="L85" i="321" s="1"/>
  <c r="N77" i="342"/>
  <c r="N41" i="342" s="1"/>
  <c r="N77" i="347"/>
  <c r="N41" i="347" s="1"/>
  <c r="N43" i="347" s="1"/>
  <c r="N77" i="364"/>
  <c r="N41" i="364" s="1"/>
  <c r="N43" i="31"/>
  <c r="N76" i="63"/>
  <c r="N41" i="63" s="1"/>
  <c r="N43" i="63" s="1"/>
  <c r="N78" i="63" s="1"/>
  <c r="N76" i="95"/>
  <c r="N41" i="95" s="1"/>
  <c r="N76" i="97"/>
  <c r="N41" i="97" s="1"/>
  <c r="N43" i="97" s="1"/>
  <c r="N76" i="99"/>
  <c r="N41" i="99" s="1"/>
  <c r="N43" i="99" s="1"/>
  <c r="N76" i="103"/>
  <c r="N41" i="103" s="1"/>
  <c r="N81" i="154"/>
  <c r="N47" i="154" s="1"/>
  <c r="N73" i="229"/>
  <c r="N40" i="229" s="1"/>
  <c r="N77" i="258"/>
  <c r="N41" i="258" s="1"/>
  <c r="N43" i="258" s="1"/>
  <c r="N77" i="262"/>
  <c r="N41" i="262" s="1"/>
  <c r="N43" i="262" s="1"/>
  <c r="N78" i="270"/>
  <c r="N41" i="270" s="1"/>
  <c r="N78" i="271"/>
  <c r="N41" i="271" s="1"/>
  <c r="N43" i="271" s="1"/>
  <c r="N75" i="286"/>
  <c r="N41" i="286" s="1"/>
  <c r="N43" i="286" s="1"/>
  <c r="N75" i="291"/>
  <c r="N41" i="291" s="1"/>
  <c r="N43" i="291" s="1"/>
  <c r="N77" i="365"/>
  <c r="N41" i="365" s="1"/>
  <c r="N77" i="362"/>
  <c r="N41" i="362" s="1"/>
  <c r="N61" i="221"/>
  <c r="N43" i="29"/>
  <c r="N43" i="236"/>
  <c r="N43" i="238"/>
  <c r="N43" i="27"/>
  <c r="N43" i="30"/>
  <c r="N43" i="235"/>
  <c r="L84" i="11"/>
  <c r="L57" i="227"/>
  <c r="N57" i="227" s="1"/>
  <c r="N62" i="227" s="1"/>
  <c r="L61" i="150"/>
  <c r="N61" i="150" s="1"/>
  <c r="L64" i="188"/>
  <c r="L58" i="75"/>
  <c r="N58" i="75" s="1"/>
  <c r="N64" i="75" s="1"/>
  <c r="L65" i="155"/>
  <c r="N65" i="155" s="1"/>
  <c r="L65" i="186"/>
  <c r="L65" i="187"/>
  <c r="L65" i="154"/>
  <c r="N65" i="154" s="1"/>
  <c r="L65" i="170"/>
  <c r="N65" i="170" s="1"/>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L64" i="181"/>
  <c r="N64" i="181" s="1"/>
  <c r="L63" i="247"/>
  <c r="N63" i="247" s="1"/>
  <c r="N68" i="247" s="1"/>
  <c r="L59" i="79"/>
  <c r="N59" i="79" s="1"/>
  <c r="N65" i="79" s="1"/>
  <c r="N75" i="297"/>
  <c r="N41" i="297" s="1"/>
  <c r="N43" i="297" s="1"/>
  <c r="N77" i="257"/>
  <c r="N41"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43" i="132"/>
  <c r="N78" i="132" s="1"/>
  <c r="N55" i="50"/>
  <c r="I70" i="80"/>
  <c r="I71" i="80"/>
  <c r="I70" i="84"/>
  <c r="I71" i="84"/>
  <c r="N43" i="86"/>
  <c r="I70" i="86"/>
  <c r="I71" i="86"/>
  <c r="I70" i="90"/>
  <c r="I71" i="90"/>
  <c r="N43" i="92"/>
  <c r="N43" i="94"/>
  <c r="N43" i="96"/>
  <c r="I70" i="96"/>
  <c r="I71" i="96"/>
  <c r="N43" i="100"/>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1"/>
  <c r="N48" i="179"/>
  <c r="N75" i="182"/>
  <c r="I75" i="182"/>
  <c r="N76" i="182"/>
  <c r="I76" i="182"/>
  <c r="N77" i="182"/>
  <c r="I77" i="182"/>
  <c r="I74" i="164"/>
  <c r="I75" i="164"/>
  <c r="I76" i="164"/>
  <c r="I75" i="170"/>
  <c r="I76" i="170"/>
  <c r="I77" i="170"/>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5"/>
  <c r="N43" i="98"/>
  <c r="N43" i="101"/>
  <c r="N43" i="103"/>
  <c r="N43" i="107"/>
  <c r="N43" i="108"/>
  <c r="N43" i="135"/>
  <c r="N43" i="209"/>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2" i="231"/>
  <c r="N42" i="234"/>
  <c r="N41" i="239"/>
  <c r="N47" i="244"/>
  <c r="N47" i="252"/>
  <c r="N65" i="186"/>
  <c r="I75" i="186"/>
  <c r="I76" i="186"/>
  <c r="I77" i="186"/>
  <c r="N65" i="187"/>
  <c r="I75" i="187"/>
  <c r="I76" i="187"/>
  <c r="I77" i="187"/>
  <c r="N43" i="191"/>
  <c r="I70" i="192"/>
  <c r="I70" i="231"/>
  <c r="I71" i="231"/>
  <c r="I72" i="232"/>
  <c r="I73" i="232"/>
  <c r="N54" i="234"/>
  <c r="N54" i="242"/>
  <c r="N59" i="242"/>
  <c r="N65" i="242" s="1"/>
  <c r="I70" i="242"/>
  <c r="I71" i="242"/>
  <c r="I72" i="242"/>
  <c r="N47" i="245"/>
  <c r="N65" i="245"/>
  <c r="I76" i="245"/>
  <c r="I77" i="245"/>
  <c r="I79" i="245"/>
  <c r="I80" i="245"/>
  <c r="N43" i="266"/>
  <c r="N81" i="268"/>
  <c r="N41" i="268" s="1"/>
  <c r="N43" i="268" s="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47"/>
  <c r="I70" i="38"/>
  <c r="N43" i="38"/>
  <c r="L84" i="28"/>
  <c r="L83" i="28"/>
  <c r="L85" i="28"/>
  <c r="I70" i="15"/>
  <c r="N76" i="12"/>
  <c r="N42" i="12" s="1"/>
  <c r="N43" i="12" s="1"/>
  <c r="I70" i="12"/>
  <c r="L86" i="323" l="1"/>
  <c r="L84" i="253"/>
  <c r="N81" i="50"/>
  <c r="L87" i="50" s="1"/>
  <c r="L83" i="7"/>
  <c r="N78" i="42"/>
  <c r="L85" i="42" s="1"/>
  <c r="N78" i="31"/>
  <c r="L83" i="31" s="1"/>
  <c r="N78" i="34"/>
  <c r="L83" i="34" s="1"/>
  <c r="N80" i="275"/>
  <c r="L87" i="275" s="1"/>
  <c r="N81" i="248"/>
  <c r="N43" i="248" s="1"/>
  <c r="N45" i="248" s="1"/>
  <c r="N83" i="248" s="1"/>
  <c r="L88" i="248" s="1"/>
  <c r="N78" i="22"/>
  <c r="L83" i="22" s="1"/>
  <c r="N93" i="260"/>
  <c r="L83" i="63"/>
  <c r="L84" i="63"/>
  <c r="L83" i="67"/>
  <c r="L84" i="67"/>
  <c r="L85" i="67"/>
  <c r="N43" i="137"/>
  <c r="L85" i="51"/>
  <c r="N79" i="364"/>
  <c r="N79" i="356"/>
  <c r="L84" i="356" s="1"/>
  <c r="N78" i="39"/>
  <c r="L85" i="39" s="1"/>
  <c r="L83" i="51"/>
  <c r="L84" i="78"/>
  <c r="L83" i="78"/>
  <c r="L83" i="65"/>
  <c r="L84" i="208"/>
  <c r="L84" i="226"/>
  <c r="L86" i="333"/>
  <c r="L82" i="289"/>
  <c r="L84" i="65"/>
  <c r="L82" i="74"/>
  <c r="L83" i="289"/>
  <c r="L83" i="74"/>
  <c r="N78" i="21"/>
  <c r="L83" i="21" s="1"/>
  <c r="L85" i="46"/>
  <c r="L83" i="46"/>
  <c r="N78" i="38"/>
  <c r="L85" i="38" s="1"/>
  <c r="L85" i="63"/>
  <c r="L82" i="72"/>
  <c r="N79" i="363"/>
  <c r="L85"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L59" i="106"/>
  <c r="N59" i="106" s="1"/>
  <c r="N65" i="106" s="1"/>
  <c r="L59" i="98"/>
  <c r="N59" i="98" s="1"/>
  <c r="N65"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L63" i="181"/>
  <c r="N63" i="181" s="1"/>
  <c r="N69" i="181" s="1"/>
  <c r="N82" i="181" s="1"/>
  <c r="L89" i="181" s="1"/>
  <c r="L63" i="177"/>
  <c r="N63" i="177" s="1"/>
  <c r="N69" i="177" s="1"/>
  <c r="N82" i="177" s="1"/>
  <c r="L89"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N72" i="165" s="1"/>
  <c r="N85" i="165" s="1"/>
  <c r="L91"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N69" i="180" s="1"/>
  <c r="N82"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N78" i="107"/>
  <c r="L85" i="107" s="1"/>
  <c r="N79" i="262"/>
  <c r="L84" i="262" s="1"/>
  <c r="L84" i="348"/>
  <c r="L86" i="328"/>
  <c r="N78" i="213"/>
  <c r="L83" i="213" s="1"/>
  <c r="N77" i="291"/>
  <c r="L82" i="291" s="1"/>
  <c r="N77" i="299"/>
  <c r="L83" i="299" s="1"/>
  <c r="N80" i="272"/>
  <c r="L85" i="272" s="1"/>
  <c r="L85" i="32"/>
  <c r="L84" i="32"/>
  <c r="N79" i="264"/>
  <c r="L86" i="264" s="1"/>
  <c r="N74" i="227"/>
  <c r="L79" i="227" s="1"/>
  <c r="N70" i="266"/>
  <c r="N83" i="266" s="1"/>
  <c r="N70" i="186"/>
  <c r="N83" i="186" s="1"/>
  <c r="L88" i="186" s="1"/>
  <c r="N70" i="182"/>
  <c r="N69" i="179"/>
  <c r="N82" i="179" s="1"/>
  <c r="N67" i="150"/>
  <c r="N79" i="261"/>
  <c r="L84" i="261" s="1"/>
  <c r="L82" i="305"/>
  <c r="L83" i="305"/>
  <c r="L83" i="25"/>
  <c r="L87" i="281"/>
  <c r="N78" i="243"/>
  <c r="L83" i="243" s="1"/>
  <c r="N70" i="185"/>
  <c r="N83" i="185" s="1"/>
  <c r="L90" i="185" s="1"/>
  <c r="N70" i="171"/>
  <c r="N83" i="171" s="1"/>
  <c r="L90" i="171" s="1"/>
  <c r="N70" i="158"/>
  <c r="N77" i="293"/>
  <c r="L84" i="293" s="1"/>
  <c r="L85" i="128"/>
  <c r="L84" i="25"/>
  <c r="L84" i="306"/>
  <c r="N77" i="301"/>
  <c r="L82" i="301" s="1"/>
  <c r="N77" i="190"/>
  <c r="L83" i="190" s="1"/>
  <c r="N70" i="168"/>
  <c r="L84" i="39"/>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5" i="47"/>
  <c r="N86" i="47" s="1"/>
  <c r="N88" i="47" s="1"/>
  <c r="D39" i="5" s="1"/>
  <c r="L83" i="72"/>
  <c r="L86" i="360"/>
  <c r="L86" i="348"/>
  <c r="L85" i="131"/>
  <c r="N78" i="98"/>
  <c r="L83" i="98" s="1"/>
  <c r="N78" i="87"/>
  <c r="L83" i="87" s="1"/>
  <c r="N78" i="79"/>
  <c r="L83" i="79" s="1"/>
  <c r="N78" i="68"/>
  <c r="L84" i="130"/>
  <c r="L85" i="208"/>
  <c r="N79" i="342"/>
  <c r="L85" i="342" s="1"/>
  <c r="L99" i="260"/>
  <c r="L100" i="260"/>
  <c r="N78" i="134"/>
  <c r="L84" i="134" s="1"/>
  <c r="N78" i="40"/>
  <c r="L84" i="40" s="1"/>
  <c r="L87" i="277"/>
  <c r="L86" i="277"/>
  <c r="L85" i="250"/>
  <c r="L84" i="250"/>
  <c r="N78" i="101"/>
  <c r="N78" i="95"/>
  <c r="N85" i="207"/>
  <c r="L92" i="207" s="1"/>
  <c r="N78" i="96"/>
  <c r="L85" i="96" s="1"/>
  <c r="N78" i="45"/>
  <c r="L85" i="45" s="1"/>
  <c r="N78" i="36"/>
  <c r="N80" i="274"/>
  <c r="L86" i="274" s="1"/>
  <c r="N79" i="259"/>
  <c r="L84" i="259" s="1"/>
  <c r="N78" i="99"/>
  <c r="L85" i="99"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3" i="42"/>
  <c r="L84" i="43"/>
  <c r="L88" i="50"/>
  <c r="L84" i="57"/>
  <c r="L86" i="347"/>
  <c r="L85" i="371"/>
  <c r="L86" i="343"/>
  <c r="L86" i="321"/>
  <c r="L85" i="328"/>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N79" i="311" l="1"/>
  <c r="L84" i="311" s="1"/>
  <c r="N86" i="67"/>
  <c r="N88" i="67" s="1"/>
  <c r="D58" i="5" s="1"/>
  <c r="L84" i="42"/>
  <c r="L83" i="39"/>
  <c r="L85" i="31"/>
  <c r="L84" i="31"/>
  <c r="L84" i="34"/>
  <c r="N70" i="268"/>
  <c r="N83" i="268" s="1"/>
  <c r="L90" i="268" s="1"/>
  <c r="N79" i="319"/>
  <c r="L84" i="319" s="1"/>
  <c r="N85" i="78"/>
  <c r="N87" i="78" s="1"/>
  <c r="D69" i="5" s="1"/>
  <c r="N86" i="63"/>
  <c r="N88" i="63" s="1"/>
  <c r="D54" i="5" s="1"/>
  <c r="L85" i="356"/>
  <c r="L85" i="34"/>
  <c r="L85" i="27"/>
  <c r="L84" i="30"/>
  <c r="L84" i="27"/>
  <c r="N86" i="27" s="1"/>
  <c r="N88" i="27" s="1"/>
  <c r="D19" i="5" s="1"/>
  <c r="L83" i="30"/>
  <c r="L84" i="21"/>
  <c r="N86" i="21" s="1"/>
  <c r="N88" i="21" s="1"/>
  <c r="D13" i="5" s="1"/>
  <c r="L85" i="21"/>
  <c r="L86" i="275"/>
  <c r="L85" i="275"/>
  <c r="L84" i="22"/>
  <c r="N86" i="51"/>
  <c r="N88" i="51" s="1"/>
  <c r="D43" i="5" s="1"/>
  <c r="L85" i="22"/>
  <c r="N86" i="22" s="1"/>
  <c r="N88" i="22" s="1"/>
  <c r="D14" i="5" s="1"/>
  <c r="N90" i="218"/>
  <c r="N92" i="218" s="1"/>
  <c r="D180" i="5" s="1"/>
  <c r="N86" i="64"/>
  <c r="N88" i="64" s="1"/>
  <c r="D55" i="5" s="1"/>
  <c r="L86" i="356"/>
  <c r="N78" i="137"/>
  <c r="L83" i="137" s="1"/>
  <c r="L84" i="363"/>
  <c r="N86" i="65"/>
  <c r="N88" i="65" s="1"/>
  <c r="D56" i="5" s="1"/>
  <c r="N85" i="74"/>
  <c r="N87" i="74" s="1"/>
  <c r="D65" i="5" s="1"/>
  <c r="N87" i="339"/>
  <c r="N89" i="339" s="1"/>
  <c r="D292" i="5" s="1"/>
  <c r="N87" i="340"/>
  <c r="N89" i="340" s="1"/>
  <c r="D294" i="5" s="1"/>
  <c r="N87" i="371"/>
  <c r="N89" i="371" s="1"/>
  <c r="D293" i="5" s="1"/>
  <c r="L86" i="241"/>
  <c r="N86" i="208"/>
  <c r="N88" i="208" s="1"/>
  <c r="D119" i="5" s="1"/>
  <c r="L86" i="365"/>
  <c r="L86" i="254"/>
  <c r="N85" i="303"/>
  <c r="N87" i="303" s="1"/>
  <c r="D259" i="5" s="1"/>
  <c r="L86" i="256"/>
  <c r="L84" i="365"/>
  <c r="L83" i="105"/>
  <c r="L85" i="336"/>
  <c r="N86" i="226"/>
  <c r="N88" i="226" s="1"/>
  <c r="D187" i="5" s="1"/>
  <c r="N86" i="124"/>
  <c r="N88" i="124" s="1"/>
  <c r="D113" i="5" s="1"/>
  <c r="L84" i="38"/>
  <c r="L82" i="75"/>
  <c r="N87" i="321"/>
  <c r="N89" i="321" s="1"/>
  <c r="D277" i="5" s="1"/>
  <c r="L85" i="241"/>
  <c r="N86" i="121"/>
  <c r="N88" i="121" s="1"/>
  <c r="D111" i="5" s="1"/>
  <c r="N87" i="328"/>
  <c r="N89" i="328" s="1"/>
  <c r="D282" i="5" s="1"/>
  <c r="N70" i="157"/>
  <c r="N83" i="157" s="1"/>
  <c r="L90" i="157" s="1"/>
  <c r="L86" i="363"/>
  <c r="L86" i="251"/>
  <c r="L84" i="251"/>
  <c r="N87" i="333"/>
  <c r="N89" i="333" s="1"/>
  <c r="D287" i="5" s="1"/>
  <c r="N86" i="224"/>
  <c r="N88" i="224" s="1"/>
  <c r="D185" i="5" s="1"/>
  <c r="N86" i="58"/>
  <c r="N88" i="58" s="1"/>
  <c r="D49" i="5" s="1"/>
  <c r="N86" i="130"/>
  <c r="N88" i="130" s="1"/>
  <c r="D121" i="5" s="1"/>
  <c r="N87" i="343"/>
  <c r="N89" i="343" s="1"/>
  <c r="D296" i="5" s="1"/>
  <c r="L83" i="59"/>
  <c r="L83" i="286"/>
  <c r="L85" i="262"/>
  <c r="L84" i="342"/>
  <c r="L83" i="284"/>
  <c r="N79" i="316"/>
  <c r="L84" i="316" s="1"/>
  <c r="N86" i="123"/>
  <c r="N88" i="123" s="1"/>
  <c r="D114" i="5" s="1"/>
  <c r="L86" i="262"/>
  <c r="N86" i="46"/>
  <c r="N88" i="46" s="1"/>
  <c r="D38" i="5" s="1"/>
  <c r="N87" i="327"/>
  <c r="N89" i="327" s="1"/>
  <c r="D281" i="5" s="1"/>
  <c r="N85" i="289"/>
  <c r="N87" i="289" s="1"/>
  <c r="D245" i="5" s="1"/>
  <c r="N86" i="43"/>
  <c r="N88" i="43" s="1"/>
  <c r="D34" i="5" s="1"/>
  <c r="L83" i="38"/>
  <c r="L85" i="69"/>
  <c r="L82" i="302"/>
  <c r="L86" i="332"/>
  <c r="L84" i="332"/>
  <c r="L92" i="221"/>
  <c r="N86" i="131"/>
  <c r="N88" i="131" s="1"/>
  <c r="D122" i="5" s="1"/>
  <c r="L85" i="41"/>
  <c r="N85" i="72"/>
  <c r="N87" i="72" s="1"/>
  <c r="D63" i="5" s="1"/>
  <c r="L85" i="92"/>
  <c r="L83" i="102"/>
  <c r="L85" i="240"/>
  <c r="L85" i="254"/>
  <c r="L88" i="282"/>
  <c r="L87" i="274"/>
  <c r="L84" i="103"/>
  <c r="N69" i="172"/>
  <c r="N82" i="172" s="1"/>
  <c r="L88" i="172" s="1"/>
  <c r="L89" i="282"/>
  <c r="L85" i="147"/>
  <c r="L84" i="298"/>
  <c r="L84" i="135"/>
  <c r="N64" i="297"/>
  <c r="N77" i="297" s="1"/>
  <c r="L82" i="297" s="1"/>
  <c r="L87" i="232"/>
  <c r="L86" i="232"/>
  <c r="L85" i="232"/>
  <c r="L84" i="215"/>
  <c r="L85" i="215"/>
  <c r="L85" i="100"/>
  <c r="L84" i="100"/>
  <c r="L85" i="138"/>
  <c r="L83" i="75"/>
  <c r="L83" i="302"/>
  <c r="L82" i="284"/>
  <c r="N83" i="155"/>
  <c r="L88" i="155" s="1"/>
  <c r="N79" i="313"/>
  <c r="L85" i="313" s="1"/>
  <c r="N79" i="317"/>
  <c r="L85" i="317" s="1"/>
  <c r="L84" i="26"/>
  <c r="L91" i="221"/>
  <c r="L83" i="26"/>
  <c r="L85" i="105"/>
  <c r="L83" i="92"/>
  <c r="L82" i="286"/>
  <c r="L84" i="102"/>
  <c r="N70" i="178"/>
  <c r="N83" i="178" s="1"/>
  <c r="L89" i="178" s="1"/>
  <c r="L84" i="346"/>
  <c r="N90" i="219"/>
  <c r="N92" i="219" s="1"/>
  <c r="D181" i="5" s="1"/>
  <c r="L83" i="142"/>
  <c r="L84" i="142"/>
  <c r="L85" i="142"/>
  <c r="L85" i="213"/>
  <c r="L84" i="147"/>
  <c r="L83" i="215"/>
  <c r="L84" i="19"/>
  <c r="L83" i="19"/>
  <c r="N79" i="239"/>
  <c r="L86" i="239" s="1"/>
  <c r="N86" i="132"/>
  <c r="N88" i="132" s="1"/>
  <c r="D123" i="5" s="1"/>
  <c r="L86" i="240"/>
  <c r="N89" i="50"/>
  <c r="N91" i="50" s="1"/>
  <c r="D42" i="5" s="1"/>
  <c r="L85" i="135"/>
  <c r="L82" i="298"/>
  <c r="N85" i="298" s="1"/>
  <c r="N87" i="298" s="1"/>
  <c r="D254" i="5" s="1"/>
  <c r="N66" i="294"/>
  <c r="N79" i="294" s="1"/>
  <c r="L86" i="294" s="1"/>
  <c r="L82" i="325"/>
  <c r="L86" i="342"/>
  <c r="N87" i="342" s="1"/>
  <c r="N89" i="342" s="1"/>
  <c r="D295" i="5" s="1"/>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24"/>
  <c r="N88" i="24" s="1"/>
  <c r="D16" i="5" s="1"/>
  <c r="N86" i="15"/>
  <c r="N88" i="15" s="1"/>
  <c r="D7" i="5" s="1"/>
  <c r="L83" i="12"/>
  <c r="L84" i="12"/>
  <c r="L89" i="268" l="1"/>
  <c r="N86" i="34"/>
  <c r="N88" i="34" s="1"/>
  <c r="D26" i="5" s="1"/>
  <c r="N86" i="30"/>
  <c r="N88" i="30" s="1"/>
  <c r="D22" i="5" s="1"/>
  <c r="L88" i="268"/>
  <c r="N88" i="275"/>
  <c r="N90" i="275" s="1"/>
  <c r="D233" i="5" s="1"/>
  <c r="N87" i="356"/>
  <c r="N89" i="356" s="1"/>
  <c r="D308" i="5" s="1"/>
  <c r="L84" i="137"/>
  <c r="L85" i="137"/>
  <c r="N86" i="26"/>
  <c r="N88" i="26" s="1"/>
  <c r="D18" i="5" s="1"/>
  <c r="N86" i="29"/>
  <c r="N88" i="29" s="1"/>
  <c r="D21" i="5" s="1"/>
  <c r="L85" i="316"/>
  <c r="N87" i="363"/>
  <c r="N89" i="363" s="1"/>
  <c r="D313" i="5" s="1"/>
  <c r="N86" i="69"/>
  <c r="N88" i="69" s="1"/>
  <c r="D60" i="5" s="1"/>
  <c r="N87" i="254"/>
  <c r="N89" i="254" s="1"/>
  <c r="D214" i="5" s="1"/>
  <c r="N87" i="241"/>
  <c r="N89" i="241" s="1"/>
  <c r="D201" i="5" s="1"/>
  <c r="N87" i="336"/>
  <c r="N89" i="336" s="1"/>
  <c r="D290" i="5" s="1"/>
  <c r="N86" i="38"/>
  <c r="N88" i="38" s="1"/>
  <c r="D29" i="5" s="1"/>
  <c r="N87" i="346"/>
  <c r="N89" i="346" s="1"/>
  <c r="D299" i="5" s="1"/>
  <c r="L86" i="316"/>
  <c r="N86" i="105"/>
  <c r="N88" i="105" s="1"/>
  <c r="D95" i="5" s="1"/>
  <c r="N93" i="221"/>
  <c r="N95" i="221" s="1"/>
  <c r="D184" i="5" s="1"/>
  <c r="N85" i="75"/>
  <c r="N87" i="75" s="1"/>
  <c r="D66" i="5" s="1"/>
  <c r="N87" i="365"/>
  <c r="N89" i="365" s="1"/>
  <c r="D315" i="5" s="1"/>
  <c r="N87" i="256"/>
  <c r="N89" i="256" s="1"/>
  <c r="D215" i="5" s="1"/>
  <c r="N91" i="282"/>
  <c r="N93" i="282" s="1"/>
  <c r="D239" i="5" s="1"/>
  <c r="L88" i="157"/>
  <c r="N87" i="251"/>
  <c r="N89" i="251" s="1"/>
  <c r="D211" i="5" s="1"/>
  <c r="N86" i="140"/>
  <c r="N88" i="140" s="1"/>
  <c r="D132" i="5" s="1"/>
  <c r="N86" i="147"/>
  <c r="N88" i="147" s="1"/>
  <c r="D137" i="5" s="1"/>
  <c r="L90" i="178"/>
  <c r="L84" i="313"/>
  <c r="L89" i="157"/>
  <c r="N86" i="59"/>
  <c r="N88" i="59" s="1"/>
  <c r="D50" i="5" s="1"/>
  <c r="N86" i="88"/>
  <c r="N88" i="88" s="1"/>
  <c r="D79" i="5" s="1"/>
  <c r="L83" i="297"/>
  <c r="N85" i="284"/>
  <c r="N87" i="284" s="1"/>
  <c r="D241" i="5" s="1"/>
  <c r="N91" i="249"/>
  <c r="N93" i="249" s="1"/>
  <c r="D209" i="5" s="1"/>
  <c r="L85" i="294"/>
  <c r="N86" i="100"/>
  <c r="N88" i="100" s="1"/>
  <c r="D90" i="5" s="1"/>
  <c r="N85" i="286"/>
  <c r="N87" i="286" s="1"/>
  <c r="D243" i="5" s="1"/>
  <c r="N87" i="332"/>
  <c r="N89" i="332" s="1"/>
  <c r="D286" i="5" s="1"/>
  <c r="N86" i="80"/>
  <c r="N88" i="80" s="1"/>
  <c r="D71" i="5" s="1"/>
  <c r="N86" i="231"/>
  <c r="N88" i="231" s="1"/>
  <c r="D191" i="5" s="1"/>
  <c r="N86" i="102"/>
  <c r="N88" i="102" s="1"/>
  <c r="D92" i="5" s="1"/>
  <c r="L86" i="313"/>
  <c r="N90" i="217"/>
  <c r="N92" i="217" s="1"/>
  <c r="D179" i="5" s="1"/>
  <c r="L84" i="239"/>
  <c r="N88" i="274"/>
  <c r="N90" i="274" s="1"/>
  <c r="D232" i="5" s="1"/>
  <c r="N85" i="302"/>
  <c r="N87" i="302" s="1"/>
  <c r="N87" i="262"/>
  <c r="N89" i="262" s="1"/>
  <c r="D221" i="5" s="1"/>
  <c r="N87" i="264"/>
  <c r="N89" i="264" s="1"/>
  <c r="D223" i="5" s="1"/>
  <c r="N86" i="215"/>
  <c r="N88" i="215" s="1"/>
  <c r="D177" i="5" s="1"/>
  <c r="N86" i="135"/>
  <c r="N88" i="135" s="1"/>
  <c r="D126" i="5" s="1"/>
  <c r="N86" i="142"/>
  <c r="N88" i="142" s="1"/>
  <c r="D134" i="5" s="1"/>
  <c r="N88" i="232"/>
  <c r="N90" i="232" s="1"/>
  <c r="D192" i="5" s="1"/>
  <c r="N87" i="238"/>
  <c r="N89" i="238" s="1"/>
  <c r="D198" i="5" s="1"/>
  <c r="N86" i="53"/>
  <c r="N88" i="53" s="1"/>
  <c r="D45" i="5" s="1"/>
  <c r="N86" i="92"/>
  <c r="N88" i="92" s="1"/>
  <c r="D83" i="5" s="1"/>
  <c r="L84" i="317"/>
  <c r="N86" i="41"/>
  <c r="N88" i="41" s="1"/>
  <c r="D32" i="5" s="1"/>
  <c r="L84" i="297"/>
  <c r="N86" i="103"/>
  <c r="N88" i="103" s="1"/>
  <c r="D93" i="5" s="1"/>
  <c r="N87" i="240"/>
  <c r="N89" i="240" s="1"/>
  <c r="D200" i="5" s="1"/>
  <c r="N85" i="325"/>
  <c r="N87" i="325" s="1"/>
  <c r="D280" i="5" s="1"/>
  <c r="N86" i="213"/>
  <c r="N88" i="213" s="1"/>
  <c r="D175" i="5" s="1"/>
  <c r="L86" i="317"/>
  <c r="L83" i="60"/>
  <c r="L88" i="178"/>
  <c r="N86" i="209"/>
  <c r="N88" i="209" s="1"/>
  <c r="D131" i="5" s="1"/>
  <c r="N86" i="19"/>
  <c r="N88" i="19" s="1"/>
  <c r="D11" i="5" s="1"/>
  <c r="L87" i="189"/>
  <c r="L89" i="155"/>
  <c r="N86" i="99"/>
  <c r="N88" i="99" s="1"/>
  <c r="D89" i="5" s="1"/>
  <c r="L90" i="155"/>
  <c r="N86" i="83"/>
  <c r="N88" i="83" s="1"/>
  <c r="D74" i="5" s="1"/>
  <c r="N82" i="227"/>
  <c r="N84" i="227" s="1"/>
  <c r="D188" i="5" s="1"/>
  <c r="N86" i="138"/>
  <c r="N88" i="138" s="1"/>
  <c r="D129" i="5" s="1"/>
  <c r="N86" i="33"/>
  <c r="N88" i="33" s="1"/>
  <c r="D25" i="5" s="1"/>
  <c r="N87" i="235"/>
  <c r="N89" i="235" s="1"/>
  <c r="D195" i="5" s="1"/>
  <c r="N86" i="149"/>
  <c r="N88" i="149" s="1"/>
  <c r="D135" i="5" s="1"/>
  <c r="L85" i="239"/>
  <c r="L89" i="189"/>
  <c r="N86" i="9"/>
  <c r="N88" i="9" s="1"/>
  <c r="D4" i="5" s="1"/>
  <c r="N91" i="268"/>
  <c r="N93" i="268" s="1"/>
  <c r="D227" i="5" s="1"/>
  <c r="N87" i="295"/>
  <c r="N89" i="295" s="1"/>
  <c r="D251" i="5" s="1"/>
  <c r="N86" i="96"/>
  <c r="N88" i="96" s="1"/>
  <c r="D86" i="5" s="1"/>
  <c r="L84" i="294"/>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6" i="137" l="1"/>
  <c r="N88" i="137" s="1"/>
  <c r="D128" i="5" s="1"/>
  <c r="N87" i="316"/>
  <c r="N89" i="316" s="1"/>
  <c r="D272" i="5" s="1"/>
  <c r="N87" i="239"/>
  <c r="N89" i="239" s="1"/>
  <c r="D199" i="5" s="1"/>
  <c r="N91" i="157"/>
  <c r="N93" i="157" s="1"/>
  <c r="D145" i="5" s="1"/>
  <c r="N87" i="313"/>
  <c r="N89" i="313" s="1"/>
  <c r="D269" i="5" s="1"/>
  <c r="N87" i="294"/>
  <c r="N89" i="294" s="1"/>
  <c r="D250" i="5" s="1"/>
  <c r="N91" i="178"/>
  <c r="N93" i="178" s="1"/>
  <c r="D157" i="5" s="1"/>
  <c r="N85" i="297"/>
  <c r="N87" i="297" s="1"/>
  <c r="D253" i="5" s="1"/>
  <c r="N87" i="317"/>
  <c r="N89" i="317" s="1"/>
  <c r="D273" i="5" s="1"/>
  <c r="N90" i="172"/>
  <c r="N92" i="172" s="1"/>
  <c r="D153" i="5" s="1"/>
  <c r="N91" i="155"/>
  <c r="N93" i="155" s="1"/>
  <c r="D144" i="5" s="1"/>
  <c r="D160" i="5"/>
  <c r="N91" i="158"/>
  <c r="N93" i="158" s="1"/>
  <c r="D146" i="5" s="1"/>
  <c r="N82" i="228"/>
  <c r="N84" i="228" s="1"/>
  <c r="D189" i="5" s="1"/>
  <c r="N91" i="162"/>
  <c r="N93" i="162" s="1"/>
  <c r="D148" i="5" s="1"/>
  <c r="N86" i="60"/>
  <c r="N88" i="60" s="1"/>
  <c r="D51" i="5" s="1"/>
  <c r="N90" i="189"/>
  <c r="N92" i="189" s="1"/>
  <c r="D169"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<sst xmlns="http://schemas.openxmlformats.org/spreadsheetml/2006/main" count="38555" uniqueCount="2343">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</sst>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16" borderId="63" xfId="3" applyNumberFormat="1" applyFill="1" applyBorder="1" applyProtection="1"/>
    <xf numFmtId="0" fontId="5" fillId="29" borderId="3" xfId="2" applyFont="1" applyFill="1" applyBorder="1" applyAlignment="1" applyProtection="1">
      <alignment wrapText="1"/>
    </xf>
    <xf numFmtId="3" fontId="5" fillId="3" borderId="3" xfId="2" applyNumberFormat="1" applyFont="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0" fontId="0" fillId="25" borderId="15" xfId="2" quotePrefix="1" applyFont="1" applyFill="1" applyBorder="1" applyProtection="1"/>
    <xf numFmtId="166" fontId="3" fillId="5" borderId="4"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GUAJIRA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AE22" sqref="AE22"/>
    </sheetView>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F37" sqref="F36:F37"/>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2470589.361577638</v>
      </c>
      <c r="G3" t="s">
        <v>1064</v>
      </c>
      <c r="J3" s="1"/>
    </row>
    <row r="4" spans="1:10" ht="54" thickTop="1" thickBot="1">
      <c r="A4" s="137" t="s">
        <v>1069</v>
      </c>
      <c r="B4" s="138" t="s">
        <v>1253</v>
      </c>
      <c r="C4" s="136" t="s">
        <v>1068</v>
      </c>
      <c r="D4" s="183">
        <f>VLOOKUP('200.2'!A88,'200.2'!A37:N108,14,FALSE)</f>
        <v>191226.67943632987</v>
      </c>
      <c r="J4" s="1"/>
    </row>
    <row r="5" spans="1:10" ht="54" thickTop="1" thickBot="1">
      <c r="A5" s="137" t="s">
        <v>1070</v>
      </c>
      <c r="B5" s="138" t="s">
        <v>1254</v>
      </c>
      <c r="C5" s="139" t="s">
        <v>1071</v>
      </c>
      <c r="D5" s="183">
        <f>VLOOKUP('201.1'!A88,'201.1'!A38:N109,14,FALSE)</f>
        <v>123705.56230695099</v>
      </c>
    </row>
    <row r="6" spans="1:10" ht="54" thickTop="1" thickBot="1">
      <c r="A6" s="137" t="s">
        <v>1072</v>
      </c>
      <c r="B6" s="138" t="s">
        <v>1255</v>
      </c>
      <c r="C6" s="139" t="s">
        <v>1071</v>
      </c>
      <c r="D6" s="183">
        <f>VLOOKUP('201.2'!A88,'201.2'!A39:N110,14,FALSE)</f>
        <v>150825.77828733902</v>
      </c>
    </row>
    <row r="7" spans="1:10" ht="70.5" customHeight="1" thickTop="1" thickBot="1">
      <c r="A7" s="137" t="s">
        <v>1073</v>
      </c>
      <c r="B7" s="138" t="s">
        <v>1256</v>
      </c>
      <c r="C7" s="139" t="s">
        <v>1071</v>
      </c>
      <c r="D7" s="183">
        <f>VLOOKUP('201.3'!A88,'201.3'!A40:N111,14,FALSE)</f>
        <v>29925.973112779011</v>
      </c>
    </row>
    <row r="8" spans="1:10" ht="54" thickTop="1" thickBot="1">
      <c r="A8" s="137" t="s">
        <v>1074</v>
      </c>
      <c r="B8" s="138" t="s">
        <v>1257</v>
      </c>
      <c r="C8" s="139" t="s">
        <v>1071</v>
      </c>
      <c r="D8" s="184">
        <f>VLOOKUP('201.4'!A88,'201.4'!A41:N112,14,FALSE)</f>
        <v>60914.685922151519</v>
      </c>
    </row>
    <row r="9" spans="1:10" ht="54" thickTop="1" thickBot="1">
      <c r="A9" s="137" t="s">
        <v>1075</v>
      </c>
      <c r="B9" s="138" t="s">
        <v>1254</v>
      </c>
      <c r="C9" s="139" t="s">
        <v>1929</v>
      </c>
      <c r="D9" s="184">
        <f>VLOOKUP('201.5'!A88,'201.5'!A42:N113,14,FALSE)</f>
        <v>123705.56230695099</v>
      </c>
    </row>
    <row r="10" spans="1:10" ht="54" thickTop="1" thickBot="1">
      <c r="A10" s="137" t="s">
        <v>1076</v>
      </c>
      <c r="B10" s="138" t="s">
        <v>1255</v>
      </c>
      <c r="C10" s="139" t="s">
        <v>1929</v>
      </c>
      <c r="D10" s="184">
        <f>VLOOKUP('201.6'!A88,'201.6'!A43:N114,14,FALSE)</f>
        <v>150825.77828733902</v>
      </c>
    </row>
    <row r="11" spans="1:10" ht="54" thickTop="1" thickBot="1">
      <c r="A11" s="137" t="s">
        <v>1077</v>
      </c>
      <c r="B11" s="138" t="s">
        <v>1255</v>
      </c>
      <c r="C11" s="139" t="s">
        <v>388</v>
      </c>
      <c r="D11" s="184">
        <f>VLOOKUP('201.7'!A88,'201.7'!A44:N115,14,FALSE)</f>
        <v>147954.75267545733</v>
      </c>
    </row>
    <row r="12" spans="1:10" ht="54" thickTop="1" thickBot="1">
      <c r="A12" s="137" t="s">
        <v>1078</v>
      </c>
      <c r="B12" s="138" t="s">
        <v>1258</v>
      </c>
      <c r="C12" s="139" t="s">
        <v>233</v>
      </c>
      <c r="D12" s="184">
        <f>VLOOKUP('201.8'!A88,'201.8'!A45:N116,14,FALSE)</f>
        <v>12581.926501857899</v>
      </c>
    </row>
    <row r="13" spans="1:10" ht="54" thickTop="1" thickBot="1">
      <c r="A13" s="137" t="s">
        <v>1079</v>
      </c>
      <c r="B13" s="138" t="s">
        <v>1259</v>
      </c>
      <c r="C13" s="139" t="s">
        <v>233</v>
      </c>
      <c r="D13" s="184">
        <f>VLOOKUP('201.9'!A88,'201.9'!A46:N117,14,FALSE)</f>
        <v>12311.693202884448</v>
      </c>
    </row>
    <row r="14" spans="1:10" ht="54" thickTop="1" thickBot="1">
      <c r="A14" s="137" t="s">
        <v>1080</v>
      </c>
      <c r="B14" s="138" t="s">
        <v>1260</v>
      </c>
      <c r="C14" s="139" t="s">
        <v>144</v>
      </c>
      <c r="D14" s="184">
        <f>VLOOKUP('201.10'!A88,'201.10'!A47:N118,14,FALSE)</f>
        <v>6643.6023117155901</v>
      </c>
    </row>
    <row r="15" spans="1:10" ht="54" thickTop="1" thickBot="1">
      <c r="A15" s="137" t="s">
        <v>1081</v>
      </c>
      <c r="B15" s="138" t="s">
        <v>1261</v>
      </c>
      <c r="C15" s="139" t="s">
        <v>1082</v>
      </c>
      <c r="D15" s="184">
        <f>VLOOKUP('201.11'!A88,'201.11'!A48:N119,14,FALSE)</f>
        <v>1626.3192689239786</v>
      </c>
    </row>
    <row r="16" spans="1:10" ht="54" thickTop="1" thickBot="1">
      <c r="A16" s="137" t="s">
        <v>1083</v>
      </c>
      <c r="B16" s="138" t="s">
        <v>1262</v>
      </c>
      <c r="C16" s="139" t="s">
        <v>1929</v>
      </c>
      <c r="D16" s="184">
        <f>VLOOKUP('201.12'!A88,'201.12'!A49:N120,14,FALSE)</f>
        <v>95662.432713839866</v>
      </c>
    </row>
    <row r="17" spans="1:4" ht="64.5" thickTop="1" thickBot="1">
      <c r="A17" s="140" t="s">
        <v>1084</v>
      </c>
      <c r="B17" s="141" t="s">
        <v>1263</v>
      </c>
      <c r="C17" s="139" t="s">
        <v>1929</v>
      </c>
      <c r="D17" s="184">
        <f>VLOOKUP('201.13'!A88,'201.13'!A50:N121,14,FALSE)</f>
        <v>125916.11262616975</v>
      </c>
    </row>
    <row r="18" spans="1:4" ht="54" thickTop="1" thickBot="1">
      <c r="A18" s="137" t="s">
        <v>1085</v>
      </c>
      <c r="B18" s="138" t="s">
        <v>1264</v>
      </c>
      <c r="C18" s="139" t="s">
        <v>144</v>
      </c>
      <c r="D18" s="184">
        <f>VLOOKUP('201.14'!A88,'201.14'!A51:N122,14,FALSE)</f>
        <v>38845.276897686672</v>
      </c>
    </row>
    <row r="19" spans="1:4" ht="54" thickTop="1" thickBot="1">
      <c r="A19" s="137" t="s">
        <v>1086</v>
      </c>
      <c r="B19" s="138" t="s">
        <v>1265</v>
      </c>
      <c r="C19" s="139" t="s">
        <v>144</v>
      </c>
      <c r="D19" s="184">
        <f>VLOOKUP('201.15'!A88,'201.15'!A52:N123,14,FALSE)</f>
        <v>47086.265470742997</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65113.319262031102</v>
      </c>
    </row>
    <row r="22" spans="1:4" ht="54" thickTop="1" thickBot="1">
      <c r="A22" s="137" t="s">
        <v>1089</v>
      </c>
      <c r="B22" s="138" t="s">
        <v>1268</v>
      </c>
      <c r="C22" s="139" t="s">
        <v>1929</v>
      </c>
      <c r="D22" s="184">
        <f>VLOOKUP('201.18'!A88,'201.18'!A55:N126,14,FALSE)</f>
        <v>65113.319262031102</v>
      </c>
    </row>
    <row r="23" spans="1:4" ht="54" thickTop="1" thickBot="1">
      <c r="A23" s="137" t="s">
        <v>1090</v>
      </c>
      <c r="B23" s="138" t="s">
        <v>1269</v>
      </c>
      <c r="C23" s="139" t="s">
        <v>144</v>
      </c>
      <c r="D23" s="184">
        <f>VLOOKUP('201.19'!A88,'201.19'!A56:N127,14,FALSE)</f>
        <v>4760.5368472774217</v>
      </c>
    </row>
    <row r="24" spans="1:4" ht="54" thickTop="1" thickBot="1">
      <c r="A24" s="137" t="s">
        <v>1091</v>
      </c>
      <c r="B24" s="138" t="s">
        <v>1270</v>
      </c>
      <c r="C24" s="139" t="s">
        <v>144</v>
      </c>
      <c r="D24" s="184">
        <f>VLOOKUP('201.20'!A88,'201.20'!A57:N128,14,FALSE)</f>
        <v>817.28727052136617</v>
      </c>
    </row>
    <row r="25" spans="1:4" ht="54" thickTop="1" thickBot="1">
      <c r="A25" s="137" t="s">
        <v>1092</v>
      </c>
      <c r="B25" s="138" t="s">
        <v>1271</v>
      </c>
      <c r="C25" s="139" t="s">
        <v>144</v>
      </c>
      <c r="D25" s="184">
        <f>VLOOKUP('201.21'!A88,'201.21'!A58:N129,14,FALSE)</f>
        <v>6070.9300056779703</v>
      </c>
    </row>
    <row r="26" spans="1:4" ht="54" thickTop="1" thickBot="1">
      <c r="A26" s="137" t="s">
        <v>1509</v>
      </c>
      <c r="B26" s="138" t="s">
        <v>1497</v>
      </c>
      <c r="C26" s="139" t="s">
        <v>1929</v>
      </c>
      <c r="D26" s="184">
        <f>VLOOKUP('203.1'!A88,'203.1'!A59:N130,14,FALSE)</f>
        <v>745550.84725546138</v>
      </c>
    </row>
    <row r="27" spans="1:4" ht="54" thickTop="1" thickBot="1">
      <c r="A27" s="137" t="s">
        <v>1510</v>
      </c>
      <c r="B27" s="138" t="s">
        <v>1501</v>
      </c>
      <c r="C27" s="139" t="s">
        <v>1929</v>
      </c>
      <c r="D27" s="184">
        <f>VLOOKUP('203.2'!A88,'203.2'!A60:N131,14,FALSE)</f>
        <v>896332.50519636844</v>
      </c>
    </row>
    <row r="28" spans="1:4" ht="54" thickTop="1" thickBot="1">
      <c r="A28" s="137" t="s">
        <v>1511</v>
      </c>
      <c r="B28" s="138" t="s">
        <v>1502</v>
      </c>
      <c r="C28" s="139" t="s">
        <v>1929</v>
      </c>
      <c r="D28" s="184">
        <f>VLOOKUP('203.3'!A88,'203.3'!A61:N132,14,FALSE)</f>
        <v>1004033.6894398734</v>
      </c>
    </row>
    <row r="29" spans="1:4" ht="54" thickTop="1" thickBot="1">
      <c r="A29" s="137" t="s">
        <v>1512</v>
      </c>
      <c r="B29" s="138" t="s">
        <v>1503</v>
      </c>
      <c r="C29" s="139" t="s">
        <v>1929</v>
      </c>
      <c r="D29" s="184">
        <f>VLOOKUP('203.4'!A88,'203.4'!A62:N133,14,FALSE)</f>
        <v>449384.38892719045</v>
      </c>
    </row>
    <row r="30" spans="1:4" ht="54" thickTop="1" thickBot="1">
      <c r="A30" s="137" t="s">
        <v>1513</v>
      </c>
      <c r="B30" s="138" t="s">
        <v>1504</v>
      </c>
      <c r="C30" s="139" t="s">
        <v>1929</v>
      </c>
      <c r="D30" s="184">
        <f>VLOOKUP('203.5'!A88,'203.5'!A63:N134,14,FALSE)</f>
        <v>519525.49425366207</v>
      </c>
    </row>
    <row r="31" spans="1:4" ht="54" thickTop="1" thickBot="1">
      <c r="A31" s="137" t="s">
        <v>1514</v>
      </c>
      <c r="B31" s="138" t="s">
        <v>1505</v>
      </c>
      <c r="C31" s="139" t="s">
        <v>1929</v>
      </c>
      <c r="D31" s="184">
        <f>VLOOKUP('203.6'!A88,'203.6'!A64:N135,14,FALSE)</f>
        <v>564160.74309778039</v>
      </c>
    </row>
    <row r="32" spans="1:4" ht="54" thickTop="1" thickBot="1">
      <c r="A32" s="137" t="s">
        <v>1515</v>
      </c>
      <c r="B32" s="138" t="s">
        <v>1506</v>
      </c>
      <c r="C32" s="139" t="s">
        <v>1929</v>
      </c>
      <c r="D32" s="184">
        <f>VLOOKUP('203.7'!A88,'203.7'!A65:N136,14,FALSE)</f>
        <v>210914.93300256121</v>
      </c>
    </row>
    <row r="33" spans="1:4" ht="54" thickTop="1" thickBot="1">
      <c r="A33" s="137" t="s">
        <v>1516</v>
      </c>
      <c r="B33" s="138" t="s">
        <v>1955</v>
      </c>
      <c r="C33" s="139" t="s">
        <v>1929</v>
      </c>
      <c r="D33" s="184">
        <f>VLOOKUP('203.8'!A88,'203.8'!A66:N137,14,FALSE)</f>
        <v>318642.54539849237</v>
      </c>
    </row>
    <row r="34" spans="1:4" ht="54" thickTop="1" thickBot="1">
      <c r="A34" s="137" t="s">
        <v>1517</v>
      </c>
      <c r="B34" s="138" t="s">
        <v>1508</v>
      </c>
      <c r="C34" s="139" t="s">
        <v>1929</v>
      </c>
      <c r="D34" s="184">
        <f>VLOOKUP('203.9'!A88,'203.9'!A67:N138,14,FALSE)</f>
        <v>337982.86462716782</v>
      </c>
    </row>
    <row r="35" spans="1:4" ht="54" thickTop="1" thickBot="1">
      <c r="A35" s="137" t="s">
        <v>1518</v>
      </c>
      <c r="B35" s="138" t="s">
        <v>1498</v>
      </c>
      <c r="C35" s="139" t="s">
        <v>1929</v>
      </c>
      <c r="D35" s="184">
        <f>VLOOKUP('203.10'!A88,'203.10'!A68:N139,14,FALSE)</f>
        <v>165320.63899401095</v>
      </c>
    </row>
    <row r="36" spans="1:4" ht="54" thickTop="1" thickBot="1">
      <c r="A36" s="137" t="s">
        <v>1519</v>
      </c>
      <c r="B36" s="138" t="s">
        <v>1499</v>
      </c>
      <c r="C36" s="139" t="s">
        <v>1929</v>
      </c>
      <c r="D36" s="184">
        <f>VLOOKUP('203.11'!A88,'203.11'!A69:N140,14,FALSE)</f>
        <v>239523.05764481993</v>
      </c>
    </row>
    <row r="37" spans="1:4" ht="54" thickTop="1" thickBot="1">
      <c r="A37" s="137" t="s">
        <v>1520</v>
      </c>
      <c r="B37" s="224" t="s">
        <v>1500</v>
      </c>
      <c r="C37" s="139" t="s">
        <v>1929</v>
      </c>
      <c r="D37" s="184">
        <f>VLOOKUP('203.12'!A88,'203.12'!A70:N141,14,FALSE)</f>
        <v>249569.97672465135</v>
      </c>
    </row>
    <row r="38" spans="1:4" ht="54" thickTop="1" thickBot="1">
      <c r="A38" s="137" t="s">
        <v>1093</v>
      </c>
      <c r="B38" s="138" t="s">
        <v>1272</v>
      </c>
      <c r="C38" s="139" t="s">
        <v>388</v>
      </c>
      <c r="D38" s="184">
        <f>VLOOKUP('210.1.1'!A88,'210.1.1'!A71:N142,14,FALSE)</f>
        <v>9611.4065377650622</v>
      </c>
    </row>
    <row r="39" spans="1:4" ht="54" thickTop="1" thickBot="1">
      <c r="A39" s="137" t="s">
        <v>1094</v>
      </c>
      <c r="B39" s="138" t="s">
        <v>1273</v>
      </c>
      <c r="C39" s="139" t="s">
        <v>388</v>
      </c>
      <c r="D39" s="184">
        <f>VLOOKUP('210.1.2'!A88,'210.1.2'!A72:N143,14,FALSE)</f>
        <v>3231.8426714005045</v>
      </c>
    </row>
    <row r="40" spans="1:4" ht="54" thickTop="1" thickBot="1">
      <c r="A40" s="137" t="s">
        <v>1095</v>
      </c>
      <c r="B40" s="138" t="s">
        <v>1274</v>
      </c>
      <c r="C40" s="139" t="s">
        <v>388</v>
      </c>
      <c r="D40" s="184">
        <f>VLOOKUP('210.2.1'!A90,'210.2.1'!A73:N144,14,FALSE)</f>
        <v>22224.811399538412</v>
      </c>
    </row>
    <row r="41" spans="1:4" ht="54" thickTop="1" thickBot="1">
      <c r="A41" s="137" t="s">
        <v>1096</v>
      </c>
      <c r="B41" s="138" t="s">
        <v>1275</v>
      </c>
      <c r="C41" s="139" t="s">
        <v>388</v>
      </c>
      <c r="D41" s="184">
        <f>VLOOKUP('210.2.2'!A88,'210.2.2'!A74:N145,14,FALSE)</f>
        <v>9611.4065377650622</v>
      </c>
    </row>
    <row r="42" spans="1:4" ht="54" thickTop="1" thickBot="1">
      <c r="A42" s="137" t="s">
        <v>1097</v>
      </c>
      <c r="B42" s="138" t="s">
        <v>1276</v>
      </c>
      <c r="C42" s="139" t="s">
        <v>388</v>
      </c>
      <c r="D42" s="184">
        <f>VLOOKUP('210.2.3'!A91,'210.2.3'!A91:N146,14,FALSE)</f>
        <v>15845.247533173851</v>
      </c>
    </row>
    <row r="43" spans="1:4" ht="54" thickTop="1" thickBot="1">
      <c r="A43" s="137" t="s">
        <v>1098</v>
      </c>
      <c r="B43" s="138" t="s">
        <v>1277</v>
      </c>
      <c r="C43" s="139" t="s">
        <v>388</v>
      </c>
      <c r="D43" s="184">
        <f>VLOOKUP('210.2.4'!A88,'210.2.4'!A88:N147,14,FALSE)</f>
        <v>3231.8426714005045</v>
      </c>
    </row>
    <row r="44" spans="1:4" ht="54" thickTop="1" thickBot="1">
      <c r="A44" s="137" t="s">
        <v>1099</v>
      </c>
      <c r="B44" s="138" t="s">
        <v>1278</v>
      </c>
      <c r="C44" s="139" t="s">
        <v>388</v>
      </c>
      <c r="D44" s="184">
        <f>VLOOKUP('211.1'!A88,'211.1'!A88:N148,14,FALSE)</f>
        <v>8459.6366849337028</v>
      </c>
    </row>
    <row r="45" spans="1:4" ht="54" thickTop="1" thickBot="1">
      <c r="A45" s="137" t="s">
        <v>1100</v>
      </c>
      <c r="B45" s="138" t="s">
        <v>1279</v>
      </c>
      <c r="C45" s="139" t="s">
        <v>388</v>
      </c>
      <c r="D45" s="184">
        <f>VLOOKUP('220.1'!A88,'220.1'!A88:N149,14,FALSE)</f>
        <v>11320.564049439767</v>
      </c>
    </row>
    <row r="46" spans="1:4" ht="54" thickTop="1" thickBot="1">
      <c r="A46" s="137" t="s">
        <v>1101</v>
      </c>
      <c r="B46" s="138" t="s">
        <v>1280</v>
      </c>
      <c r="C46" s="139" t="s">
        <v>388</v>
      </c>
      <c r="D46" s="184">
        <f>VLOOKUP('221.1'!A88,'221.1'!A88:N150,14,FALSE)</f>
        <v>8680.6582457609675</v>
      </c>
    </row>
    <row r="47" spans="1:4" ht="54" thickTop="1" thickBot="1">
      <c r="A47" s="137" t="s">
        <v>1102</v>
      </c>
      <c r="B47" s="138" t="s">
        <v>1281</v>
      </c>
      <c r="C47" s="139" t="s">
        <v>388</v>
      </c>
      <c r="D47" s="184">
        <f>VLOOKUP('221.2'!A88,'221.2'!A88:N151,14,FALSE)</f>
        <v>5718.2092249010257</v>
      </c>
    </row>
    <row r="48" spans="1:4" ht="64.5" thickTop="1" thickBot="1">
      <c r="A48" s="137" t="s">
        <v>1525</v>
      </c>
      <c r="B48" s="138" t="s">
        <v>1522</v>
      </c>
      <c r="C48" s="139" t="s">
        <v>233</v>
      </c>
      <c r="D48" s="184">
        <f>VLOOKUP('223.1'!A88,'223.1'!A88:N152,14,FALSE)</f>
        <v>10528.837161742438</v>
      </c>
    </row>
    <row r="49" spans="1:4" ht="54" thickTop="1" thickBot="1">
      <c r="A49" s="137" t="s">
        <v>1526</v>
      </c>
      <c r="B49" s="138" t="s">
        <v>1523</v>
      </c>
      <c r="C49" s="139" t="s">
        <v>233</v>
      </c>
      <c r="D49" s="184">
        <f>VLOOKUP('223.2'!A88,'223.2'!A88:N153,14,FALSE)</f>
        <v>10699.455662447552</v>
      </c>
    </row>
    <row r="50" spans="1:4" ht="54" thickTop="1" thickBot="1">
      <c r="A50" s="137" t="s">
        <v>1527</v>
      </c>
      <c r="B50" s="138" t="s">
        <v>1524</v>
      </c>
      <c r="C50" s="139" t="s">
        <v>388</v>
      </c>
      <c r="D50" s="184">
        <f>VLOOKUP('223.3.1'!A88,'223.3.1'!A88:N154,14,FALSE)</f>
        <v>45879</v>
      </c>
    </row>
    <row r="51" spans="1:4" ht="64.5" thickTop="1" thickBot="1">
      <c r="A51" s="137" t="s">
        <v>1528</v>
      </c>
      <c r="B51" s="138" t="s">
        <v>1530</v>
      </c>
      <c r="C51" s="139" t="s">
        <v>388</v>
      </c>
      <c r="D51" s="184">
        <f>VLOOKUP('223.3.2'!A88,'223.3.2'!A88:N155,14,FALSE)</f>
        <v>64658.936506818463</v>
      </c>
    </row>
    <row r="52" spans="1:4" ht="54" thickTop="1" thickBot="1">
      <c r="A52" s="137" t="s">
        <v>1529</v>
      </c>
      <c r="B52" s="138" t="s">
        <v>1531</v>
      </c>
      <c r="C52" s="139" t="s">
        <v>388</v>
      </c>
      <c r="D52" s="184">
        <f>VLOOKUP('223.3.3'!A88,'223.3.3'!A88:N156,14,FALSE)</f>
        <v>93665.186506818485</v>
      </c>
    </row>
    <row r="53" spans="1:4" ht="54" thickTop="1" thickBot="1">
      <c r="A53" s="143" t="s">
        <v>1103</v>
      </c>
      <c r="B53" s="144" t="s">
        <v>2062</v>
      </c>
      <c r="C53" s="139" t="s">
        <v>233</v>
      </c>
      <c r="D53" s="184">
        <f>VLOOKUP('230.1'!A88,'230.1'!A88:N157,14,FALSE)</f>
        <v>2365.3697187831262</v>
      </c>
    </row>
    <row r="54" spans="1:4" ht="54" thickTop="1" thickBot="1">
      <c r="A54" s="143" t="s">
        <v>1104</v>
      </c>
      <c r="B54" s="144" t="s">
        <v>1282</v>
      </c>
      <c r="C54" s="139" t="s">
        <v>233</v>
      </c>
      <c r="D54" s="184">
        <f>VLOOKUP('231.1'!A88,'231.1'!A88:N159,14,FALSE)</f>
        <v>12882.442961742436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14568.724961742439</v>
      </c>
    </row>
    <row r="57" spans="1:4" ht="54" thickTop="1" thickBot="1">
      <c r="A57" s="143" t="s">
        <v>1535</v>
      </c>
      <c r="B57" s="144" t="s">
        <v>1536</v>
      </c>
      <c r="C57" s="139" t="s">
        <v>233</v>
      </c>
      <c r="D57" s="184">
        <f>VLOOKUP('233.10'!A88,'233.10'!A88:N162,14,FALSE)</f>
        <v>17010.898535466295</v>
      </c>
    </row>
    <row r="58" spans="1:4" ht="54" thickTop="1" thickBot="1">
      <c r="A58" s="143" t="s">
        <v>1106</v>
      </c>
      <c r="B58" s="144" t="s">
        <v>1537</v>
      </c>
      <c r="C58" s="139" t="s">
        <v>233</v>
      </c>
      <c r="D58" s="184">
        <f>VLOOKUP('234.1'!A88,'234.1'!A88:N163,14,FALSE)</f>
        <v>1078.8147285055438</v>
      </c>
    </row>
    <row r="59" spans="1:4" ht="54" thickTop="1" thickBot="1">
      <c r="A59" s="143" t="s">
        <v>1540</v>
      </c>
      <c r="B59" s="144" t="s">
        <v>1541</v>
      </c>
      <c r="C59" s="139" t="s">
        <v>388</v>
      </c>
      <c r="D59" s="184">
        <f>VLOOKUP('235.1'!A88,'235.1'!A88:N164,14,FALSE)</f>
        <v>58103.955396895981</v>
      </c>
    </row>
    <row r="60" spans="1:4" ht="54" thickTop="1" thickBot="1">
      <c r="A60" s="145" t="s">
        <v>1542</v>
      </c>
      <c r="B60" s="144" t="s">
        <v>1543</v>
      </c>
      <c r="C60" s="139" t="s">
        <v>388</v>
      </c>
      <c r="D60" s="184">
        <f>VLOOKUP('235.10'!A88,'235.10'!A88:N165,14,FALSE)</f>
        <v>12413.288730229317</v>
      </c>
    </row>
    <row r="61" spans="1:4" ht="54" thickTop="1" thickBot="1">
      <c r="A61" s="145" t="s">
        <v>1544</v>
      </c>
      <c r="B61" s="144" t="s">
        <v>1545</v>
      </c>
      <c r="C61" s="139" t="s">
        <v>377</v>
      </c>
      <c r="D61" s="184">
        <f>VLOOKUP('235.11'!A88,'235.11'!A88:N166,14,FALSE)</f>
        <v>571.13333333333333</v>
      </c>
    </row>
    <row r="62" spans="1:4" ht="54" thickTop="1" thickBot="1">
      <c r="A62" s="145" t="s">
        <v>1546</v>
      </c>
      <c r="B62" s="144" t="s">
        <v>1957</v>
      </c>
      <c r="C62" s="139" t="s">
        <v>388</v>
      </c>
      <c r="D62" s="184">
        <f>VLOOKUP('236.1'!A88,'236.1'!A88:N167,14,FALSE)</f>
        <v>91141.288730229309</v>
      </c>
    </row>
    <row r="63" spans="1:4" ht="54" thickTop="1" thickBot="1">
      <c r="A63" s="145" t="s">
        <v>1549</v>
      </c>
      <c r="B63" s="144" t="s">
        <v>1958</v>
      </c>
      <c r="C63" s="139" t="s">
        <v>388</v>
      </c>
      <c r="D63" s="184">
        <f>VLOOKUP('236.10'!A87,'236.10'!A87:N168,14,FALSE)</f>
        <v>12413.288730229317</v>
      </c>
    </row>
    <row r="64" spans="1:4" ht="54" thickTop="1" thickBot="1">
      <c r="A64" s="145" t="s">
        <v>1550</v>
      </c>
      <c r="B64" s="146" t="s">
        <v>1551</v>
      </c>
      <c r="C64" s="180" t="s">
        <v>377</v>
      </c>
      <c r="D64" s="184">
        <f>VLOOKUP('236.11'!A88,'236.11'!A88:N169,14,FALSE)</f>
        <v>984.1</v>
      </c>
    </row>
    <row r="65" spans="1:4" ht="54" thickTop="1" thickBot="1">
      <c r="A65" s="143" t="s">
        <v>1107</v>
      </c>
      <c r="B65" s="144" t="s">
        <v>1283</v>
      </c>
      <c r="C65" s="139" t="s">
        <v>233</v>
      </c>
      <c r="D65" s="184">
        <f>VLOOKUP('310.1'!A87,'310.1'!A87:N170,14,FALSE)</f>
        <v>835.09744578440962</v>
      </c>
    </row>
    <row r="66" spans="1:4" ht="54" thickTop="1" thickBot="1">
      <c r="A66" s="143" t="s">
        <v>1108</v>
      </c>
      <c r="B66" s="144" t="s">
        <v>1284</v>
      </c>
      <c r="C66" s="139" t="s">
        <v>388</v>
      </c>
      <c r="D66" s="184">
        <f>VLOOKUP('311.1'!A87,'311.1'!A87:N171,14,FALSE)</f>
        <v>43136.314366870327</v>
      </c>
    </row>
    <row r="67" spans="1:4" ht="54" thickTop="1" thickBot="1">
      <c r="A67" s="143" t="s">
        <v>1109</v>
      </c>
      <c r="B67" s="144" t="s">
        <v>1285</v>
      </c>
      <c r="C67" s="139" t="s">
        <v>1082</v>
      </c>
      <c r="D67" s="184">
        <f>VLOOKUP('312.1'!A88,'312.1'!A88:N172,14,FALSE)</f>
        <v>6399.0536438257086</v>
      </c>
    </row>
    <row r="68" spans="1:4" ht="54" thickTop="1" thickBot="1">
      <c r="A68" s="143" t="s">
        <v>1110</v>
      </c>
      <c r="B68" s="144" t="s">
        <v>1286</v>
      </c>
      <c r="C68" s="139" t="s">
        <v>1082</v>
      </c>
      <c r="D68" s="184">
        <f>VLOOKUP('312.2'!A88,'312.2'!A88:N173,14,FALSE)</f>
        <v>5521.5960417043316</v>
      </c>
    </row>
    <row r="69" spans="1:4" ht="54" thickTop="1" thickBot="1">
      <c r="A69" s="143" t="s">
        <v>1111</v>
      </c>
      <c r="B69" s="144" t="s">
        <v>1287</v>
      </c>
      <c r="C69" s="139" t="s">
        <v>1548</v>
      </c>
      <c r="D69" s="184">
        <f>VLOOKUP('312.3'!A87,'312.3'!A87:N174,14,FALSE)</f>
        <v>2060.126249334056</v>
      </c>
    </row>
    <row r="70" spans="1:4" ht="54" thickTop="1" thickBot="1">
      <c r="A70" s="143" t="s">
        <v>1112</v>
      </c>
      <c r="B70" s="144" t="s">
        <v>1288</v>
      </c>
      <c r="C70" s="139" t="s">
        <v>388</v>
      </c>
      <c r="D70" s="185">
        <f>VLOOKUP('312.4'!A88,'312.4'!A88:N175,14,FALSE)</f>
        <v>43128.937992784995</v>
      </c>
    </row>
    <row r="71" spans="1:4" ht="54" thickTop="1" thickBot="1">
      <c r="A71" s="143" t="s">
        <v>1113</v>
      </c>
      <c r="B71" s="144" t="s">
        <v>1553</v>
      </c>
      <c r="C71" s="139" t="s">
        <v>388</v>
      </c>
      <c r="D71" s="185">
        <f>VLOOKUP('320.1'!A88,'320.1'!A88:N176,14,FALSE)</f>
        <v>63851.347231819091</v>
      </c>
    </row>
    <row r="72" spans="1:4" ht="54" thickTop="1" thickBot="1">
      <c r="A72" s="143" t="s">
        <v>1114</v>
      </c>
      <c r="B72" s="144" t="s">
        <v>1554</v>
      </c>
      <c r="C72" s="139" t="s">
        <v>388</v>
      </c>
      <c r="D72" s="185">
        <f>VLOOKUP('320.2'!A88,'320.2'!A88:N177,14,FALSE)</f>
        <v>63851.347231819091</v>
      </c>
    </row>
    <row r="73" spans="1:4" ht="54" thickTop="1" thickBot="1">
      <c r="A73" s="143" t="s">
        <v>1557</v>
      </c>
      <c r="B73" s="144" t="s">
        <v>1558</v>
      </c>
      <c r="C73" s="139" t="s">
        <v>388</v>
      </c>
      <c r="D73" s="185">
        <f>VLOOKUP('320.3'!A88,'320.3'!A88:N178,14,FALSE)</f>
        <v>63851.347231819091</v>
      </c>
    </row>
    <row r="74" spans="1:4" ht="54" thickTop="1" thickBot="1">
      <c r="A74" s="143" t="s">
        <v>1559</v>
      </c>
      <c r="B74" s="144" t="s">
        <v>1560</v>
      </c>
      <c r="C74" s="139" t="s">
        <v>388</v>
      </c>
      <c r="D74" s="185">
        <f>VLOOKUP('320.4'!A88,'320.4'!A88:N179,14,FALSE)</f>
        <v>82082.642126078106</v>
      </c>
    </row>
    <row r="75" spans="1:4" ht="54" thickTop="1" thickBot="1">
      <c r="A75" s="143" t="s">
        <v>1561</v>
      </c>
      <c r="B75" s="144" t="s">
        <v>1562</v>
      </c>
      <c r="C75" s="139" t="s">
        <v>388</v>
      </c>
      <c r="D75" s="185">
        <f>VLOOKUP('320.5'!A88,'320.5'!A88:N180,14,FALSE)</f>
        <v>82082.642126078106</v>
      </c>
    </row>
    <row r="76" spans="1:4" ht="54" thickTop="1" thickBot="1">
      <c r="A76" s="143" t="s">
        <v>1563</v>
      </c>
      <c r="B76" s="144" t="s">
        <v>1564</v>
      </c>
      <c r="C76" s="139" t="s">
        <v>388</v>
      </c>
      <c r="D76" s="185">
        <f>VLOOKUP('320.6'!A88,'320.6'!A88:N181,14,FALSE)</f>
        <v>82082.642126078106</v>
      </c>
    </row>
    <row r="77" spans="1:4" ht="54" thickTop="1" thickBot="1">
      <c r="A77" s="143" t="s">
        <v>1115</v>
      </c>
      <c r="B77" s="144" t="s">
        <v>1565</v>
      </c>
      <c r="C77" s="139" t="s">
        <v>388</v>
      </c>
      <c r="D77" s="185">
        <f>VLOOKUP('330.1'!A88,'330.1'!A88:N182,14,FALSE)</f>
        <v>94017.847231819091</v>
      </c>
    </row>
    <row r="78" spans="1:4" ht="54" thickTop="1" thickBot="1">
      <c r="A78" s="145" t="s">
        <v>1116</v>
      </c>
      <c r="B78" s="144" t="s">
        <v>1566</v>
      </c>
      <c r="C78" s="139" t="s">
        <v>388</v>
      </c>
      <c r="D78" s="185">
        <f>VLOOKUP('330.2'!A88,'330.1'!A88:N183,14,FALSE)</f>
        <v>94017.847231819091</v>
      </c>
    </row>
    <row r="79" spans="1:4" ht="54" thickTop="1" thickBot="1">
      <c r="A79" s="145" t="s">
        <v>1567</v>
      </c>
      <c r="B79" s="146" t="s">
        <v>1568</v>
      </c>
      <c r="C79" s="139" t="s">
        <v>388</v>
      </c>
      <c r="D79" s="185">
        <f>VLOOKUP('330.3'!A88,'330.3'!A88:N184,14,FALSE)</f>
        <v>94017.847231819091</v>
      </c>
    </row>
    <row r="80" spans="1:4" ht="54" thickTop="1" thickBot="1">
      <c r="A80" s="145" t="s">
        <v>1569</v>
      </c>
      <c r="B80" s="146" t="s">
        <v>1570</v>
      </c>
      <c r="C80" s="139" t="s">
        <v>388</v>
      </c>
      <c r="D80" s="185">
        <f>VLOOKUP('330.4'!A88,'330.4'!A88:N185,14,FALSE)</f>
        <v>112249.14212607812</v>
      </c>
    </row>
    <row r="81" spans="1:4" ht="54" thickTop="1" thickBot="1">
      <c r="A81" s="145" t="s">
        <v>1571</v>
      </c>
      <c r="B81" s="146" t="s">
        <v>1572</v>
      </c>
      <c r="C81" s="139" t="s">
        <v>388</v>
      </c>
      <c r="D81" s="185">
        <f>VLOOKUP('330.5'!A88,'330.5'!A88:N186,14,FALSE)</f>
        <v>112249.14212607812</v>
      </c>
    </row>
    <row r="82" spans="1:4" ht="54" thickTop="1" thickBot="1">
      <c r="A82" s="145" t="s">
        <v>1573</v>
      </c>
      <c r="B82" s="146" t="s">
        <v>1574</v>
      </c>
      <c r="C82" s="139" t="s">
        <v>388</v>
      </c>
      <c r="D82" s="185">
        <f>VLOOKUP('330.6'!A88,'330.6'!A88:N187,14,FALSE)</f>
        <v>112249.14212607812</v>
      </c>
    </row>
    <row r="83" spans="1:4" ht="54" thickTop="1" thickBot="1">
      <c r="A83" s="143" t="s">
        <v>1117</v>
      </c>
      <c r="B83" s="144" t="s">
        <v>1575</v>
      </c>
      <c r="C83" s="139" t="s">
        <v>388</v>
      </c>
      <c r="D83" s="185">
        <f>VLOOKUP('340.1'!A88,'340.1'!A88:N188,14,FALSE)</f>
        <v>95884.023900521643</v>
      </c>
    </row>
    <row r="84" spans="1:4" ht="54" thickTop="1" thickBot="1">
      <c r="A84" s="143" t="s">
        <v>1118</v>
      </c>
      <c r="B84" s="144" t="s">
        <v>1576</v>
      </c>
      <c r="C84" s="139" t="s">
        <v>388</v>
      </c>
      <c r="D84" s="185">
        <f>VLOOKUP('340.2'!A88,'340.2'!A88:N190,14,FALSE)</f>
        <v>95884.023900521643</v>
      </c>
    </row>
    <row r="85" spans="1:4" ht="54" thickTop="1" thickBot="1">
      <c r="A85" s="143" t="s">
        <v>1119</v>
      </c>
      <c r="B85" s="144" t="s">
        <v>1577</v>
      </c>
      <c r="C85" s="139" t="s">
        <v>388</v>
      </c>
      <c r="D85" s="185">
        <f>VLOOKUP('340.3'!A88,'340.3'!A88:N191,14,FALSE)</f>
        <v>95884.023900521643</v>
      </c>
    </row>
    <row r="86" spans="1:4" ht="54" thickTop="1" thickBot="1">
      <c r="A86" s="143" t="s">
        <v>1578</v>
      </c>
      <c r="B86" s="144" t="s">
        <v>2127</v>
      </c>
      <c r="C86" s="139" t="s">
        <v>388</v>
      </c>
      <c r="D86" s="185">
        <f>VLOOKUP('350.1'!A88,'350.1'!A88:N192,14,FALSE)</f>
        <v>145144.05561631254</v>
      </c>
    </row>
    <row r="87" spans="1:4" ht="54" thickTop="1" thickBot="1">
      <c r="A87" s="203" t="s">
        <v>1579</v>
      </c>
      <c r="B87" s="144" t="s">
        <v>2128</v>
      </c>
      <c r="C87" s="139" t="s">
        <v>388</v>
      </c>
      <c r="D87" s="185">
        <f>VLOOKUP('350.2'!A88,'350.2'!A88:N193,14,FALSE)</f>
        <v>145144.05561631254</v>
      </c>
    </row>
    <row r="88" spans="1:4" ht="54" thickTop="1" thickBot="1">
      <c r="A88" s="145" t="s">
        <v>1580</v>
      </c>
      <c r="B88" s="146" t="s">
        <v>1581</v>
      </c>
      <c r="C88" s="139" t="s">
        <v>388</v>
      </c>
      <c r="D88" s="185">
        <f>VLOOKUP('350.3'!A88,'350.3'!A88:N194,14,FALSE)</f>
        <v>145144.05561631254</v>
      </c>
    </row>
    <row r="89" spans="1:4" ht="54" thickTop="1" thickBot="1">
      <c r="A89" s="143" t="s">
        <v>1582</v>
      </c>
      <c r="B89" s="144" t="s">
        <v>1583</v>
      </c>
      <c r="C89" s="139" t="s">
        <v>388</v>
      </c>
      <c r="D89" s="185">
        <f>VLOOKUP('350.4'!A88,'350.4'!A88:N195,14,FALSE)</f>
        <v>145144.05561631254</v>
      </c>
    </row>
    <row r="90" spans="1:4" ht="54" thickTop="1" thickBot="1">
      <c r="A90" s="145" t="s">
        <v>1584</v>
      </c>
      <c r="B90" s="146" t="s">
        <v>1585</v>
      </c>
      <c r="C90" s="139" t="s">
        <v>388</v>
      </c>
      <c r="D90" s="185">
        <f>VLOOKUP('350.10'!A88,'350.10'!A88:N196,14,FALSE)</f>
        <v>93742.055616312544</v>
      </c>
    </row>
    <row r="91" spans="1:4" ht="54" thickTop="1" thickBot="1">
      <c r="A91" s="145" t="s">
        <v>1586</v>
      </c>
      <c r="B91" s="146" t="s">
        <v>1587</v>
      </c>
      <c r="C91" s="139" t="s">
        <v>388</v>
      </c>
      <c r="D91" s="185">
        <f>VLOOKUP('350.11'!A88,'350.11'!A88:N197,14,FALSE)</f>
        <v>93742.055616312544</v>
      </c>
    </row>
    <row r="92" spans="1:4" ht="54" thickTop="1" thickBot="1">
      <c r="A92" s="145" t="s">
        <v>1588</v>
      </c>
      <c r="B92" s="146" t="s">
        <v>1589</v>
      </c>
      <c r="C92" s="139" t="s">
        <v>388</v>
      </c>
      <c r="D92" s="185">
        <f>VLOOKUP('350.12'!A88,'350.12'!A88:N198,14,FALSE)</f>
        <v>93742.055616312544</v>
      </c>
    </row>
    <row r="93" spans="1:4" ht="54" thickTop="1" thickBot="1">
      <c r="A93" s="145" t="s">
        <v>1590</v>
      </c>
      <c r="B93" s="146" t="s">
        <v>1591</v>
      </c>
      <c r="C93" s="139" t="s">
        <v>388</v>
      </c>
      <c r="D93" s="185">
        <f>VLOOKUP('350.13'!A88,'350.13'!A88:N199,14,FALSE)</f>
        <v>93742.055616312544</v>
      </c>
    </row>
    <row r="94" spans="1:4" ht="54" thickTop="1" thickBot="1">
      <c r="A94" s="143" t="s">
        <v>1592</v>
      </c>
      <c r="B94" s="144" t="s">
        <v>1593</v>
      </c>
      <c r="C94" s="139" t="s">
        <v>1082</v>
      </c>
      <c r="D94" s="185">
        <f>VLOOKUP('350.14'!A88,'350.14'!A88:N200,14,FALSE)</f>
        <v>571.13333333333333</v>
      </c>
    </row>
    <row r="95" spans="1:4" ht="54" thickTop="1" thickBot="1">
      <c r="A95" s="145" t="s">
        <v>1594</v>
      </c>
      <c r="B95" s="146" t="s">
        <v>1595</v>
      </c>
      <c r="C95" s="139" t="s">
        <v>388</v>
      </c>
      <c r="D95" s="185">
        <f>VLOOKUP('351.1'!A88,'351.1'!A88:N201,14,FALSE)</f>
        <v>145144.05561631254</v>
      </c>
    </row>
    <row r="96" spans="1:4" ht="54" thickTop="1" thickBot="1">
      <c r="A96" s="145" t="s">
        <v>1596</v>
      </c>
      <c r="B96" s="146" t="s">
        <v>1597</v>
      </c>
      <c r="C96" s="139" t="s">
        <v>388</v>
      </c>
      <c r="D96" s="185">
        <f>VLOOKUP('351.2'!A88,'351.2'!A88:N202,14,FALSE)</f>
        <v>145144.05561631254</v>
      </c>
    </row>
    <row r="97" spans="1:4" ht="54" thickTop="1" thickBot="1">
      <c r="A97" s="145" t="s">
        <v>1598</v>
      </c>
      <c r="B97" s="146" t="s">
        <v>1599</v>
      </c>
      <c r="C97" s="139" t="s">
        <v>388</v>
      </c>
      <c r="D97" s="185">
        <f>VLOOKUP('351.10'!A88,'351.10'!A88:N203,14,FALSE)</f>
        <v>93742.055616312544</v>
      </c>
    </row>
    <row r="98" spans="1:4" ht="54" thickTop="1" thickBot="1">
      <c r="A98" s="145" t="s">
        <v>1600</v>
      </c>
      <c r="B98" s="146" t="s">
        <v>1601</v>
      </c>
      <c r="C98" s="139" t="s">
        <v>388</v>
      </c>
      <c r="D98" s="185">
        <f>VLOOKUP('351.11'!A88,'351.11'!A88:N204,14,FALSE)</f>
        <v>93742.055616312544</v>
      </c>
    </row>
    <row r="99" spans="1:4" ht="54" thickTop="1" thickBot="1">
      <c r="A99" s="145" t="s">
        <v>1602</v>
      </c>
      <c r="B99" s="146" t="s">
        <v>1603</v>
      </c>
      <c r="C99" s="139" t="s">
        <v>1082</v>
      </c>
      <c r="D99" s="185">
        <f>VLOOKUP('351.12'!A88,'351.12'!A88:N205,14,FALSE)</f>
        <v>571.13333333333333</v>
      </c>
    </row>
    <row r="100" spans="1:4" ht="54" thickTop="1" thickBot="1">
      <c r="A100" s="145" t="s">
        <v>1606</v>
      </c>
      <c r="B100" s="146" t="s">
        <v>1604</v>
      </c>
      <c r="C100" s="139" t="s">
        <v>1082</v>
      </c>
      <c r="D100" s="185">
        <f>VLOOKUP('410.1'!A88,'410.1'!A88:N206,14,FALSE)</f>
        <v>1936.171566323148</v>
      </c>
    </row>
    <row r="101" spans="1:4" ht="54" thickTop="1" thickBot="1">
      <c r="A101" s="145" t="s">
        <v>1607</v>
      </c>
      <c r="B101" s="146" t="s">
        <v>1605</v>
      </c>
      <c r="C101" s="139" t="s">
        <v>1082</v>
      </c>
      <c r="D101" s="185">
        <f>VLOOKUP('410.2'!A88,'410.2'!A88:N207,14,FALSE)</f>
        <v>1848.8254806243594</v>
      </c>
    </row>
    <row r="102" spans="1:4" ht="54" thickTop="1" thickBot="1">
      <c r="A102" s="145" t="s">
        <v>1609</v>
      </c>
      <c r="B102" s="146" t="s">
        <v>1608</v>
      </c>
      <c r="C102" s="139" t="s">
        <v>377</v>
      </c>
      <c r="D102" s="185">
        <f>VLOOKUP('410.3'!A88,'410.3'!A88:N208,14,FALSE)</f>
        <v>1848.8254806243594</v>
      </c>
    </row>
    <row r="103" spans="1:4" ht="54" thickTop="1" thickBot="1">
      <c r="A103" s="145" t="s">
        <v>1611</v>
      </c>
      <c r="B103" s="146" t="s">
        <v>1610</v>
      </c>
      <c r="C103" s="139" t="s">
        <v>1548</v>
      </c>
      <c r="D103" s="185">
        <f>VLOOKUP('411.1'!A88,'411.1'!A88:N209,14,FALSE)</f>
        <v>1355.1745196167058</v>
      </c>
    </row>
    <row r="104" spans="1:4" ht="54" thickTop="1" thickBot="1">
      <c r="A104" s="143" t="s">
        <v>1120</v>
      </c>
      <c r="B104" s="144" t="s">
        <v>2064</v>
      </c>
      <c r="C104" s="139" t="s">
        <v>1548</v>
      </c>
      <c r="D104" s="185">
        <f>VLOOKUP('411.2'!A88,'411.2'!A88:N210,14,FALSE)</f>
        <v>1866.2152922316639</v>
      </c>
    </row>
    <row r="105" spans="1:4" ht="54" thickTop="1" thickBot="1">
      <c r="A105" s="143" t="s">
        <v>1121</v>
      </c>
      <c r="B105" s="144" t="s">
        <v>2160</v>
      </c>
      <c r="C105" s="139" t="s">
        <v>1548</v>
      </c>
      <c r="D105" s="185">
        <f>VLOOKUP('411.3'!A88,'411.3'!A88:N211,14,FALSE)</f>
        <v>2092.3357801482548</v>
      </c>
    </row>
    <row r="106" spans="1:4" ht="54" thickTop="1" thickBot="1">
      <c r="A106" s="143" t="s">
        <v>1612</v>
      </c>
      <c r="B106" s="144" t="s">
        <v>2161</v>
      </c>
      <c r="C106" s="139" t="s">
        <v>1548</v>
      </c>
      <c r="D106" s="185">
        <f>VLOOKUP('411.4'!A88,'411.4'!A88:N212,14,FALSE)</f>
        <v>1372.4716914361475</v>
      </c>
    </row>
    <row r="107" spans="1:4" ht="54" thickTop="1" thickBot="1">
      <c r="A107" s="143" t="s">
        <v>1619</v>
      </c>
      <c r="B107" s="199" t="s">
        <v>1690</v>
      </c>
      <c r="C107" s="139" t="s">
        <v>1082</v>
      </c>
      <c r="D107" s="185">
        <f>VLOOKUP('413.1'!A88,'413.1'!A88:N213,14,FALSE)</f>
        <v>2242.1475513770865</v>
      </c>
    </row>
    <row r="108" spans="1:4" ht="54" thickTop="1" thickBot="1">
      <c r="A108" s="143" t="s">
        <v>1621</v>
      </c>
      <c r="B108" s="144" t="s">
        <v>1691</v>
      </c>
      <c r="C108" s="139" t="s">
        <v>1082</v>
      </c>
      <c r="D108" s="185">
        <f>VLOOKUP('413.2'!A88,'413.2'!A88:N214,14,FALSE)</f>
        <v>2306.9292316036881</v>
      </c>
    </row>
    <row r="109" spans="1:4" ht="54" thickTop="1" thickBot="1">
      <c r="A109" s="143" t="s">
        <v>1623</v>
      </c>
      <c r="B109" s="144" t="s">
        <v>1692</v>
      </c>
      <c r="C109" s="139" t="s">
        <v>1082</v>
      </c>
      <c r="D109" s="185">
        <f>VLOOKUP('413.3'!A88,'413.3'!A88:N215,14,FALSE)</f>
        <v>2377.8251378292048</v>
      </c>
    </row>
    <row r="110" spans="1:4" ht="54" thickTop="1" thickBot="1">
      <c r="A110" s="143" t="s">
        <v>1122</v>
      </c>
      <c r="B110" s="144" t="s">
        <v>1289</v>
      </c>
      <c r="C110" s="139" t="s">
        <v>1082</v>
      </c>
      <c r="D110" s="185">
        <f>VLOOKUP('414.1'!A88,'414.1'!A88:N216,14,FALSE)</f>
        <v>2679.9367203037418</v>
      </c>
    </row>
    <row r="111" spans="1:4" ht="54" thickTop="1" thickBot="1">
      <c r="A111" s="143" t="s">
        <v>1123</v>
      </c>
      <c r="B111" s="144" t="s">
        <v>2065</v>
      </c>
      <c r="C111" s="139" t="s">
        <v>1082</v>
      </c>
      <c r="D111" s="185">
        <f>VLOOKUP('414.2'!A88,'414.2'!A88:N217,14,FALSE)</f>
        <v>2679.9367203037418</v>
      </c>
    </row>
    <row r="112" spans="1:4" ht="54" thickTop="1" thickBot="1">
      <c r="A112" s="143" t="s">
        <v>1124</v>
      </c>
      <c r="B112" s="144" t="s">
        <v>2066</v>
      </c>
      <c r="C112" s="139" t="s">
        <v>1082</v>
      </c>
      <c r="D112" s="185">
        <f>VLOOKUP('414.3'!A88,'414.3'!A88:N218,14,FALSE)</f>
        <v>2679.9367203037418</v>
      </c>
    </row>
    <row r="113" spans="1:4" ht="54" thickTop="1" thickBot="1">
      <c r="A113" s="143" t="s">
        <v>1125</v>
      </c>
      <c r="B113" s="144" t="s">
        <v>1290</v>
      </c>
      <c r="C113" s="139" t="s">
        <v>1082</v>
      </c>
      <c r="D113" s="185">
        <f>VLOOKUP('414.4'!A88,'414.4'!A88:N219,14,FALSE)</f>
        <v>2679.9367203037418</v>
      </c>
    </row>
    <row r="114" spans="1:4" ht="54" thickTop="1" thickBot="1">
      <c r="A114" s="143" t="s">
        <v>1126</v>
      </c>
      <c r="B114" s="144" t="s">
        <v>1291</v>
      </c>
      <c r="C114" s="139" t="s">
        <v>1082</v>
      </c>
      <c r="D114" s="185">
        <f>VLOOKUP('414.5'!A88,'414.5'!A88:N220,14,FALSE)</f>
        <v>2679.9367203037418</v>
      </c>
    </row>
    <row r="115" spans="1:4" ht="54" thickTop="1" thickBot="1">
      <c r="A115" s="143" t="s">
        <v>1630</v>
      </c>
      <c r="B115" s="144" t="s">
        <v>2162</v>
      </c>
      <c r="C115" s="139" t="s">
        <v>1082</v>
      </c>
      <c r="D115" s="185">
        <f>VLOOKUP('414.6'!A88,'414.6'!A88:N221,14,FALSE)</f>
        <v>2679.9367203037418</v>
      </c>
    </row>
    <row r="116" spans="1:4" ht="54" thickTop="1" thickBot="1">
      <c r="A116" s="143" t="s">
        <v>1127</v>
      </c>
      <c r="B116" s="144" t="s">
        <v>2067</v>
      </c>
      <c r="C116" s="139" t="s">
        <v>1548</v>
      </c>
      <c r="D116" s="185">
        <f>VLOOKUP('415.1'!A88,'415.1'!A88:N222,14,FALSE)</f>
        <v>2174.1499470861199</v>
      </c>
    </row>
    <row r="117" spans="1:4" ht="54" thickTop="1" thickBot="1">
      <c r="A117" s="143" t="s">
        <v>1128</v>
      </c>
      <c r="B117" s="144" t="s">
        <v>2164</v>
      </c>
      <c r="C117" s="139" t="s">
        <v>233</v>
      </c>
      <c r="D117" s="185">
        <f>VLOOKUP('420.1'!A87,'420.1'!A87:N223,14,FALSE)</f>
        <v>1918.4503986829186</v>
      </c>
    </row>
    <row r="118" spans="1:4" ht="54" thickTop="1" thickBot="1">
      <c r="A118" s="143" t="s">
        <v>1129</v>
      </c>
      <c r="B118" s="144" t="s">
        <v>2163</v>
      </c>
      <c r="C118" s="148" t="s">
        <v>233</v>
      </c>
      <c r="D118" s="185">
        <f>VLOOKUP('420.2 '!A88,'420.2 '!A59:N107,14,FALSE)</f>
        <v>2024.6626362529782</v>
      </c>
    </row>
    <row r="119" spans="1:4" ht="54" thickTop="1" thickBot="1">
      <c r="A119" s="143" t="s">
        <v>1635</v>
      </c>
      <c r="B119" s="144" t="s">
        <v>1636</v>
      </c>
      <c r="C119" s="139" t="s">
        <v>233</v>
      </c>
      <c r="D119" s="185">
        <f>VLOOKUP('420.3'!A88,'420.3'!A88:N225,14,FALSE)</f>
        <v>3718.1212078675144</v>
      </c>
    </row>
    <row r="120" spans="1:4" ht="54" thickTop="1" thickBot="1">
      <c r="A120" s="143" t="s">
        <v>1130</v>
      </c>
      <c r="B120" s="144" t="s">
        <v>1292</v>
      </c>
      <c r="C120" s="139" t="s">
        <v>233</v>
      </c>
      <c r="D120" s="185">
        <f>VLOOKUP('421.1'!A88,'421.1'!A88:N226,14,FALSE)</f>
        <v>1140.2427362529784</v>
      </c>
    </row>
    <row r="121" spans="1:4" ht="54" thickTop="1" thickBot="1">
      <c r="A121" s="143" t="s">
        <v>1131</v>
      </c>
      <c r="B121" s="144" t="s">
        <v>1293</v>
      </c>
      <c r="C121" s="139" t="s">
        <v>233</v>
      </c>
      <c r="D121" s="185">
        <f>VLOOKUP('421.2'!A88,'421.2'!A88:N227,14,FALSE)</f>
        <v>1010.9781670069107</v>
      </c>
    </row>
    <row r="122" spans="1:4" ht="54" thickTop="1" thickBot="1">
      <c r="A122" s="143" t="s">
        <v>1132</v>
      </c>
      <c r="B122" s="144" t="s">
        <v>2068</v>
      </c>
      <c r="C122" s="139" t="s">
        <v>233</v>
      </c>
      <c r="D122" s="185">
        <f>VLOOKUP('421.3'!A88,'421.3'!A88:N228,14,FALSE)</f>
        <v>1125.2864012502664</v>
      </c>
    </row>
    <row r="123" spans="1:4" ht="54" thickTop="1" thickBot="1">
      <c r="A123" s="143" t="s">
        <v>1133</v>
      </c>
      <c r="B123" s="144" t="s">
        <v>2069</v>
      </c>
      <c r="C123" s="139" t="s">
        <v>233</v>
      </c>
      <c r="D123" s="185">
        <f>VLOOKUP('421.4'!A88,'421.4'!A88:N229,14,FALSE)</f>
        <v>1152.8123290752528</v>
      </c>
    </row>
    <row r="124" spans="1:4" ht="54" thickTop="1" thickBot="1">
      <c r="A124" s="143" t="s">
        <v>1640</v>
      </c>
      <c r="B124" s="146" t="s">
        <v>1641</v>
      </c>
      <c r="C124" s="139" t="s">
        <v>233</v>
      </c>
      <c r="D124" s="185">
        <f>VLOOKUP('430.1.1'!A87,'430.1.1'!A87:N230,14,FALSE)</f>
        <v>4586.8838856240654</v>
      </c>
    </row>
    <row r="125" spans="1:4" ht="54" thickTop="1" thickBot="1">
      <c r="A125" s="143" t="s">
        <v>1642</v>
      </c>
      <c r="B125" s="144" t="s">
        <v>1643</v>
      </c>
      <c r="C125" s="139" t="s">
        <v>233</v>
      </c>
      <c r="D125" s="185">
        <f>VLOOKUP('430.1.2'!A88,'430.1.2'!A88:N231,14,FALSE)</f>
        <v>3829.6750323247497</v>
      </c>
    </row>
    <row r="126" spans="1:4" ht="54" thickTop="1" thickBot="1">
      <c r="A126" s="143" t="s">
        <v>1644</v>
      </c>
      <c r="B126" s="144" t="s">
        <v>1693</v>
      </c>
      <c r="C126" s="139" t="s">
        <v>233</v>
      </c>
      <c r="D126" s="185">
        <f>VLOOKUP('430.2.1'!A88,'430.2.1'!A88:N232,14,FALSE)</f>
        <v>4586.8838856240654</v>
      </c>
    </row>
    <row r="127" spans="1:4" ht="54" thickTop="1" thickBot="1">
      <c r="A127" s="143" t="s">
        <v>1646</v>
      </c>
      <c r="B127" s="144" t="s">
        <v>1694</v>
      </c>
      <c r="C127" s="139" t="s">
        <v>233</v>
      </c>
      <c r="D127" s="185">
        <f>VLOOKUP('430.2.2'!A88,'430.2.2'!A88:N233,14,FALSE)</f>
        <v>3829.6750323247497</v>
      </c>
    </row>
    <row r="128" spans="1:4" ht="54" thickTop="1" thickBot="1">
      <c r="A128" s="143" t="s">
        <v>1647</v>
      </c>
      <c r="B128" s="144" t="s">
        <v>1695</v>
      </c>
      <c r="C128" s="139" t="s">
        <v>233</v>
      </c>
      <c r="D128" s="185">
        <f>VLOOKUP('431.1.1'!A88,'431.1.1'!A88:N234,14,FALSE)</f>
        <v>9285.1144256568477</v>
      </c>
    </row>
    <row r="129" spans="1:4" ht="54" thickTop="1" thickBot="1">
      <c r="A129" s="143" t="s">
        <v>1649</v>
      </c>
      <c r="B129" s="144" t="s">
        <v>1696</v>
      </c>
      <c r="C129" s="139" t="s">
        <v>233</v>
      </c>
      <c r="D129" s="185">
        <f>VLOOKUP('431.1.2'!A88,'431.1.2'!A88:N235,14,FALSE)</f>
        <v>7515.6065512174273</v>
      </c>
    </row>
    <row r="130" spans="1:4" ht="54" thickTop="1" thickBot="1">
      <c r="A130" s="143" t="s">
        <v>1652</v>
      </c>
      <c r="B130" s="144" t="s">
        <v>1697</v>
      </c>
      <c r="C130" s="139" t="s">
        <v>233</v>
      </c>
      <c r="D130" s="185">
        <f>VLOOKUP('431.2.1'!A88,'431.2.1'!A88:N236,14,FALSE)</f>
        <v>10621.50741936745</v>
      </c>
    </row>
    <row r="131" spans="1:4" ht="54" thickTop="1" thickBot="1">
      <c r="A131" s="143" t="s">
        <v>1653</v>
      </c>
      <c r="B131" s="144" t="s">
        <v>1698</v>
      </c>
      <c r="C131" s="139" t="s">
        <v>233</v>
      </c>
      <c r="D131" s="185">
        <f>VLOOKUP('431.2.2'!A88,'431.2.2'!A88:N237,14,FALSE)</f>
        <v>8536.8125181094911</v>
      </c>
    </row>
    <row r="132" spans="1:4" ht="54" thickTop="1" thickBot="1">
      <c r="A132" s="143" t="s">
        <v>1134</v>
      </c>
      <c r="B132" s="144" t="s">
        <v>1294</v>
      </c>
      <c r="C132" s="139" t="s">
        <v>233</v>
      </c>
      <c r="D132" s="185">
        <f>VLOOKUP('432.1'!A88,'432.1'!A88:N238,14,FALSE)</f>
        <v>3033.5310673057711</v>
      </c>
    </row>
    <row r="133" spans="1:4" ht="54" thickTop="1" thickBot="1">
      <c r="A133" s="143" t="s">
        <v>1135</v>
      </c>
      <c r="B133" s="144" t="s">
        <v>2070</v>
      </c>
      <c r="C133" s="139" t="s">
        <v>233</v>
      </c>
      <c r="D133" s="185">
        <f>VLOOKUP('432.2'!A88,'432.2'!A88:N239,14,FALSE)</f>
        <v>3392.5993152115147</v>
      </c>
    </row>
    <row r="134" spans="1:4" ht="54" thickTop="1" thickBot="1">
      <c r="A134" s="143" t="s">
        <v>1136</v>
      </c>
      <c r="B134" s="144" t="s">
        <v>2071</v>
      </c>
      <c r="C134" s="139" t="s">
        <v>233</v>
      </c>
      <c r="D134" s="185">
        <f>VLOOKUP('433.1'!A88,'433.1'!A88:N240,14,FALSE)</f>
        <v>3158.1734910708296</v>
      </c>
    </row>
    <row r="135" spans="1:4" ht="54" thickTop="1" thickBot="1">
      <c r="A135" s="143" t="s">
        <v>1137</v>
      </c>
      <c r="B135" s="144" t="s">
        <v>2072</v>
      </c>
      <c r="C135" s="139" t="s">
        <v>233</v>
      </c>
      <c r="D135" s="185">
        <f>VLOOKUP('433.2'!A88,'433.2'!A88:N241,14,FALSE)</f>
        <v>2928.9828286528364</v>
      </c>
    </row>
    <row r="136" spans="1:4" ht="54" thickTop="1" thickBot="1">
      <c r="A136" s="143" t="s">
        <v>1138</v>
      </c>
      <c r="B136" s="144" t="s">
        <v>2073</v>
      </c>
      <c r="C136" s="139" t="s">
        <v>233</v>
      </c>
      <c r="D136" s="185">
        <f>VLOOKUP('433.3'!A88,'433.3'!A88:N242,14,FALSE)</f>
        <v>3355.8325951441275</v>
      </c>
    </row>
    <row r="137" spans="1:4" ht="54" thickTop="1" thickBot="1">
      <c r="A137" s="143" t="s">
        <v>1139</v>
      </c>
      <c r="B137" s="144" t="s">
        <v>1295</v>
      </c>
      <c r="C137" s="139" t="s">
        <v>233</v>
      </c>
      <c r="D137" s="185">
        <f>VLOOKUP('433.4'!A88,'433.4'!A88:N243,14,FALSE)</f>
        <v>2220.7845783938437</v>
      </c>
    </row>
    <row r="138" spans="1:4" ht="54" thickTop="1" thickBot="1">
      <c r="A138" s="143" t="s">
        <v>1140</v>
      </c>
      <c r="B138" s="144" t="s">
        <v>2074</v>
      </c>
      <c r="C138" s="139" t="s">
        <v>233</v>
      </c>
      <c r="D138" s="185">
        <f>VLOOKUP('433.5'!A88,'433.5'!A88:N244,14,FALSE)</f>
        <v>4210.9747208122863</v>
      </c>
    </row>
    <row r="139" spans="1:4" ht="54" thickTop="1" thickBot="1">
      <c r="A139" s="143" t="s">
        <v>1141</v>
      </c>
      <c r="B139" s="144" t="s">
        <v>2075</v>
      </c>
      <c r="C139" s="139" t="s">
        <v>233</v>
      </c>
      <c r="D139" s="185">
        <f>VLOOKUP('433.6'!A88,'433.6'!A88:N245,14,FALSE)</f>
        <v>3944.5310918034411</v>
      </c>
    </row>
    <row r="140" spans="1:4" ht="54" thickTop="1" thickBot="1">
      <c r="A140" s="143" t="s">
        <v>1142</v>
      </c>
      <c r="B140" s="144" t="s">
        <v>2076</v>
      </c>
      <c r="C140" s="139" t="s">
        <v>233</v>
      </c>
      <c r="D140" s="185">
        <f>VLOOKUP('433.7'!A88,'433.7'!A88:N246,14,FALSE)</f>
        <v>4586.8001868418305</v>
      </c>
    </row>
    <row r="141" spans="1:4" ht="54" thickTop="1" thickBot="1">
      <c r="A141" s="143" t="s">
        <v>1143</v>
      </c>
      <c r="B141" s="144" t="s">
        <v>1296</v>
      </c>
      <c r="C141" s="139" t="s">
        <v>233</v>
      </c>
      <c r="D141" s="185">
        <f>VLOOKUP('433.8'!A88,'433.8'!A88:N247,14,FALSE)</f>
        <v>2990.1393232049086</v>
      </c>
    </row>
    <row r="142" spans="1:4" ht="54" thickTop="1" thickBot="1">
      <c r="A142" s="143" t="s">
        <v>1144</v>
      </c>
      <c r="B142" s="144" t="s">
        <v>2077</v>
      </c>
      <c r="C142" s="139" t="s">
        <v>388</v>
      </c>
      <c r="D142" s="185">
        <f>VLOOKUP('440.1'!A89,'440.1'!A89:N248,14,FALSE)</f>
        <v>180986.85919681148</v>
      </c>
    </row>
    <row r="143" spans="1:4" ht="54" thickTop="1" thickBot="1">
      <c r="A143" s="143" t="s">
        <v>1145</v>
      </c>
      <c r="B143" s="144" t="s">
        <v>2078</v>
      </c>
      <c r="C143" s="139" t="s">
        <v>388</v>
      </c>
      <c r="D143" s="185">
        <f>VLOOKUP('440.2'!A93,'440.2'!A93:N250,14,FALSE)</f>
        <v>180986.85919681148</v>
      </c>
    </row>
    <row r="144" spans="1:4" ht="54" thickTop="1" thickBot="1">
      <c r="A144" s="143" t="s">
        <v>1146</v>
      </c>
      <c r="B144" s="144" t="s">
        <v>2079</v>
      </c>
      <c r="C144" s="139" t="s">
        <v>388</v>
      </c>
      <c r="D144" s="185">
        <f>VLOOKUP('440.3'!A93,'440.3'!A93:N252,14,FALSE)</f>
        <v>180986.85919681148</v>
      </c>
    </row>
    <row r="145" spans="1:4" ht="54" thickTop="1" thickBot="1">
      <c r="A145" s="143" t="s">
        <v>1147</v>
      </c>
      <c r="B145" s="144" t="s">
        <v>1297</v>
      </c>
      <c r="C145" s="139" t="s">
        <v>388</v>
      </c>
      <c r="D145" s="185">
        <f>VLOOKUP('440.4'!A93,'440.4'!A93:N254,14,FALSE)</f>
        <v>202914.73489405861</v>
      </c>
    </row>
    <row r="146" spans="1:4" ht="54" thickTop="1" thickBot="1">
      <c r="A146" s="143" t="s">
        <v>1148</v>
      </c>
      <c r="B146" s="144" t="s">
        <v>2080</v>
      </c>
      <c r="C146" s="139" t="s">
        <v>388</v>
      </c>
      <c r="D146" s="185">
        <f>VLOOKUP('441.1'!A93,'441.1'!A93:N256,14,FALSE)</f>
        <v>180986.85919681148</v>
      </c>
    </row>
    <row r="147" spans="1:4" ht="54" thickTop="1" thickBot="1">
      <c r="A147" s="143" t="s">
        <v>1149</v>
      </c>
      <c r="B147" s="144" t="s">
        <v>2081</v>
      </c>
      <c r="C147" s="139" t="s">
        <v>388</v>
      </c>
      <c r="D147" s="185">
        <f>VLOOKUP('441.2'!A92,'441.2'!A92:N258,14,FALSE)</f>
        <v>180986.85919681148</v>
      </c>
    </row>
    <row r="148" spans="1:4" ht="54" thickTop="1" thickBot="1">
      <c r="A148" s="143" t="s">
        <v>1150</v>
      </c>
      <c r="B148" s="144" t="s">
        <v>2082</v>
      </c>
      <c r="C148" s="139" t="s">
        <v>388</v>
      </c>
      <c r="D148" s="185">
        <f>VLOOKUP('441.3'!A93,'441.3'!A93:N260,14,FALSE)</f>
        <v>180986.85919681148</v>
      </c>
    </row>
    <row r="149" spans="1:4" ht="54" thickTop="1" thickBot="1">
      <c r="A149" s="143" t="s">
        <v>1151</v>
      </c>
      <c r="B149" s="144" t="s">
        <v>2083</v>
      </c>
      <c r="C149" s="139" t="s">
        <v>388</v>
      </c>
      <c r="D149" s="185">
        <f>VLOOKUP('441.4'!A92,'441.4'!A92:N262,14,FALSE)</f>
        <v>202912.97865981457</v>
      </c>
    </row>
    <row r="150" spans="1:4" ht="54" thickTop="1" thickBot="1">
      <c r="A150" s="143" t="s">
        <v>1152</v>
      </c>
      <c r="B150" s="144" t="s">
        <v>2063</v>
      </c>
      <c r="C150" s="139" t="s">
        <v>388</v>
      </c>
      <c r="D150" s="185">
        <f>VLOOKUP('450.1'!A95,'450.1'!A95:N264,14,FALSE)</f>
        <v>202089.57053561317</v>
      </c>
    </row>
    <row r="151" spans="1:4" ht="54" thickTop="1" thickBot="1">
      <c r="A151" s="143" t="s">
        <v>1153</v>
      </c>
      <c r="B151" s="144" t="s">
        <v>2084</v>
      </c>
      <c r="C151" s="139" t="s">
        <v>388</v>
      </c>
      <c r="D151" s="185">
        <f>VLOOKUP('450.2'!A93,'450.2'!A93:N266,14,FALSE)</f>
        <v>202089.57053561317</v>
      </c>
    </row>
    <row r="152" spans="1:4" ht="54" thickTop="1" thickBot="1">
      <c r="A152" s="143" t="s">
        <v>1154</v>
      </c>
      <c r="B152" s="144" t="s">
        <v>2085</v>
      </c>
      <c r="C152" s="139" t="s">
        <v>388</v>
      </c>
      <c r="D152" s="185">
        <f>VLOOKUP('450.3'!A93,'450.3'!A93:N268,14,FALSE)</f>
        <v>202089.57053561317</v>
      </c>
    </row>
    <row r="153" spans="1:4" ht="54" thickTop="1" thickBot="1">
      <c r="A153" s="143" t="s">
        <v>1155</v>
      </c>
      <c r="B153" s="144" t="s">
        <v>2086</v>
      </c>
      <c r="C153" s="139" t="s">
        <v>388</v>
      </c>
      <c r="D153" s="185">
        <f>VLOOKUP('450.4'!A92,'450.4'!A92:N270,14,FALSE)</f>
        <v>202089.57053561317</v>
      </c>
    </row>
    <row r="154" spans="1:4" ht="63.75" customHeight="1" thickTop="1" thickBot="1">
      <c r="A154" s="143" t="s">
        <v>1156</v>
      </c>
      <c r="B154" s="144" t="s">
        <v>2087</v>
      </c>
      <c r="C154" s="139" t="s">
        <v>388</v>
      </c>
      <c r="D154" s="185">
        <f>VLOOKUP('450.5'!A92,'450.5'!A92:N272,14,FALSE)</f>
        <v>202089.57053561317</v>
      </c>
    </row>
    <row r="155" spans="1:4" ht="54" thickTop="1" thickBot="1">
      <c r="A155" s="143" t="s">
        <v>1157</v>
      </c>
      <c r="B155" s="144" t="s">
        <v>2088</v>
      </c>
      <c r="C155" s="139" t="s">
        <v>388</v>
      </c>
      <c r="D155" s="185">
        <f>VLOOKUP('450.6'!A93,'450.6'!A93:N274,14,FALSE)</f>
        <v>202089.57053561317</v>
      </c>
    </row>
    <row r="156" spans="1:4" ht="54" thickTop="1" thickBot="1">
      <c r="A156" s="143" t="s">
        <v>1158</v>
      </c>
      <c r="B156" s="144" t="s">
        <v>2089</v>
      </c>
      <c r="C156" s="139" t="s">
        <v>388</v>
      </c>
      <c r="D156" s="185">
        <f>VLOOKUP('450.7'!A93,'450.7'!A93:N275,14,FALSE)</f>
        <v>202089.57053561317</v>
      </c>
    </row>
    <row r="157" spans="1:4" ht="54" thickTop="1" thickBot="1">
      <c r="A157" s="143" t="s">
        <v>1159</v>
      </c>
      <c r="B157" s="144" t="s">
        <v>2090</v>
      </c>
      <c r="C157" s="139" t="s">
        <v>388</v>
      </c>
      <c r="D157" s="185">
        <f>VLOOKUP('450.8'!A93,'450.8'!A93:N276,14,FALSE)</f>
        <v>202089.57053561317</v>
      </c>
    </row>
    <row r="158" spans="1:4" ht="54" thickTop="1" thickBot="1">
      <c r="A158" s="143" t="s">
        <v>1668</v>
      </c>
      <c r="B158" s="144" t="s">
        <v>1699</v>
      </c>
      <c r="C158" s="139" t="s">
        <v>388</v>
      </c>
      <c r="D158" s="185">
        <f>VLOOKUP('450.10'!A92,'450.10'!A92:N277,14,FALSE)</f>
        <v>234914.32010188041</v>
      </c>
    </row>
    <row r="159" spans="1:4" ht="54" thickTop="1" thickBot="1">
      <c r="A159" s="143" t="s">
        <v>1670</v>
      </c>
      <c r="B159" s="144" t="s">
        <v>1700</v>
      </c>
      <c r="C159" s="139" t="s">
        <v>388</v>
      </c>
      <c r="D159" s="185">
        <f>VLOOKUP('450.11'!A92,'450.11'!A92:N278,14,FALSE)</f>
        <v>234914.32010188041</v>
      </c>
    </row>
    <row r="160" spans="1:4" ht="54" thickTop="1" thickBot="1">
      <c r="A160" s="143" t="s">
        <v>1672</v>
      </c>
      <c r="B160" s="144" t="s">
        <v>1701</v>
      </c>
      <c r="C160" s="139" t="s">
        <v>388</v>
      </c>
      <c r="D160" s="185">
        <f>VLOOKUP('450.12'!A92,'450.11'!A92:N279,14,FALSE)</f>
        <v>234914.32010188041</v>
      </c>
    </row>
    <row r="161" spans="1:4" ht="54" thickTop="1" thickBot="1">
      <c r="A161" s="143" t="s">
        <v>1160</v>
      </c>
      <c r="B161" s="144" t="s">
        <v>2091</v>
      </c>
      <c r="C161" s="139" t="s">
        <v>388</v>
      </c>
      <c r="D161" s="185">
        <f>VLOOKUP('451.1'!A92,'451.1'!A92:N280,14,FALSE)</f>
        <v>202089.57053561317</v>
      </c>
    </row>
    <row r="162" spans="1:4" ht="54" thickTop="1" thickBot="1">
      <c r="A162" s="143" t="s">
        <v>1161</v>
      </c>
      <c r="B162" s="144" t="s">
        <v>2092</v>
      </c>
      <c r="C162" s="139" t="s">
        <v>388</v>
      </c>
      <c r="D162" s="185">
        <f>VLOOKUP('451.2'!A93,'451.2'!A93:N281,14,FALSE)</f>
        <v>202089.57053561317</v>
      </c>
    </row>
    <row r="163" spans="1:4" ht="54" thickTop="1" thickBot="1">
      <c r="A163" s="143" t="s">
        <v>1162</v>
      </c>
      <c r="B163" s="144" t="s">
        <v>2093</v>
      </c>
      <c r="C163" s="139" t="s">
        <v>388</v>
      </c>
      <c r="D163" s="185">
        <f>VLOOKUP('451.3'!A92,'451.3'!A92:N282,14,FALSE)</f>
        <v>202089.57053561317</v>
      </c>
    </row>
    <row r="164" spans="1:4" ht="54" thickTop="1" thickBot="1">
      <c r="A164" s="143" t="s">
        <v>1163</v>
      </c>
      <c r="B164" s="144" t="s">
        <v>2094</v>
      </c>
      <c r="C164" s="139" t="s">
        <v>388</v>
      </c>
      <c r="D164" s="185">
        <f>VLOOKUP('451.4'!A92,'451.4'!A92:N283,14,FALSE)</f>
        <v>234914.32010188041</v>
      </c>
    </row>
    <row r="165" spans="1:4" ht="54" thickTop="1" thickBot="1">
      <c r="A165" s="143" t="s">
        <v>1164</v>
      </c>
      <c r="B165" s="144" t="s">
        <v>2095</v>
      </c>
      <c r="C165" s="139" t="s">
        <v>388</v>
      </c>
      <c r="D165" s="185">
        <f>VLOOKUP('452.1'!A93,'452.1'!A93:N284,14,FALSE)</f>
        <v>202089.57053561317</v>
      </c>
    </row>
    <row r="166" spans="1:4" ht="54" thickTop="1" thickBot="1">
      <c r="A166" s="143" t="s">
        <v>1165</v>
      </c>
      <c r="B166" s="144" t="s">
        <v>2096</v>
      </c>
      <c r="C166" s="139" t="s">
        <v>388</v>
      </c>
      <c r="D166" s="185">
        <f>VLOOKUP('452.2'!A93,'452.2'!A93:N285,14,FALSE)</f>
        <v>202089.57053561317</v>
      </c>
    </row>
    <row r="167" spans="1:4" ht="54" thickTop="1" thickBot="1">
      <c r="A167" s="143" t="s">
        <v>1166</v>
      </c>
      <c r="B167" s="144" t="s">
        <v>2097</v>
      </c>
      <c r="C167" s="139" t="s">
        <v>388</v>
      </c>
      <c r="D167" s="185">
        <f>VLOOKUP('452.3'!A92,'452.3'!A92:N286,14,FALSE)</f>
        <v>202089.57053561317</v>
      </c>
    </row>
    <row r="168" spans="1:4" ht="54" thickTop="1" thickBot="1">
      <c r="A168" s="143" t="s">
        <v>1167</v>
      </c>
      <c r="B168" s="144" t="s">
        <v>2098</v>
      </c>
      <c r="C168" s="139" t="s">
        <v>388</v>
      </c>
      <c r="D168" s="185">
        <f>VLOOKUP('452.4'!A93,'452.4'!A93:N287,14,FALSE)</f>
        <v>202089.57053561317</v>
      </c>
    </row>
    <row r="169" spans="1:4" ht="54" thickTop="1" thickBot="1">
      <c r="A169" s="143" t="s">
        <v>1168</v>
      </c>
      <c r="B169" s="144" t="s">
        <v>1298</v>
      </c>
      <c r="C169" s="139" t="s">
        <v>388</v>
      </c>
      <c r="D169" s="185">
        <f>VLOOKUP('453.1'!A92,'453.1'!A92:N288,14,FALSE)</f>
        <v>203950.47700372382</v>
      </c>
    </row>
    <row r="170" spans="1:4" ht="54" thickTop="1" thickBot="1">
      <c r="A170" s="143" t="s">
        <v>1169</v>
      </c>
      <c r="B170" s="144" t="s">
        <v>2099</v>
      </c>
      <c r="C170" s="139" t="s">
        <v>233</v>
      </c>
      <c r="D170" s="185">
        <f>VLOOKUP('460.1'!A87,'460.1'!A87:N289,14,FALSE)</f>
        <v>3893.7789164374067</v>
      </c>
    </row>
    <row r="171" spans="1:4" ht="54" thickTop="1" thickBot="1">
      <c r="A171" s="204" t="s">
        <v>2123</v>
      </c>
      <c r="B171" s="144" t="s">
        <v>2179</v>
      </c>
      <c r="C171" s="139" t="s">
        <v>233</v>
      </c>
      <c r="D171" s="185">
        <f>VLOOKUP('460.2'!A87,'460.2'!A87:N290,14,FALSE)</f>
        <v>1946.8894582187033</v>
      </c>
    </row>
    <row r="172" spans="1:4" ht="51.75" customHeight="1" thickTop="1" thickBot="1">
      <c r="A172" s="143" t="s">
        <v>1170</v>
      </c>
      <c r="B172" s="144" t="s">
        <v>1299</v>
      </c>
      <c r="C172" s="139" t="s">
        <v>388</v>
      </c>
      <c r="D172" s="185">
        <f>VLOOKUP('461.1'!A87,'461.1'!A87:N291,14,FALSE)</f>
        <v>68796.191272262324</v>
      </c>
    </row>
    <row r="173" spans="1:4" ht="54" thickTop="1" thickBot="1">
      <c r="A173" s="143" t="s">
        <v>1171</v>
      </c>
      <c r="B173" s="144" t="s">
        <v>1300</v>
      </c>
      <c r="C173" s="139" t="s">
        <v>388</v>
      </c>
      <c r="D173" s="185">
        <f>VLOOKUP('461.2'!A89,'461.2'!A89:N294,14,FALSE)</f>
        <v>83036.871527992742</v>
      </c>
    </row>
    <row r="174" spans="1:4" ht="54" thickTop="1" thickBot="1">
      <c r="A174" s="143" t="s">
        <v>1682</v>
      </c>
      <c r="B174" s="144" t="s">
        <v>2184</v>
      </c>
      <c r="C174" s="139" t="s">
        <v>388</v>
      </c>
      <c r="D174" s="185">
        <f>VLOOKUP('462.1.1'!A88,'462.1.1'!A88:N293,14,FALSE)</f>
        <v>123236.6054977763</v>
      </c>
    </row>
    <row r="175" spans="1:4" ht="54" thickTop="1" thickBot="1">
      <c r="A175" s="143" t="s">
        <v>1683</v>
      </c>
      <c r="B175" s="144" t="s">
        <v>2185</v>
      </c>
      <c r="C175" s="139" t="s">
        <v>388</v>
      </c>
      <c r="D175" s="185">
        <f>VLOOKUP('462.1.2'!A88,'462.1.2'!A88:N294,14,FALSE)</f>
        <v>122031.82505662642</v>
      </c>
    </row>
    <row r="176" spans="1:4" ht="54" thickTop="1" thickBot="1">
      <c r="A176" s="143" t="s">
        <v>1684</v>
      </c>
      <c r="B176" s="144" t="s">
        <v>2188</v>
      </c>
      <c r="C176" s="139" t="s">
        <v>388</v>
      </c>
      <c r="D176" s="185">
        <f>VLOOKUP('462.2.1'!A88,'462.2.1'!A88:N295,14,FALSE)</f>
        <v>133266.82052409125</v>
      </c>
    </row>
    <row r="177" spans="1:4" ht="54" thickTop="1" thickBot="1">
      <c r="A177" s="143" t="s">
        <v>1685</v>
      </c>
      <c r="B177" s="144" t="s">
        <v>2189</v>
      </c>
      <c r="C177" s="139" t="s">
        <v>388</v>
      </c>
      <c r="D177" s="185">
        <f>VLOOKUP('462.2.2'!A88,'462.2.2'!A88:N296,14,FALSE)</f>
        <v>132062.04008294136</v>
      </c>
    </row>
    <row r="178" spans="1:4" ht="54" thickTop="1" thickBot="1">
      <c r="A178" s="143" t="s">
        <v>1172</v>
      </c>
      <c r="B178" s="144" t="s">
        <v>1702</v>
      </c>
      <c r="C178" s="139" t="s">
        <v>233</v>
      </c>
      <c r="D178" s="185">
        <f>VLOOKUP('464.1'!A88,'464.1'!A88:N297,14,FALSE)</f>
        <v>8469.975108484874</v>
      </c>
    </row>
    <row r="179" spans="1:4" ht="54" thickTop="1" thickBot="1">
      <c r="A179" s="143" t="s">
        <v>1173</v>
      </c>
      <c r="B179" s="144" t="s">
        <v>1703</v>
      </c>
      <c r="C179" s="139" t="s">
        <v>388</v>
      </c>
      <c r="D179" s="185">
        <f>VLOOKUP('465.1'!A92,'465.1'!A92:N298,14,FALSE)</f>
        <v>149270.38769278151</v>
      </c>
    </row>
    <row r="180" spans="1:4" ht="54" thickTop="1" thickBot="1">
      <c r="A180" s="143" t="s">
        <v>1686</v>
      </c>
      <c r="B180" s="144" t="s">
        <v>1704</v>
      </c>
      <c r="C180" s="139" t="s">
        <v>388</v>
      </c>
      <c r="D180" s="185">
        <f>VLOOKUP('465.2'!A92,'465.2'!A92:N299,14,FALSE)</f>
        <v>26990.408428789317</v>
      </c>
    </row>
    <row r="181" spans="1:4" ht="54" thickTop="1" thickBot="1">
      <c r="A181" s="143" t="s">
        <v>1174</v>
      </c>
      <c r="B181" s="144" t="s">
        <v>1705</v>
      </c>
      <c r="C181" s="139" t="s">
        <v>144</v>
      </c>
      <c r="D181" s="185">
        <f>VLOOKUP('466.1'!A92,'466.1'!A92:N300,14,FALSE)</f>
        <v>3673.3396732846336</v>
      </c>
    </row>
    <row r="182" spans="1:4" ht="54" thickTop="1" thickBot="1">
      <c r="A182" s="143" t="s">
        <v>1175</v>
      </c>
      <c r="B182" s="144" t="s">
        <v>1706</v>
      </c>
      <c r="C182" s="139" t="s">
        <v>144</v>
      </c>
      <c r="D182" s="185">
        <f>VLOOKUP('466.2'!A96,'466.2'!A96:N301,14,FALSE)</f>
        <v>4037.9902814934339</v>
      </c>
    </row>
    <row r="183" spans="1:4" ht="54" thickTop="1" thickBot="1">
      <c r="A183" s="145" t="s">
        <v>1176</v>
      </c>
      <c r="B183" s="146" t="s">
        <v>1819</v>
      </c>
      <c r="C183" s="139" t="s">
        <v>388</v>
      </c>
      <c r="D183" s="185">
        <f>VLOOKUP('500.1'!A95,'500.1'!A95:N302,14,FALSE)</f>
        <v>547942.04708914529</v>
      </c>
    </row>
    <row r="184" spans="1:4" ht="54" thickTop="1" thickBot="1">
      <c r="A184" s="143" t="s">
        <v>1708</v>
      </c>
      <c r="B184" s="144" t="s">
        <v>1820</v>
      </c>
      <c r="C184" s="139" t="s">
        <v>388</v>
      </c>
      <c r="D184" s="185">
        <f>VLOOKUP('500.2'!A95,'500.2'!A95:N303,14,FALSE)</f>
        <v>575511.64795698109</v>
      </c>
    </row>
    <row r="185" spans="1:4" ht="57.75" thickTop="1" thickBot="1">
      <c r="A185" s="143" t="s">
        <v>1177</v>
      </c>
      <c r="B185" s="144" t="s">
        <v>1959</v>
      </c>
      <c r="C185" s="139" t="s">
        <v>377</v>
      </c>
      <c r="D185" s="185">
        <f>VLOOKUP('501.1'!A88,'501.1'!A88:N304,14,FALSE)</f>
        <v>638.5925262460072</v>
      </c>
    </row>
    <row r="186" spans="1:4" ht="57.75" thickTop="1" thickBot="1">
      <c r="A186" s="143" t="s">
        <v>1710</v>
      </c>
      <c r="B186" s="144" t="s">
        <v>1960</v>
      </c>
      <c r="C186" s="139" t="s">
        <v>377</v>
      </c>
      <c r="D186" s="185">
        <f>VLOOKUP('501.10'!A88,'501.10'!A88:N305,14,FALSE)</f>
        <v>772.41731694087855</v>
      </c>
    </row>
    <row r="187" spans="1:4" ht="57.75" thickTop="1" thickBot="1">
      <c r="A187" s="143" t="s">
        <v>1711</v>
      </c>
      <c r="B187" s="144" t="s">
        <v>1961</v>
      </c>
      <c r="C187" s="139" t="s">
        <v>377</v>
      </c>
      <c r="D187" s="185">
        <f>VLOOKUP('501.20'!A88,'501.20'!A88:N306,14,FALSE)</f>
        <v>571.13333333333333</v>
      </c>
    </row>
    <row r="188" spans="1:4" ht="54" thickTop="1" thickBot="1">
      <c r="A188" s="143" t="s">
        <v>1712</v>
      </c>
      <c r="B188" s="144" t="s">
        <v>1821</v>
      </c>
      <c r="C188" s="139" t="s">
        <v>388</v>
      </c>
      <c r="D188" s="185">
        <f>VLOOKUP('505.1'!A84,'505.1'!A84:N307,14,FALSE)</f>
        <v>488850.62792912754</v>
      </c>
    </row>
    <row r="189" spans="1:4" ht="54" thickTop="1" thickBot="1">
      <c r="A189" s="143" t="s">
        <v>1178</v>
      </c>
      <c r="B189" s="144" t="s">
        <v>1822</v>
      </c>
      <c r="C189" s="139" t="s">
        <v>233</v>
      </c>
      <c r="D189" s="185">
        <f>VLOOKUP('510.1'!A84,'510.1'!A84:N308,14,FALSE)</f>
        <v>69235.656296156114</v>
      </c>
    </row>
    <row r="190" spans="1:4" ht="54" thickTop="1" thickBot="1">
      <c r="A190" s="143" t="s">
        <v>1716</v>
      </c>
      <c r="B190" s="144" t="s">
        <v>1301</v>
      </c>
      <c r="C190" s="139" t="s">
        <v>388</v>
      </c>
      <c r="D190" s="185">
        <f>VLOOKUP('600.1.1'!A85,'600.1.1'!A85:N311,14,FALSE)</f>
        <v>17340.268245049891</v>
      </c>
    </row>
    <row r="191" spans="1:4" ht="54" thickTop="1" thickBot="1">
      <c r="A191" s="143" t="s">
        <v>1717</v>
      </c>
      <c r="B191" s="144" t="s">
        <v>1823</v>
      </c>
      <c r="C191" s="139" t="s">
        <v>388</v>
      </c>
      <c r="D191" s="185">
        <f>VLOOKUP('600.2.1'!A88,'600.2.1'!A88:N310,14,FALSE)</f>
        <v>87582.596247672423</v>
      </c>
    </row>
    <row r="192" spans="1:4" ht="54" thickTop="1" thickBot="1">
      <c r="A192" s="143" t="s">
        <v>1718</v>
      </c>
      <c r="B192" s="144" t="s">
        <v>1824</v>
      </c>
      <c r="C192" s="139" t="s">
        <v>388</v>
      </c>
      <c r="D192" s="185">
        <f>VLOOKUP('600.2.2'!A90,'600.2.2'!A90:N312,14,FALSE)</f>
        <v>125334.41548246227</v>
      </c>
    </row>
    <row r="193" spans="1:4" ht="54" thickTop="1" thickBot="1">
      <c r="A193" s="143" t="s">
        <v>1719</v>
      </c>
      <c r="B193" s="144" t="s">
        <v>1825</v>
      </c>
      <c r="C193" s="139" t="s">
        <v>388</v>
      </c>
      <c r="D193" s="185">
        <f>VLOOKUP('600.2.3'!A89,'600.2.3'!A89:N312,14,FALSE)</f>
        <v>16162.696452487708</v>
      </c>
    </row>
    <row r="194" spans="1:4" ht="54" thickTop="1" thickBot="1">
      <c r="A194" s="143" t="s">
        <v>1720</v>
      </c>
      <c r="B194" s="144" t="s">
        <v>1826</v>
      </c>
      <c r="C194" s="139" t="s">
        <v>388</v>
      </c>
      <c r="D194" s="185">
        <f>VLOOKUP('600.2.4'!A88,'600.2.4'!A88:N312,14,FALSE)</f>
        <v>21140.124920014907</v>
      </c>
    </row>
    <row r="195" spans="1:4" ht="54" thickTop="1" thickBot="1">
      <c r="A195" s="143" t="s">
        <v>1179</v>
      </c>
      <c r="B195" s="144" t="s">
        <v>2200</v>
      </c>
      <c r="C195" s="139" t="s">
        <v>388</v>
      </c>
      <c r="D195" s="185">
        <f>VLOOKUP('610.1'!A89,'610.1'!A89:N314,14,FALSE)</f>
        <v>52611.854187114048</v>
      </c>
    </row>
    <row r="196" spans="1:4" ht="54" thickTop="1" thickBot="1">
      <c r="A196" s="143" t="s">
        <v>1180</v>
      </c>
      <c r="B196" s="144" t="s">
        <v>1827</v>
      </c>
      <c r="C196" s="139" t="s">
        <v>388</v>
      </c>
      <c r="D196" s="185">
        <f>VLOOKUP('610.2'!A89,'610.2'!A89:N315,14,FALSE)</f>
        <v>51220.825198986524</v>
      </c>
    </row>
    <row r="197" spans="1:4" ht="54" thickTop="1" thickBot="1">
      <c r="A197" s="143" t="s">
        <v>1722</v>
      </c>
      <c r="B197" s="144" t="s">
        <v>1828</v>
      </c>
      <c r="C197" s="139" t="s">
        <v>388</v>
      </c>
      <c r="D197" s="185">
        <f>VLOOKUP('610.3'!A89,'610.3'!A89:N316,14,FALSE)</f>
        <v>76290.486031241075</v>
      </c>
    </row>
    <row r="198" spans="1:4" ht="54" thickTop="1" thickBot="1">
      <c r="A198" s="143" t="s">
        <v>1724</v>
      </c>
      <c r="B198" s="144" t="s">
        <v>1829</v>
      </c>
      <c r="C198" s="139" t="s">
        <v>388</v>
      </c>
      <c r="D198" s="185">
        <f>VLOOKUP('610.4'!A89,'610.4'!A89:N317,14,FALSE)</f>
        <v>79459.457604265845</v>
      </c>
    </row>
    <row r="199" spans="1:4" ht="54" thickTop="1" thickBot="1">
      <c r="A199" s="143" t="s">
        <v>1726</v>
      </c>
      <c r="B199" s="144" t="s">
        <v>1302</v>
      </c>
      <c r="C199" s="139" t="s">
        <v>388</v>
      </c>
      <c r="D199" s="185">
        <f>VLOOKUP('610.5'!A89,'610.5'!A89:N318,14,FALSE)</f>
        <v>68705.800983401627</v>
      </c>
    </row>
    <row r="200" spans="1:4" ht="54" thickTop="1" thickBot="1">
      <c r="A200" s="143" t="s">
        <v>1728</v>
      </c>
      <c r="B200" s="144" t="s">
        <v>1830</v>
      </c>
      <c r="C200" s="139" t="s">
        <v>388</v>
      </c>
      <c r="D200" s="185">
        <f>VLOOKUP('610.6'!A89,'610.6'!A89:N319,14,FALSE)</f>
        <v>99271.419969371607</v>
      </c>
    </row>
    <row r="201" spans="1:4" ht="54" thickTop="1" thickBot="1">
      <c r="A201" s="143" t="s">
        <v>1730</v>
      </c>
      <c r="B201" s="144" t="s">
        <v>1831</v>
      </c>
      <c r="C201" s="139" t="s">
        <v>388</v>
      </c>
      <c r="D201" s="185">
        <f>VLOOKUP('610.7'!A89,'610.7'!A89:N320,14,FALSE)</f>
        <v>92099.34821405531</v>
      </c>
    </row>
    <row r="202" spans="1:4" ht="54" thickTop="1" thickBot="1">
      <c r="A202" s="143" t="s">
        <v>1181</v>
      </c>
      <c r="B202" s="144" t="s">
        <v>1832</v>
      </c>
      <c r="C202" s="139" t="s">
        <v>144</v>
      </c>
      <c r="D202" s="185">
        <f>VLOOKUP('620.1'!A88,'620.1'!A88:N321,14,FALSE)</f>
        <v>284444.12615353556</v>
      </c>
    </row>
    <row r="203" spans="1:4" ht="54" thickTop="1" thickBot="1">
      <c r="A203" s="143" t="s">
        <v>1182</v>
      </c>
      <c r="B203" s="144" t="s">
        <v>1962</v>
      </c>
      <c r="C203" s="139" t="s">
        <v>144</v>
      </c>
      <c r="D203" s="185">
        <f>VLOOKUP('620.2'!A88,'620.2'!A88:N322,14,FALSE)</f>
        <v>284444.12615353556</v>
      </c>
    </row>
    <row r="204" spans="1:4" ht="54" thickTop="1" thickBot="1">
      <c r="A204" s="143" t="s">
        <v>1183</v>
      </c>
      <c r="B204" s="144" t="s">
        <v>1833</v>
      </c>
      <c r="C204" s="139" t="s">
        <v>1929</v>
      </c>
      <c r="D204" s="185">
        <f>VLOOKUP('620.3'!A93,'620.3'!A93:N323,14,FALSE)</f>
        <v>69039449.04337655</v>
      </c>
    </row>
    <row r="205" spans="1:4" ht="54" thickTop="1" thickBot="1">
      <c r="A205" s="143" t="s">
        <v>1734</v>
      </c>
      <c r="B205" s="144" t="s">
        <v>1834</v>
      </c>
      <c r="C205" s="139" t="s">
        <v>144</v>
      </c>
      <c r="D205" s="185">
        <f>VLOOKUP('621.1.1'!A95,'621.1.1'!A95:N325,14,FALSE)</f>
        <v>2003056.2206717434</v>
      </c>
    </row>
    <row r="206" spans="1:4" ht="54" thickTop="1" thickBot="1">
      <c r="A206" s="143" t="s">
        <v>1736</v>
      </c>
      <c r="B206" s="144" t="s">
        <v>1835</v>
      </c>
      <c r="C206" s="139" t="s">
        <v>144</v>
      </c>
      <c r="D206" s="185">
        <f>VLOOKUP('621.1.2'!A99,'621.1.2'!A99:N326,14,FALSE)</f>
        <v>3022229.4359153681</v>
      </c>
    </row>
    <row r="207" spans="1:4" ht="54" thickTop="1" thickBot="1">
      <c r="A207" s="143" t="s">
        <v>1184</v>
      </c>
      <c r="B207" s="144" t="s">
        <v>1836</v>
      </c>
      <c r="C207" s="139" t="s">
        <v>388</v>
      </c>
      <c r="D207" s="185">
        <f>VLOOKUP('621.2'!A89,'621.2'!A89:N326,14,FALSE)</f>
        <v>2281643.0637292904</v>
      </c>
    </row>
    <row r="208" spans="1:4" ht="54" thickTop="1" thickBot="1">
      <c r="A208" s="143" t="s">
        <v>1185</v>
      </c>
      <c r="B208" s="144" t="s">
        <v>1837</v>
      </c>
      <c r="C208" s="139" t="s">
        <v>144</v>
      </c>
      <c r="D208" s="185">
        <f>VLOOKUP('621.3'!A93,'621.3'!A93:N327,14,FALSE)</f>
        <v>68323319.880771503</v>
      </c>
    </row>
    <row r="209" spans="1:4" ht="54" thickTop="1" thickBot="1">
      <c r="A209" s="143" t="s">
        <v>1186</v>
      </c>
      <c r="B209" s="144" t="s">
        <v>1838</v>
      </c>
      <c r="C209" s="139" t="s">
        <v>388</v>
      </c>
      <c r="D209" s="185">
        <f>VLOOKUP('621.4'!A93,'621.4'!A93:N328,14,FALSE)</f>
        <v>60887621.251721919</v>
      </c>
    </row>
    <row r="210" spans="1:4" ht="54" thickTop="1" thickBot="1">
      <c r="A210" s="143" t="s">
        <v>1187</v>
      </c>
      <c r="B210" s="144" t="s">
        <v>1839</v>
      </c>
      <c r="C210" s="139" t="s">
        <v>144</v>
      </c>
      <c r="D210" s="185">
        <f>VLOOKUP('621.5'!A89,'621.5'!A89:N329,14,FALSE)</f>
        <v>2903601.1816359009</v>
      </c>
    </row>
    <row r="211" spans="1:4" ht="54" thickTop="1" thickBot="1">
      <c r="A211" s="143" t="s">
        <v>1740</v>
      </c>
      <c r="B211" s="144" t="s">
        <v>1840</v>
      </c>
      <c r="C211" s="139" t="s">
        <v>144</v>
      </c>
      <c r="D211" s="185">
        <f>VLOOKUP('621.5.1'!A89,'621.5.1'!A89:N330,14,FALSE)</f>
        <v>543151.68411228445</v>
      </c>
    </row>
    <row r="212" spans="1:4" ht="54" thickTop="1" thickBot="1">
      <c r="A212" s="143" t="s">
        <v>1188</v>
      </c>
      <c r="B212" s="144" t="s">
        <v>1841</v>
      </c>
      <c r="C212" s="139" t="s">
        <v>1929</v>
      </c>
      <c r="D212" s="185">
        <f>VLOOKUP('621.6'!A98,'621.6'!A98:N331,14,FALSE)</f>
        <v>69800787.324611217</v>
      </c>
    </row>
    <row r="213" spans="1:4" ht="54" thickTop="1" thickBot="1">
      <c r="A213" s="143" t="s">
        <v>1815</v>
      </c>
      <c r="B213" s="144" t="s">
        <v>1842</v>
      </c>
      <c r="C213" s="139" t="s">
        <v>1929</v>
      </c>
      <c r="D213" s="185">
        <f>VLOOKUP('621.7'!A89,'621.7'!A89:N332,14,FALSE)</f>
        <v>2104414.5857670093</v>
      </c>
    </row>
    <row r="214" spans="1:4" ht="54" thickTop="1" thickBot="1">
      <c r="A214" s="143" t="s">
        <v>1189</v>
      </c>
      <c r="B214" s="144" t="s">
        <v>2100</v>
      </c>
      <c r="C214" s="139" t="s">
        <v>233</v>
      </c>
      <c r="D214" s="185">
        <f>VLOOKUP('622.1'!A89,'622.1'!A89:N333,14,FALSE)</f>
        <v>78865.102626822045</v>
      </c>
    </row>
    <row r="215" spans="1:4" ht="54" thickTop="1" thickBot="1">
      <c r="A215" s="143" t="s">
        <v>1190</v>
      </c>
      <c r="B215" s="144" t="s">
        <v>1843</v>
      </c>
      <c r="C215" s="139" t="s">
        <v>233</v>
      </c>
      <c r="D215" s="185">
        <f>VLOOKUP('622.2'!A89,'622.2'!A89:N335,14,FALSE)</f>
        <v>391861.51122043288</v>
      </c>
    </row>
    <row r="216" spans="1:4" ht="54" thickTop="1" thickBot="1">
      <c r="A216" s="143" t="s">
        <v>1191</v>
      </c>
      <c r="B216" s="144" t="s">
        <v>1844</v>
      </c>
      <c r="C216" s="139" t="s">
        <v>233</v>
      </c>
      <c r="D216" s="185">
        <f>VLOOKUP('622.3'!A89,'622.3'!A89:N336,14,FALSE)</f>
        <v>715806.13160519919</v>
      </c>
    </row>
    <row r="217" spans="1:4" ht="54" thickTop="1" thickBot="1">
      <c r="A217" s="143" t="s">
        <v>1192</v>
      </c>
      <c r="B217" s="144" t="s">
        <v>1845</v>
      </c>
      <c r="C217" s="139" t="s">
        <v>233</v>
      </c>
      <c r="D217" s="185">
        <f>VLOOKUP('622.4'!A89,'622.4'!A89:N337,14,FALSE)</f>
        <v>696664.69450331293</v>
      </c>
    </row>
    <row r="218" spans="1:4" ht="54" thickTop="1" thickBot="1">
      <c r="A218" s="143" t="s">
        <v>1193</v>
      </c>
      <c r="B218" s="144" t="s">
        <v>1846</v>
      </c>
      <c r="C218" s="139" t="s">
        <v>144</v>
      </c>
      <c r="D218" s="185">
        <f>VLOOKUP('622.5'!A89,'622.5'!A89:N338,14,FALSE)</f>
        <v>70620.065569235288</v>
      </c>
    </row>
    <row r="219" spans="1:4" ht="54" thickTop="1" thickBot="1">
      <c r="A219" s="143" t="s">
        <v>1194</v>
      </c>
      <c r="B219" s="144" t="s">
        <v>1847</v>
      </c>
      <c r="C219" s="139" t="s">
        <v>144</v>
      </c>
      <c r="D219" s="185">
        <f>VLOOKUP('623.1'!A103,'623.1'!A103:N339,14,FALSE)</f>
        <v>362564.73244879604</v>
      </c>
    </row>
    <row r="220" spans="1:4" ht="54" thickTop="1" thickBot="1">
      <c r="A220" s="143" t="s">
        <v>1195</v>
      </c>
      <c r="B220" s="144" t="s">
        <v>1303</v>
      </c>
      <c r="C220" s="139" t="s">
        <v>2101</v>
      </c>
      <c r="D220" s="185">
        <f>VLOOKUP('623.2'!A89,'623.2'!A89:N340,14,FALSE)</f>
        <v>1993113.3890381739</v>
      </c>
    </row>
    <row r="221" spans="1:4" ht="54" thickTop="1" thickBot="1">
      <c r="A221" s="143" t="s">
        <v>1196</v>
      </c>
      <c r="B221" s="144" t="s">
        <v>2220</v>
      </c>
      <c r="C221" s="139" t="s">
        <v>388</v>
      </c>
      <c r="D221" s="185">
        <f>VLOOKUP('630.1'!A89,'630.1'!A89:N341,14,FALSE)</f>
        <v>904456.25423918664</v>
      </c>
    </row>
    <row r="222" spans="1:4" ht="54" thickTop="1" thickBot="1">
      <c r="A222" s="143" t="s">
        <v>1197</v>
      </c>
      <c r="B222" s="144" t="s">
        <v>2221</v>
      </c>
      <c r="C222" s="139" t="s">
        <v>388</v>
      </c>
      <c r="D222" s="185">
        <f>VLOOKUP('630.2'!A89,'630.2'!A89:N342,14,FALSE)</f>
        <v>879264.26835089549</v>
      </c>
    </row>
    <row r="223" spans="1:4" ht="54" thickTop="1" thickBot="1">
      <c r="A223" s="143" t="s">
        <v>1198</v>
      </c>
      <c r="B223" s="144" t="s">
        <v>2222</v>
      </c>
      <c r="C223" s="139" t="s">
        <v>388</v>
      </c>
      <c r="D223" s="185">
        <f>VLOOKUP('630.3'!A89,'630.3'!A89:N343,14,FALSE)</f>
        <v>620899.47764724959</v>
      </c>
    </row>
    <row r="224" spans="1:4" ht="54" thickTop="1" thickBot="1">
      <c r="A224" s="143" t="s">
        <v>1199</v>
      </c>
      <c r="B224" s="144" t="s">
        <v>2223</v>
      </c>
      <c r="C224" s="139" t="s">
        <v>388</v>
      </c>
      <c r="D224" s="185">
        <f>VLOOKUP('630.4'!A89,'630.4'!A89:N344,14,FALSE)</f>
        <v>536274.6882202382</v>
      </c>
    </row>
    <row r="225" spans="1:4" ht="54" thickTop="1" thickBot="1">
      <c r="A225" s="143" t="s">
        <v>1200</v>
      </c>
      <c r="B225" s="144" t="s">
        <v>2224</v>
      </c>
      <c r="C225" s="139" t="s">
        <v>388</v>
      </c>
      <c r="D225" s="185">
        <f>VLOOKUP('630.5'!A93,'630.5'!A93:N345,14,FALSE)</f>
        <v>404637.71482931834</v>
      </c>
    </row>
    <row r="226" spans="1:4" ht="54" thickTop="1" thickBot="1">
      <c r="A226" s="143" t="s">
        <v>1201</v>
      </c>
      <c r="B226" s="144" t="s">
        <v>2225</v>
      </c>
      <c r="C226" s="139" t="s">
        <v>388</v>
      </c>
      <c r="D226" s="185">
        <f>VLOOKUP('630.6'!A93,'630.6'!A89:N346,14,FALSE)</f>
        <v>349459.33346675814</v>
      </c>
    </row>
    <row r="227" spans="1:4" ht="54" thickTop="1" thickBot="1">
      <c r="A227" s="143" t="s">
        <v>1202</v>
      </c>
      <c r="B227" s="144" t="s">
        <v>2226</v>
      </c>
      <c r="C227" s="139" t="s">
        <v>388</v>
      </c>
      <c r="D227" s="185">
        <f>VLOOKUP('630.7'!A93,'630.7'!A90:N347,14,FALSE)</f>
        <v>269415.72222692042</v>
      </c>
    </row>
    <row r="228" spans="1:4" ht="54" thickTop="1" thickBot="1">
      <c r="A228" s="143" t="s">
        <v>1203</v>
      </c>
      <c r="B228" s="144" t="s">
        <v>1848</v>
      </c>
      <c r="C228" s="139" t="s">
        <v>144</v>
      </c>
      <c r="D228" s="185">
        <f>VLOOKUP('632.1'!A90,'632.1'!A90:N349,14,FALSE)</f>
        <v>365591.68418094772</v>
      </c>
    </row>
    <row r="229" spans="1:4" ht="54" thickTop="1" thickBot="1">
      <c r="A229" s="143" t="s">
        <v>1743</v>
      </c>
      <c r="B229" s="144" t="s">
        <v>1849</v>
      </c>
      <c r="C229" s="139" t="s">
        <v>144</v>
      </c>
      <c r="D229" s="185">
        <f>VLOOKUP('632.2'!A90,'632.2'!A90:N350,14,FALSE)</f>
        <v>369904.1385089478</v>
      </c>
    </row>
    <row r="230" spans="1:4" ht="54" thickTop="1" thickBot="1">
      <c r="A230" s="143" t="s">
        <v>1746</v>
      </c>
      <c r="B230" s="144" t="s">
        <v>1850</v>
      </c>
      <c r="C230" s="139" t="s">
        <v>377</v>
      </c>
      <c r="D230" s="185">
        <f>VLOOKUP('640.1'!A90,'640.1'!A90:N351,14,FALSE)</f>
        <v>6043.4422303219053</v>
      </c>
    </row>
    <row r="231" spans="1:4" ht="54" thickTop="1" thickBot="1">
      <c r="A231" s="143" t="s">
        <v>1747</v>
      </c>
      <c r="B231" s="144" t="s">
        <v>1851</v>
      </c>
      <c r="C231" s="139" t="s">
        <v>377</v>
      </c>
      <c r="D231" s="185">
        <f>VLOOKUP('640.2'!A90,'640.2'!A90:N352,14,FALSE)</f>
        <v>6043.4422303219053</v>
      </c>
    </row>
    <row r="232" spans="1:4" ht="54" thickTop="1" thickBot="1">
      <c r="A232" s="143" t="s">
        <v>1204</v>
      </c>
      <c r="B232" s="144" t="s">
        <v>1852</v>
      </c>
      <c r="C232" s="139" t="s">
        <v>1748</v>
      </c>
      <c r="D232" s="185">
        <f>VLOOKUP('641.1'!A90,'641.1'!A90:N353,14,FALSE)</f>
        <v>1696.3346685931256</v>
      </c>
    </row>
    <row r="233" spans="1:4" ht="54" thickTop="1" thickBot="1">
      <c r="A233" s="143" t="s">
        <v>1205</v>
      </c>
      <c r="B233" s="144" t="s">
        <v>1852</v>
      </c>
      <c r="C233" s="139" t="s">
        <v>377</v>
      </c>
      <c r="D233" s="185">
        <f>VLOOKUP('641.2'!A90,'641.2'!A90:N354,14,FALSE)</f>
        <v>42021.474113673583</v>
      </c>
    </row>
    <row r="234" spans="1:4" ht="54" thickTop="1" thickBot="1">
      <c r="A234" s="143" t="s">
        <v>1206</v>
      </c>
      <c r="B234" s="144" t="s">
        <v>1853</v>
      </c>
      <c r="C234" s="139" t="s">
        <v>1929</v>
      </c>
      <c r="D234" s="185">
        <f>VLOOKUP('642.1'!A90,'642.1'!A90:N355,14,FALSE)</f>
        <v>638809.97636986233</v>
      </c>
    </row>
    <row r="235" spans="1:4" ht="54" thickTop="1" thickBot="1">
      <c r="A235" s="143" t="s">
        <v>1207</v>
      </c>
      <c r="B235" s="144" t="s">
        <v>1854</v>
      </c>
      <c r="C235" s="139" t="s">
        <v>144</v>
      </c>
      <c r="D235" s="185">
        <f>VLOOKUP('642.2'!A90,'642.2'!A90:N356,14,FALSE)</f>
        <v>28382.008654070116</v>
      </c>
    </row>
    <row r="236" spans="1:4" ht="54" thickTop="1" thickBot="1">
      <c r="A236" s="143" t="s">
        <v>1208</v>
      </c>
      <c r="B236" s="144" t="s">
        <v>1855</v>
      </c>
      <c r="C236" s="139" t="s">
        <v>377</v>
      </c>
      <c r="D236" s="185">
        <f>VLOOKUP('650.1'!A95,'650.1'!A95:N358,14,FALSE)</f>
        <v>12468.401940987987</v>
      </c>
    </row>
    <row r="237" spans="1:4" ht="54" thickTop="1" thickBot="1">
      <c r="A237" s="143" t="s">
        <v>1209</v>
      </c>
      <c r="B237" s="144" t="s">
        <v>2233</v>
      </c>
      <c r="C237" s="139" t="s">
        <v>377</v>
      </c>
      <c r="D237" s="185">
        <f>VLOOKUP('650.2'!A93,'650.2'!A93:N359,14,FALSE)</f>
        <v>10532.694789309906</v>
      </c>
    </row>
    <row r="238" spans="1:4" ht="54" thickTop="1" thickBot="1">
      <c r="A238" s="143" t="s">
        <v>1210</v>
      </c>
      <c r="B238" s="144" t="s">
        <v>1856</v>
      </c>
      <c r="C238" s="139" t="s">
        <v>377</v>
      </c>
      <c r="D238" s="209">
        <f>VLOOKUP('650.3'!A90,'650.3'!A90:N360,14,FALSE)</f>
        <v>0.57425572054196006</v>
      </c>
    </row>
    <row r="239" spans="1:4" ht="54" thickTop="1" thickBot="1">
      <c r="A239" s="143" t="s">
        <v>1211</v>
      </c>
      <c r="B239" s="144" t="s">
        <v>2237</v>
      </c>
      <c r="C239" s="139" t="s">
        <v>377</v>
      </c>
      <c r="D239" s="185">
        <f>VLOOKUP('650.4'!A93,'650.4'!A93:N361,14,FALSE)</f>
        <v>3809.765932846436</v>
      </c>
    </row>
    <row r="240" spans="1:4" ht="57.75" thickTop="1" thickBot="1">
      <c r="A240" s="143" t="s">
        <v>1212</v>
      </c>
      <c r="B240" s="144" t="s">
        <v>1857</v>
      </c>
      <c r="C240" s="139" t="s">
        <v>233</v>
      </c>
      <c r="D240" s="185">
        <f>VLOOKUP('660.1'!A87,'660.1'!A87:N362,14,FALSE)</f>
        <v>274688.54722866253</v>
      </c>
    </row>
    <row r="241" spans="1:4" ht="76.5" thickTop="1" thickBot="1">
      <c r="A241" s="143" t="s">
        <v>1213</v>
      </c>
      <c r="B241" s="144" t="s">
        <v>1964</v>
      </c>
      <c r="C241" s="139" t="s">
        <v>144</v>
      </c>
      <c r="D241" s="185">
        <f>VLOOKUP('660.2'!A87,'660.2'!A87:N363,14,FALSE)</f>
        <v>319765.33194029721</v>
      </c>
    </row>
    <row r="242" spans="1:4" ht="54" thickTop="1" thickBot="1">
      <c r="A242" s="143" t="s">
        <v>1761</v>
      </c>
      <c r="B242" s="144" t="s">
        <v>1858</v>
      </c>
      <c r="C242" s="139" t="s">
        <v>144</v>
      </c>
      <c r="D242" s="185">
        <f>VLOOKUP('661.1'!A87,'661.1'!A87:N364,14,FALSE)</f>
        <v>441693.76438014489</v>
      </c>
    </row>
    <row r="243" spans="1:4" ht="54" thickTop="1" thickBot="1">
      <c r="A243" s="143" t="s">
        <v>1214</v>
      </c>
      <c r="B243" s="144" t="s">
        <v>1859</v>
      </c>
      <c r="C243" s="139" t="s">
        <v>144</v>
      </c>
      <c r="D243" s="185">
        <f>VLOOKUP('662.1'!A87,'662.1'!A87:N365,14,FALSE)</f>
        <v>384047.10910101765</v>
      </c>
    </row>
    <row r="244" spans="1:4" ht="54" thickTop="1" thickBot="1">
      <c r="A244" s="143" t="s">
        <v>1215</v>
      </c>
      <c r="B244" s="144" t="s">
        <v>1860</v>
      </c>
      <c r="C244" s="139" t="s">
        <v>144</v>
      </c>
      <c r="D244" s="185">
        <f>VLOOKUP('662.2'!A87,'662.2'!A87:N366,14,FALSE)</f>
        <v>381424.29134310642</v>
      </c>
    </row>
    <row r="245" spans="1:4" ht="54" thickTop="1" thickBot="1">
      <c r="A245" s="143" t="s">
        <v>1762</v>
      </c>
      <c r="B245" s="144" t="s">
        <v>1861</v>
      </c>
      <c r="C245" s="139" t="s">
        <v>144</v>
      </c>
      <c r="D245" s="185">
        <f>VLOOKUP('663.1'!A87,'663.1'!A87:N367,14,FALSE)</f>
        <v>26999.419161391168</v>
      </c>
    </row>
    <row r="246" spans="1:4" ht="54" thickTop="1" thickBot="1">
      <c r="A246" s="143" t="s">
        <v>1216</v>
      </c>
      <c r="B246" s="144" t="s">
        <v>1862</v>
      </c>
      <c r="C246" s="139" t="s">
        <v>388</v>
      </c>
      <c r="D246" s="185">
        <f>VLOOKUP('670.1'!A87,'670.1'!A87:N368,14,FALSE)</f>
        <v>226444.37161937455</v>
      </c>
    </row>
    <row r="247" spans="1:4" ht="54" thickTop="1" thickBot="1">
      <c r="A247" s="143" t="s">
        <v>1217</v>
      </c>
      <c r="B247" s="144" t="s">
        <v>1863</v>
      </c>
      <c r="C247" s="139" t="s">
        <v>388</v>
      </c>
      <c r="D247" s="185">
        <f>VLOOKUP('670.2'!A87,'670.2'!A87:N369,14,FALSE)</f>
        <v>248982.09464679577</v>
      </c>
    </row>
    <row r="248" spans="1:4" ht="54" thickTop="1" thickBot="1">
      <c r="A248" s="143" t="s">
        <v>1764</v>
      </c>
      <c r="B248" s="144" t="s">
        <v>1864</v>
      </c>
      <c r="C248" s="139" t="s">
        <v>388</v>
      </c>
      <c r="D248" s="185">
        <f>VLOOKUP('670.3'!A87,'670.3'!A87:N370,14,FALSE)</f>
        <v>254042.57614441522</v>
      </c>
    </row>
    <row r="249" spans="1:4" ht="54" thickTop="1" thickBot="1">
      <c r="A249" s="143" t="s">
        <v>1765</v>
      </c>
      <c r="B249" s="144" t="s">
        <v>1865</v>
      </c>
      <c r="C249" s="139" t="s">
        <v>388</v>
      </c>
      <c r="D249" s="185">
        <f>VLOOKUP('670.4'!A87,'670.4'!A87:N371,14,FALSE)</f>
        <v>256512.76976787092</v>
      </c>
    </row>
    <row r="250" spans="1:4" ht="54" thickTop="1" thickBot="1">
      <c r="A250" s="143" t="s">
        <v>1766</v>
      </c>
      <c r="B250" s="144" t="s">
        <v>1866</v>
      </c>
      <c r="C250" s="139" t="s">
        <v>388</v>
      </c>
      <c r="D250" s="185">
        <f>VLOOKUP('670.5'!A89,'670.5'!A89:N372,14,FALSE)</f>
        <v>303277.3925515645</v>
      </c>
    </row>
    <row r="251" spans="1:4" ht="54" thickTop="1" thickBot="1">
      <c r="A251" s="143" t="s">
        <v>1218</v>
      </c>
      <c r="B251" s="144" t="s">
        <v>1867</v>
      </c>
      <c r="C251" s="139" t="s">
        <v>388</v>
      </c>
      <c r="D251" s="185">
        <f>VLOOKUP('671.1'!A89,'671.1'!A89:N373,14,FALSE)</f>
        <v>455279.41029065161</v>
      </c>
    </row>
    <row r="252" spans="1:4" ht="54" thickTop="1" thickBot="1">
      <c r="A252" s="143" t="s">
        <v>1219</v>
      </c>
      <c r="B252" s="144" t="s">
        <v>1868</v>
      </c>
      <c r="C252" s="139" t="s">
        <v>144</v>
      </c>
      <c r="D252" s="185">
        <f>VLOOKUP('671.2'!A89,'671.2'!A89:N374,14,FALSE)</f>
        <v>56379.862700768223</v>
      </c>
    </row>
    <row r="253" spans="1:4" ht="54" thickTop="1" thickBot="1">
      <c r="A253" s="143" t="s">
        <v>1767</v>
      </c>
      <c r="B253" s="144" t="s">
        <v>1869</v>
      </c>
      <c r="C253" s="139" t="s">
        <v>388</v>
      </c>
      <c r="D253" s="185">
        <f>VLOOKUP('671.3'!A87,'671.3'!A87:N375,14,FALSE)</f>
        <v>490505.71642405167</v>
      </c>
    </row>
    <row r="254" spans="1:4" ht="54" thickTop="1" thickBot="1">
      <c r="A254" s="143" t="s">
        <v>1768</v>
      </c>
      <c r="B254" s="144" t="s">
        <v>1870</v>
      </c>
      <c r="C254" s="139" t="s">
        <v>144</v>
      </c>
      <c r="D254" s="185">
        <f>VLOOKUP('671.4'!A87,'671.4'!A87:N376,14,FALSE)</f>
        <v>59169.635080066058</v>
      </c>
    </row>
    <row r="255" spans="1:4" ht="54" thickTop="1" thickBot="1">
      <c r="A255" s="143" t="s">
        <v>1220</v>
      </c>
      <c r="B255" s="144" t="s">
        <v>1871</v>
      </c>
      <c r="C255" s="139" t="s">
        <v>144</v>
      </c>
      <c r="D255" s="185">
        <f>VLOOKUP('672.1'!A87,'672.1'!A87:N377,14,FALSE)</f>
        <v>34854.09636232537</v>
      </c>
    </row>
    <row r="256" spans="1:4" ht="54" thickTop="1" thickBot="1">
      <c r="A256" s="143" t="s">
        <v>1769</v>
      </c>
      <c r="B256" s="144" t="s">
        <v>1872</v>
      </c>
      <c r="C256" s="139" t="s">
        <v>144</v>
      </c>
      <c r="D256" s="185">
        <f>VLOOKUP('672.2'!A87,'672.2'!A87:N378,14,FALSE)</f>
        <v>60558.161967085354</v>
      </c>
    </row>
    <row r="257" spans="1:4" ht="54" thickTop="1" thickBot="1">
      <c r="A257" s="143" t="s">
        <v>1770</v>
      </c>
      <c r="B257" s="144" t="s">
        <v>1873</v>
      </c>
      <c r="C257" s="139" t="s">
        <v>144</v>
      </c>
      <c r="D257" s="185">
        <f>VLOOKUP('672.3'!A87,'672.3'!A87:N379,14,FALSE)</f>
        <v>36748.226800567005</v>
      </c>
    </row>
    <row r="258" spans="1:4" ht="54" thickTop="1" thickBot="1">
      <c r="A258" s="143" t="s">
        <v>1771</v>
      </c>
      <c r="B258" s="144" t="s">
        <v>1874</v>
      </c>
      <c r="C258" s="139" t="s">
        <v>144</v>
      </c>
      <c r="D258" s="185">
        <f>VLOOKUP('672.4'!A87,'672.3'!A87:N380,14,FALSE)</f>
        <v>36748.226800567005</v>
      </c>
    </row>
    <row r="259" spans="1:4" ht="54" thickTop="1" thickBot="1">
      <c r="A259" s="143" t="s">
        <v>1816</v>
      </c>
      <c r="B259" s="144" t="s">
        <v>1875</v>
      </c>
      <c r="C259" s="139" t="s">
        <v>233</v>
      </c>
      <c r="D259" s="185">
        <f>VLOOKUP('673.1.1'!A87,'673.1.1'!A87:N381,14,FALSE)</f>
        <v>9262.9628592193894</v>
      </c>
    </row>
    <row r="260" spans="1:4" ht="54" thickTop="1" thickBot="1">
      <c r="A260" s="143" t="s">
        <v>1817</v>
      </c>
      <c r="B260" s="144" t="s">
        <v>2152</v>
      </c>
      <c r="C260" s="139" t="s">
        <v>233</v>
      </c>
      <c r="D260" s="185">
        <f>VLOOKUP('673.1.2'!A87,'673.1.2'!A87:N382,14,FALSE)</f>
        <v>12143.940959219388</v>
      </c>
    </row>
    <row r="261" spans="1:4" ht="54" thickTop="1" thickBot="1">
      <c r="A261" s="143" t="s">
        <v>1221</v>
      </c>
      <c r="B261" s="144" t="s">
        <v>1876</v>
      </c>
      <c r="C261" s="139" t="s">
        <v>388</v>
      </c>
      <c r="D261" s="185">
        <f>VLOOKUP('673.2'!A87,'673.2'!A87:N383,14,FALSE)</f>
        <v>57957.12983262488</v>
      </c>
    </row>
    <row r="262" spans="1:4" ht="54" thickTop="1" thickBot="1">
      <c r="A262" s="143" t="s">
        <v>1222</v>
      </c>
      <c r="B262" s="144" t="s">
        <v>1877</v>
      </c>
      <c r="C262" s="139" t="s">
        <v>388</v>
      </c>
      <c r="D262" s="185">
        <f>VLOOKUP('673.3'!A89,'673.3'!A89:N384,14,FALSE)</f>
        <v>61318.711860864081</v>
      </c>
    </row>
    <row r="263" spans="1:4" ht="54" thickTop="1" thickBot="1">
      <c r="A263" s="143" t="s">
        <v>1223</v>
      </c>
      <c r="B263" s="144" t="s">
        <v>2102</v>
      </c>
      <c r="C263" s="139" t="s">
        <v>144</v>
      </c>
      <c r="D263" s="185">
        <f>VLOOKUP('674.1'!A89,'674.1'!A89:N385,14,FALSE)</f>
        <v>80531.766091724712</v>
      </c>
    </row>
    <row r="264" spans="1:4" ht="54" thickTop="1" thickBot="1">
      <c r="A264" s="143" t="s">
        <v>1224</v>
      </c>
      <c r="B264" s="144" t="s">
        <v>1878</v>
      </c>
      <c r="C264" s="139" t="s">
        <v>144</v>
      </c>
      <c r="D264" s="185">
        <f>VLOOKUP('674.2'!A89,'674.2'!A89:N386,14,FALSE)</f>
        <v>147109.19758095004</v>
      </c>
    </row>
    <row r="265" spans="1:4" ht="54" thickTop="1" thickBot="1">
      <c r="A265" s="143" t="s">
        <v>1225</v>
      </c>
      <c r="B265" s="144" t="s">
        <v>1879</v>
      </c>
      <c r="C265" s="139" t="s">
        <v>233</v>
      </c>
      <c r="D265" s="185">
        <f>VLOOKUP('680.1'!A87,'680.1'!A87:N387,14,FALSE)</f>
        <v>153199.085588179</v>
      </c>
    </row>
    <row r="266" spans="1:4" ht="54" thickTop="1" thickBot="1">
      <c r="A266" s="143" t="s">
        <v>1226</v>
      </c>
      <c r="B266" s="144" t="s">
        <v>1880</v>
      </c>
      <c r="C266" s="139" t="s">
        <v>144</v>
      </c>
      <c r="D266" s="185">
        <f>VLOOKUP('680.2'!A87,'680.2'!A87:N388,14,FALSE)</f>
        <v>12494.349478489896</v>
      </c>
    </row>
    <row r="267" spans="1:4" ht="54" thickTop="1" thickBot="1">
      <c r="A267" s="143" t="s">
        <v>1227</v>
      </c>
      <c r="B267" s="144" t="s">
        <v>1881</v>
      </c>
      <c r="C267" s="139" t="s">
        <v>388</v>
      </c>
      <c r="D267" s="185">
        <f>VLOOKUP('680.3'!A89,'680.3'!A89:N389,14,FALSE)</f>
        <v>50837.202929464853</v>
      </c>
    </row>
    <row r="268" spans="1:4" ht="54" thickTop="1" thickBot="1">
      <c r="A268" s="143" t="s">
        <v>1228</v>
      </c>
      <c r="B268" s="144" t="s">
        <v>1882</v>
      </c>
      <c r="C268" s="139" t="s">
        <v>388</v>
      </c>
      <c r="D268" s="185">
        <f>VLOOKUP('681.1'!A89,'681.1'!A89:N390,14,FALSE)</f>
        <v>140020.63559134142</v>
      </c>
    </row>
    <row r="269" spans="1:4" ht="54" thickTop="1" thickBot="1">
      <c r="A269" s="143" t="s">
        <v>1776</v>
      </c>
      <c r="B269" s="144" t="s">
        <v>1883</v>
      </c>
      <c r="C269" s="139" t="s">
        <v>388</v>
      </c>
      <c r="D269" s="185">
        <f>VLOOKUP('681.2'!A89,'681.2'!A89:N391,14,FALSE)</f>
        <v>162558.35861876264</v>
      </c>
    </row>
    <row r="270" spans="1:4" ht="54" thickTop="1" thickBot="1">
      <c r="A270" s="143" t="s">
        <v>1777</v>
      </c>
      <c r="B270" s="144" t="s">
        <v>1884</v>
      </c>
      <c r="C270" s="139" t="s">
        <v>388</v>
      </c>
      <c r="D270" s="185">
        <f>VLOOKUP('681.3'!A89,'681.3'!A89:N392,14,FALSE)</f>
        <v>167618.84011638208</v>
      </c>
    </row>
    <row r="271" spans="1:4" ht="54" thickTop="1" thickBot="1">
      <c r="A271" s="143" t="s">
        <v>1778</v>
      </c>
      <c r="B271" s="144" t="s">
        <v>1885</v>
      </c>
      <c r="C271" s="139" t="s">
        <v>388</v>
      </c>
      <c r="D271" s="185">
        <f>VLOOKUP('681.4'!A89,'681.4'!A89:N393,14,FALSE)</f>
        <v>170089.03373983776</v>
      </c>
    </row>
    <row r="272" spans="1:4" ht="54" thickTop="1" thickBot="1">
      <c r="A272" s="143" t="s">
        <v>1229</v>
      </c>
      <c r="B272" s="144" t="s">
        <v>1886</v>
      </c>
      <c r="C272" s="139" t="s">
        <v>388</v>
      </c>
      <c r="D272" s="185">
        <f>VLOOKUP('682.1'!A89,'682.1'!A89:N394,14,FALSE)</f>
        <v>179392.94686238942</v>
      </c>
    </row>
    <row r="273" spans="1:4" ht="54" thickTop="1" thickBot="1">
      <c r="A273" s="143" t="s">
        <v>1779</v>
      </c>
      <c r="B273" s="144" t="s">
        <v>1887</v>
      </c>
      <c r="C273" s="139" t="s">
        <v>388</v>
      </c>
      <c r="D273" s="185">
        <f>VLOOKUP('682.2'!A89,'682.2'!A89:N395,14,FALSE)</f>
        <v>179392.94686238942</v>
      </c>
    </row>
    <row r="274" spans="1:4" ht="54" thickTop="1" thickBot="1">
      <c r="A274" s="143" t="s">
        <v>1781</v>
      </c>
      <c r="B274" s="144" t="s">
        <v>1888</v>
      </c>
      <c r="C274" s="139" t="s">
        <v>388</v>
      </c>
      <c r="D274" s="185">
        <f>VLOOKUP('682.3'!A89,'682.3'!A89:N396,14,FALSE)</f>
        <v>179392.94686238942</v>
      </c>
    </row>
    <row r="275" spans="1:4" ht="54" thickTop="1" thickBot="1">
      <c r="A275" s="143" t="s">
        <v>1783</v>
      </c>
      <c r="B275" s="144" t="s">
        <v>2103</v>
      </c>
      <c r="C275" s="139" t="s">
        <v>388</v>
      </c>
      <c r="D275" s="185">
        <f>VLOOKUP('682.4'!A89,'682.4'!A89:N397,14,FALSE)</f>
        <v>179392.94686238942</v>
      </c>
    </row>
    <row r="276" spans="1:4" ht="54" thickTop="1" thickBot="1">
      <c r="A276" s="143" t="s">
        <v>1785</v>
      </c>
      <c r="B276" s="144" t="s">
        <v>1889</v>
      </c>
      <c r="C276" s="139" t="s">
        <v>233</v>
      </c>
      <c r="D276" s="185">
        <f>VLOOKUP('683.1'!A89,'683.1'!A89:N398,14,FALSE)</f>
        <v>9140.1900848193727</v>
      </c>
    </row>
    <row r="277" spans="1:4" ht="54" thickTop="1" thickBot="1">
      <c r="A277" s="143" t="s">
        <v>1787</v>
      </c>
      <c r="B277" s="144" t="s">
        <v>1890</v>
      </c>
      <c r="C277" s="139" t="s">
        <v>233</v>
      </c>
      <c r="D277" s="185">
        <f>VLOOKUP('683.2'!A89,'683.2'!A89:N399,14,FALSE)</f>
        <v>18734.314576761757</v>
      </c>
    </row>
    <row r="278" spans="1:4" ht="54" thickTop="1" thickBot="1">
      <c r="A278" s="143" t="s">
        <v>1789</v>
      </c>
      <c r="B278" s="144" t="s">
        <v>1891</v>
      </c>
      <c r="C278" s="139" t="s">
        <v>233</v>
      </c>
      <c r="D278" s="185">
        <f>VLOOKUP('683.3'!A89,'683.3'!A89:N400,14,FALSE)</f>
        <v>9140.1900848193727</v>
      </c>
    </row>
    <row r="279" spans="1:4" ht="54" thickTop="1" thickBot="1">
      <c r="A279" s="143" t="s">
        <v>1790</v>
      </c>
      <c r="B279" s="144" t="s">
        <v>1892</v>
      </c>
      <c r="C279" s="139" t="s">
        <v>233</v>
      </c>
      <c r="D279" s="185">
        <f>VLOOKUP('683.4'!A89,'683.4'!A89:N401,14,FALSE)</f>
        <v>18734.314576761757</v>
      </c>
    </row>
    <row r="280" spans="1:4" ht="54" thickTop="1" thickBot="1">
      <c r="A280" s="143" t="s">
        <v>1791</v>
      </c>
      <c r="B280" s="144" t="s">
        <v>1893</v>
      </c>
      <c r="C280" s="139" t="s">
        <v>233</v>
      </c>
      <c r="D280" s="185">
        <f>VLOOKUP('683.5'!A87,'683.5'!A87:N402,14,FALSE)</f>
        <v>59784.059012633516</v>
      </c>
    </row>
    <row r="281" spans="1:4" ht="54" thickTop="1" thickBot="1">
      <c r="A281" s="143" t="s">
        <v>2153</v>
      </c>
      <c r="B281" s="144" t="s">
        <v>1894</v>
      </c>
      <c r="C281" s="139" t="s">
        <v>233</v>
      </c>
      <c r="D281" s="185">
        <f>VLOOKUP('690.1.1'!A89,'690.1.1'!A89:N403,14,FALSE)</f>
        <v>9731.3157932363629</v>
      </c>
    </row>
    <row r="282" spans="1:4" ht="54" thickTop="1" thickBot="1">
      <c r="A282" s="143" t="s">
        <v>1794</v>
      </c>
      <c r="B282" s="144" t="s">
        <v>1895</v>
      </c>
      <c r="C282" s="139" t="s">
        <v>233</v>
      </c>
      <c r="D282" s="185">
        <f>VLOOKUP('690.1.2'!A89,'690.1.2'!A89:N404,14,FALSE)</f>
        <v>28060.578412791845</v>
      </c>
    </row>
    <row r="283" spans="1:4" ht="54" thickTop="1" thickBot="1">
      <c r="A283" s="143" t="s">
        <v>1230</v>
      </c>
      <c r="B283" s="144" t="s">
        <v>1896</v>
      </c>
      <c r="C283" s="139" t="s">
        <v>144</v>
      </c>
      <c r="D283" s="185">
        <f>VLOOKUP('700.1'!A89,'700.1'!A89:N405,14,FALSE)</f>
        <v>1703.4616815106833</v>
      </c>
    </row>
    <row r="284" spans="1:4" ht="54" thickTop="1" thickBot="1">
      <c r="A284" s="143" t="s">
        <v>1231</v>
      </c>
      <c r="B284" s="144" t="s">
        <v>1897</v>
      </c>
      <c r="C284" s="139" t="s">
        <v>144</v>
      </c>
      <c r="D284" s="185">
        <f>VLOOKUP('700.2'!A89,'700.2'!A89:N406,14,FALSE)</f>
        <v>1795.9303332869672</v>
      </c>
    </row>
    <row r="285" spans="1:4" ht="54" thickTop="1" thickBot="1">
      <c r="A285" s="143" t="s">
        <v>1232</v>
      </c>
      <c r="B285" s="144" t="s">
        <v>1898</v>
      </c>
      <c r="C285" s="139" t="s">
        <v>233</v>
      </c>
      <c r="D285" s="185">
        <f>VLOOKUP('700.3'!A89,'700.3'!A89:N407,14,FALSE)</f>
        <v>37166.084217269032</v>
      </c>
    </row>
    <row r="286" spans="1:4" ht="54" thickTop="1" thickBot="1">
      <c r="A286" s="143" t="s">
        <v>1233</v>
      </c>
      <c r="B286" s="144" t="s">
        <v>1899</v>
      </c>
      <c r="C286" s="139" t="s">
        <v>233</v>
      </c>
      <c r="D286" s="185">
        <f>VLOOKUP('700.4'!A89,'700.4'!A89:N408,14,FALSE)</f>
        <v>44324.058768430921</v>
      </c>
    </row>
    <row r="287" spans="1:4" ht="54" thickTop="1" thickBot="1">
      <c r="A287" s="143" t="s">
        <v>1234</v>
      </c>
      <c r="B287" s="144" t="s">
        <v>1900</v>
      </c>
      <c r="C287" s="139" t="s">
        <v>1929</v>
      </c>
      <c r="D287" s="185">
        <f>VLOOKUP('701.1'!A89,'701.1'!A89:N409,14,FALSE)</f>
        <v>8224.6534671322079</v>
      </c>
    </row>
    <row r="288" spans="1:4" ht="54" thickTop="1" thickBot="1">
      <c r="A288" s="143" t="s">
        <v>1797</v>
      </c>
      <c r="B288" s="144" t="s">
        <v>1901</v>
      </c>
      <c r="C288" s="139" t="s">
        <v>1929</v>
      </c>
      <c r="D288" s="185">
        <f>VLOOKUP('710.1'!A89,'710.1'!A89:N410,14,FALSE)</f>
        <v>374713.03829688125</v>
      </c>
    </row>
    <row r="289" spans="1:4" ht="54" thickTop="1" thickBot="1">
      <c r="A289" s="143" t="s">
        <v>1235</v>
      </c>
      <c r="B289" s="144" t="s">
        <v>1902</v>
      </c>
      <c r="C289" s="139" t="s">
        <v>233</v>
      </c>
      <c r="D289" s="185">
        <f>VLOOKUP('710.2'!A89,'710.2'!A89:N411,14,FALSE)</f>
        <v>472838.04123281804</v>
      </c>
    </row>
    <row r="290" spans="1:4" ht="54" thickTop="1" thickBot="1">
      <c r="A290" s="143" t="s">
        <v>1236</v>
      </c>
      <c r="B290" s="144" t="s">
        <v>1903</v>
      </c>
      <c r="C290" s="139" t="s">
        <v>1929</v>
      </c>
      <c r="D290" s="185">
        <f>VLOOKUP('720.1'!A89,'720.1'!A89:N412,14,FALSE)</f>
        <v>483828.3650484563</v>
      </c>
    </row>
    <row r="291" spans="1:4" ht="54" thickTop="1" thickBot="1">
      <c r="A291" s="143" t="s">
        <v>1237</v>
      </c>
      <c r="B291" s="144" t="s">
        <v>1904</v>
      </c>
      <c r="C291" s="139" t="s">
        <v>144</v>
      </c>
      <c r="D291" s="185">
        <f>VLOOKUP('730.1'!A89,'730.1'!A89:N413,14,FALSE)</f>
        <v>116755.29004505585</v>
      </c>
    </row>
    <row r="292" spans="1:4" ht="54" thickTop="1" thickBot="1">
      <c r="A292" s="143" t="s">
        <v>1238</v>
      </c>
      <c r="B292" s="144" t="s">
        <v>1905</v>
      </c>
      <c r="C292" s="139" t="s">
        <v>1929</v>
      </c>
      <c r="D292" s="185">
        <f>VLOOKUP('730.2'!A89,'730.2'!A89:N414,14,FALSE)</f>
        <v>98962.666315305905</v>
      </c>
    </row>
    <row r="293" spans="1:4" ht="54" thickTop="1" thickBot="1">
      <c r="A293" s="143" t="s">
        <v>1239</v>
      </c>
      <c r="B293" s="144" t="s">
        <v>1906</v>
      </c>
      <c r="C293" s="139" t="s">
        <v>1929</v>
      </c>
      <c r="D293" s="185">
        <f>VLOOKUP('730.3'!A89,'730.3'!A89:N415,14,FALSE)</f>
        <v>93159.393791341456</v>
      </c>
    </row>
    <row r="294" spans="1:4" ht="54" thickTop="1" thickBot="1">
      <c r="A294" s="143" t="s">
        <v>1798</v>
      </c>
      <c r="B294" s="144" t="s">
        <v>1907</v>
      </c>
      <c r="C294" s="139" t="s">
        <v>1929</v>
      </c>
      <c r="D294" s="185">
        <f>VLOOKUP('730.4'!A89,'730.4'!A89:N416,14,FALSE)</f>
        <v>40205.223478317886</v>
      </c>
    </row>
    <row r="295" spans="1:4" ht="54" thickTop="1" thickBot="1">
      <c r="A295" s="143" t="s">
        <v>1240</v>
      </c>
      <c r="B295" s="144" t="s">
        <v>1908</v>
      </c>
      <c r="C295" s="139" t="s">
        <v>144</v>
      </c>
      <c r="D295" s="185">
        <f>VLOOKUP('731.1'!A89,'731.1'!A89:N417,14,FALSE)</f>
        <v>156356.12607103356</v>
      </c>
    </row>
    <row r="296" spans="1:4" ht="54" thickTop="1" thickBot="1">
      <c r="A296" s="143" t="s">
        <v>1241</v>
      </c>
      <c r="B296" s="144" t="s">
        <v>1909</v>
      </c>
      <c r="C296" s="139" t="s">
        <v>2101</v>
      </c>
      <c r="D296" s="185">
        <f>VLOOKUP('740.1'!A89,'740.1'!A89:N418,14,FALSE)</f>
        <v>16427.874863365851</v>
      </c>
    </row>
    <row r="297" spans="1:4" ht="54" thickTop="1" thickBot="1">
      <c r="A297" s="143" t="s">
        <v>1801</v>
      </c>
      <c r="B297" s="144" t="s">
        <v>1910</v>
      </c>
      <c r="C297" s="139" t="s">
        <v>1929</v>
      </c>
      <c r="D297" s="185">
        <f>VLOOKUP('741.1'!A89,'741.1'!A89:N419,14,FALSE)</f>
        <v>63816.60070676115</v>
      </c>
    </row>
    <row r="298" spans="1:4" ht="54" thickTop="1" thickBot="1">
      <c r="A298" s="143" t="s">
        <v>1242</v>
      </c>
      <c r="B298" s="144" t="s">
        <v>1911</v>
      </c>
      <c r="C298" s="139" t="s">
        <v>144</v>
      </c>
      <c r="D298" s="185">
        <f>VLOOKUP('800.1'!A89,'800.1'!A89:N420,14,FALSE)</f>
        <v>7231.8018922503779</v>
      </c>
    </row>
    <row r="299" spans="1:4" ht="54" thickTop="1" thickBot="1">
      <c r="A299" s="143" t="s">
        <v>1243</v>
      </c>
      <c r="B299" s="144" t="s">
        <v>1912</v>
      </c>
      <c r="C299" s="139" t="s">
        <v>144</v>
      </c>
      <c r="D299" s="185">
        <f>VLOOKUP('800.2'!A89,'800.2'!A89:N421,14,FALSE)</f>
        <v>13753.94967066334</v>
      </c>
    </row>
    <row r="300" spans="1:4" ht="54" thickTop="1" thickBot="1">
      <c r="A300" s="143" t="s">
        <v>1244</v>
      </c>
      <c r="B300" s="144" t="s">
        <v>1913</v>
      </c>
      <c r="C300" s="139" t="s">
        <v>144</v>
      </c>
      <c r="D300" s="185">
        <f>VLOOKUP('800.3'!A89,'800.3'!A89:N422,14,FALSE)</f>
        <v>50660.846030039298</v>
      </c>
    </row>
    <row r="301" spans="1:4" ht="54" thickTop="1" thickBot="1">
      <c r="A301" s="143" t="s">
        <v>1245</v>
      </c>
      <c r="B301" s="144" t="s">
        <v>1914</v>
      </c>
      <c r="C301" s="139" t="s">
        <v>144</v>
      </c>
      <c r="D301" s="185">
        <f>VLOOKUP('800.4'!A89,'800.4'!A89:N423,14,FALSE)</f>
        <v>56844.993808452258</v>
      </c>
    </row>
    <row r="302" spans="1:4" ht="54" thickTop="1" thickBot="1">
      <c r="A302" s="143" t="s">
        <v>1802</v>
      </c>
      <c r="B302" s="144" t="s">
        <v>1915</v>
      </c>
      <c r="C302" s="139" t="s">
        <v>1929</v>
      </c>
      <c r="D302" s="185">
        <f>VLOOKUP('802.1'!A89,'802.1'!A89:N424,14,FALSE)</f>
        <v>306043.32054006663</v>
      </c>
    </row>
    <row r="303" spans="1:4" ht="54" thickTop="1" thickBot="1">
      <c r="A303" s="143" t="s">
        <v>1803</v>
      </c>
      <c r="B303" s="144" t="s">
        <v>1965</v>
      </c>
      <c r="C303" s="139" t="s">
        <v>1929</v>
      </c>
      <c r="D303" s="185">
        <f>VLOOKUP('802.2'!A89,'802.2'!A89:N425,14,FALSE)</f>
        <v>62351.871534333564</v>
      </c>
    </row>
    <row r="304" spans="1:4" ht="54" thickTop="1" thickBot="1">
      <c r="A304" s="143" t="s">
        <v>1804</v>
      </c>
      <c r="B304" s="144" t="s">
        <v>1916</v>
      </c>
      <c r="C304" s="139" t="s">
        <v>1929</v>
      </c>
      <c r="D304" s="185">
        <f>VLOOKUP('802.3'!A89,'802.3'!A89:N426,14,FALSE)</f>
        <v>38009.837052759234</v>
      </c>
    </row>
    <row r="305" spans="1:4" ht="54" thickTop="1" thickBot="1">
      <c r="A305" s="143" t="s">
        <v>1805</v>
      </c>
      <c r="B305" s="144" t="s">
        <v>1917</v>
      </c>
      <c r="C305" s="139" t="s">
        <v>1929</v>
      </c>
      <c r="D305" s="185">
        <f>VLOOKUP('802.4'!A89,'802.4'!A89:N427,14,FALSE)</f>
        <v>31647.714404165941</v>
      </c>
    </row>
    <row r="306" spans="1:4" ht="54" thickTop="1" thickBot="1">
      <c r="A306" s="143" t="s">
        <v>1806</v>
      </c>
      <c r="B306" s="144" t="s">
        <v>1918</v>
      </c>
      <c r="C306" s="139" t="s">
        <v>1929</v>
      </c>
      <c r="D306" s="185">
        <f>VLOOKUP('802.5'!A89,'802.5'!A89:N428,14,FALSE)</f>
        <v>239068.5589768283</v>
      </c>
    </row>
    <row r="307" spans="1:4" ht="54" thickTop="1" thickBot="1">
      <c r="A307" s="143" t="s">
        <v>1807</v>
      </c>
      <c r="B307" s="144" t="s">
        <v>1919</v>
      </c>
      <c r="C307" s="139" t="s">
        <v>1929</v>
      </c>
      <c r="D307" s="185">
        <f>VLOOKUP('802.6'!A89,'802.6'!A89:N429,14,FALSE)</f>
        <v>233374.23605065461</v>
      </c>
    </row>
    <row r="308" spans="1:4" ht="54" thickTop="1" thickBot="1">
      <c r="A308" s="143" t="s">
        <v>1808</v>
      </c>
      <c r="B308" s="144" t="s">
        <v>1920</v>
      </c>
      <c r="C308" s="139" t="s">
        <v>1929</v>
      </c>
      <c r="D308" s="185">
        <f>VLOOKUP('802.7'!A89,'802.7'!A89:N430,14,FALSE)</f>
        <v>151214.96226908854</v>
      </c>
    </row>
    <row r="309" spans="1:4" ht="54" thickTop="1" thickBot="1">
      <c r="A309" s="143" t="s">
        <v>1809</v>
      </c>
      <c r="B309" s="144" t="s">
        <v>1921</v>
      </c>
      <c r="C309" s="139" t="s">
        <v>1929</v>
      </c>
      <c r="D309" s="185">
        <f>VLOOKUP('802.8'!A89,'802.8'!A89:N431,14,FALSE)</f>
        <v>128894.56294388707</v>
      </c>
    </row>
    <row r="310" spans="1:4" ht="54" thickTop="1" thickBot="1">
      <c r="A310" s="143" t="s">
        <v>1246</v>
      </c>
      <c r="B310" s="144" t="s">
        <v>1922</v>
      </c>
      <c r="C310" s="139" t="s">
        <v>233</v>
      </c>
      <c r="D310" s="185">
        <f>VLOOKUP('810.1'!A89,'810.1'!A89:N432,14,FALSE)</f>
        <v>17293.662006624145</v>
      </c>
    </row>
    <row r="311" spans="1:4" ht="54" thickTop="1" thickBot="1">
      <c r="A311" s="143" t="s">
        <v>1247</v>
      </c>
      <c r="B311" s="144" t="s">
        <v>1923</v>
      </c>
      <c r="C311" s="139" t="s">
        <v>233</v>
      </c>
      <c r="D311" s="185">
        <f>VLOOKUP('810.2'!A89,'810.2'!A89:N433,14,FALSE)</f>
        <v>14431.320839382013</v>
      </c>
    </row>
    <row r="312" spans="1:4" ht="54" thickTop="1" thickBot="1">
      <c r="A312" s="143" t="s">
        <v>1248</v>
      </c>
      <c r="B312" s="144" t="s">
        <v>1924</v>
      </c>
      <c r="C312" s="139" t="s">
        <v>233</v>
      </c>
      <c r="D312" s="185">
        <f>VLOOKUP('810.3'!A89,'810.3'!A89:N435,14,FALSE)</f>
        <v>10213.955886782192</v>
      </c>
    </row>
    <row r="313" spans="1:4" ht="57.75" thickTop="1" thickBot="1">
      <c r="A313" s="143" t="s">
        <v>1810</v>
      </c>
      <c r="B313" s="144" t="s">
        <v>2156</v>
      </c>
      <c r="C313" s="139" t="s">
        <v>233</v>
      </c>
      <c r="D313" s="185">
        <f>VLOOKUP('811.1'!A89,'811.1'!A89:N436,14,FALSE)</f>
        <v>31951.751862852558</v>
      </c>
    </row>
    <row r="314" spans="1:4" ht="57.75" thickTop="1" thickBot="1">
      <c r="A314" s="143" t="s">
        <v>1811</v>
      </c>
      <c r="B314" s="144" t="s">
        <v>2157</v>
      </c>
      <c r="C314" s="139" t="s">
        <v>233</v>
      </c>
      <c r="D314" s="185">
        <f>VLOOKUP('811.2'!A89,'811.2'!A89:N437,14,FALSE)</f>
        <v>39548.91389796375</v>
      </c>
    </row>
    <row r="315" spans="1:4" ht="54" thickTop="1" thickBot="1">
      <c r="A315" s="143" t="s">
        <v>1249</v>
      </c>
      <c r="B315" s="144" t="s">
        <v>2159</v>
      </c>
      <c r="C315" s="139" t="s">
        <v>233</v>
      </c>
      <c r="D315" s="185">
        <f>VLOOKUP('812.1'!A89,'812.1'!A89:N438,14,FALSE)</f>
        <v>75514.472722178311</v>
      </c>
    </row>
    <row r="316" spans="1:4" ht="54" thickTop="1" thickBot="1">
      <c r="A316" s="143" t="s">
        <v>1812</v>
      </c>
      <c r="B316" s="144" t="s">
        <v>1925</v>
      </c>
      <c r="C316" s="139" t="s">
        <v>2101</v>
      </c>
      <c r="D316" s="185">
        <f>VLOOKUP('820.1'!A89,'820.1'!A89:N439,14,FALSE)</f>
        <v>64383.857799067526</v>
      </c>
    </row>
    <row r="317" spans="1:4" ht="54" thickTop="1" thickBot="1">
      <c r="A317" s="143" t="s">
        <v>1813</v>
      </c>
      <c r="B317" s="144" t="s">
        <v>1926</v>
      </c>
      <c r="C317" s="139" t="s">
        <v>1068</v>
      </c>
      <c r="D317" s="185">
        <f>VLOOKUP('820.1.2'!A88,'820.1.2'!A88:N440,14,FALSE)</f>
        <v>3596990.9779611388</v>
      </c>
    </row>
    <row r="318" spans="1:4" ht="57.75" thickTop="1" thickBot="1">
      <c r="A318" s="143" t="s">
        <v>1250</v>
      </c>
      <c r="B318" s="144" t="s">
        <v>1927</v>
      </c>
      <c r="C318" s="139" t="s">
        <v>2104</v>
      </c>
      <c r="D318" s="185">
        <f>VLOOKUP('900.1'!A88,'900.1'!A88:N441,14,FALSE)</f>
        <v>1048.5242640945191</v>
      </c>
    </row>
    <row r="319" spans="1:4" ht="57.75" thickTop="1" thickBot="1">
      <c r="A319" s="143" t="s">
        <v>1251</v>
      </c>
      <c r="B319" s="144" t="s">
        <v>2301</v>
      </c>
      <c r="C319" s="139" t="s">
        <v>2105</v>
      </c>
      <c r="D319" s="185">
        <f>VLOOKUP('900.2'!A88,'900.2'!A88:N442,14,FALSE)</f>
        <v>1286.8252332069096</v>
      </c>
    </row>
    <row r="320" spans="1:4" ht="54" thickTop="1" thickBot="1">
      <c r="A320" s="143" t="s">
        <v>1252</v>
      </c>
      <c r="B320" s="144" t="s">
        <v>1928</v>
      </c>
      <c r="C320" s="139" t="s">
        <v>2105</v>
      </c>
      <c r="D320" s="185">
        <f>VLOOKUP('900.3'!A88,'900.3'!A88:N443,14,FALSE)</f>
        <v>1286.8252332069096</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20" sqref="D20"/>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657" t="s">
        <v>99</v>
      </c>
      <c r="D8" s="655">
        <v>56173.925726710004</v>
      </c>
    </row>
    <row r="9" spans="1:4" ht="16.5" thickTop="1" thickBot="1">
      <c r="A9" s="9" t="s">
        <v>102</v>
      </c>
      <c r="B9" s="10" t="s">
        <v>1966</v>
      </c>
      <c r="C9" s="11" t="s">
        <v>103</v>
      </c>
      <c r="D9" s="658">
        <v>51067.205206099999</v>
      </c>
    </row>
    <row r="10" spans="1:4" ht="16.5" thickTop="1" thickBot="1">
      <c r="A10" s="9" t="s">
        <v>0</v>
      </c>
      <c r="B10" s="10" t="s">
        <v>1966</v>
      </c>
      <c r="C10" s="657" t="s">
        <v>1</v>
      </c>
      <c r="D10" s="658">
        <v>66387.366767929998</v>
      </c>
    </row>
    <row r="11" spans="1:4" ht="16.5" thickTop="1" thickBot="1">
      <c r="A11" s="9" t="s">
        <v>1758</v>
      </c>
      <c r="B11" s="10" t="s">
        <v>1966</v>
      </c>
      <c r="C11" s="11" t="s">
        <v>1757</v>
      </c>
      <c r="D11" s="655">
        <v>306403.23123659997</v>
      </c>
    </row>
    <row r="12" spans="1:4" ht="16.5" thickTop="1" thickBot="1">
      <c r="A12" s="9" t="s">
        <v>100</v>
      </c>
      <c r="B12" s="10" t="s">
        <v>1966</v>
      </c>
      <c r="C12" s="11" t="s">
        <v>101</v>
      </c>
      <c r="D12" s="655">
        <v>76600.807809149992</v>
      </c>
    </row>
    <row r="13" spans="1:4" ht="16.5" thickTop="1" thickBot="1">
      <c r="A13" s="9" t="s">
        <v>62</v>
      </c>
      <c r="B13" s="10" t="s">
        <v>1966</v>
      </c>
      <c r="C13" s="11" t="s">
        <v>63</v>
      </c>
      <c r="D13" s="655">
        <v>561739.25726709992</v>
      </c>
    </row>
    <row r="14" spans="1:4" ht="16.5" thickTop="1" thickBot="1">
      <c r="A14" s="9" t="s">
        <v>108</v>
      </c>
      <c r="B14" s="10" t="s">
        <v>1966</v>
      </c>
      <c r="C14" s="11" t="s">
        <v>109</v>
      </c>
      <c r="D14" s="655">
        <v>306403.23123659997</v>
      </c>
    </row>
    <row r="15" spans="1:4" ht="16.5" thickTop="1" thickBot="1">
      <c r="A15" s="9" t="s">
        <v>41</v>
      </c>
      <c r="B15" s="10" t="s">
        <v>1966</v>
      </c>
      <c r="C15" s="657" t="s">
        <v>42</v>
      </c>
      <c r="D15" s="658">
        <v>204268.8208244</v>
      </c>
    </row>
    <row r="16" spans="1:4" ht="16.5" thickTop="1" thickBot="1">
      <c r="A16" s="9" t="s">
        <v>43</v>
      </c>
      <c r="B16" s="10" t="s">
        <v>1966</v>
      </c>
      <c r="C16" s="657" t="s">
        <v>44</v>
      </c>
      <c r="D16" s="658">
        <v>306403.23123659997</v>
      </c>
    </row>
    <row r="17" spans="1:4" ht="16.5" thickTop="1" thickBot="1">
      <c r="A17" s="9" t="s">
        <v>106</v>
      </c>
      <c r="B17" s="10" t="s">
        <v>1966</v>
      </c>
      <c r="C17" s="657" t="s">
        <v>107</v>
      </c>
      <c r="D17" s="655">
        <v>102134.4104122</v>
      </c>
    </row>
    <row r="18" spans="1:4" ht="16.5" thickTop="1" thickBot="1">
      <c r="A18" s="9" t="s">
        <v>1759</v>
      </c>
      <c r="B18" s="10" t="s">
        <v>1966</v>
      </c>
      <c r="C18" s="11" t="s">
        <v>2106</v>
      </c>
      <c r="D18" s="655">
        <v>91920.96937097999</v>
      </c>
    </row>
    <row r="19" spans="1:4" ht="16.5" thickTop="1" thickBot="1">
      <c r="A19" s="9" t="s">
        <v>96</v>
      </c>
      <c r="B19" s="10" t="s">
        <v>92</v>
      </c>
      <c r="C19" s="11" t="s">
        <v>97</v>
      </c>
      <c r="D19" s="655">
        <v>2042688.2082439999</v>
      </c>
    </row>
    <row r="20" spans="1:4" ht="16.5" thickTop="1" thickBot="1">
      <c r="A20" s="9" t="s">
        <v>76</v>
      </c>
      <c r="B20" s="10" t="s">
        <v>1966</v>
      </c>
      <c r="C20" s="11" t="s">
        <v>77</v>
      </c>
      <c r="D20" s="655">
        <v>326830.11331904004</v>
      </c>
    </row>
    <row r="21" spans="1:4" ht="16.5" thickTop="1" thickBot="1">
      <c r="A21" s="9" t="s">
        <v>74</v>
      </c>
      <c r="B21" s="10" t="s">
        <v>1966</v>
      </c>
      <c r="C21" s="11" t="s">
        <v>75</v>
      </c>
      <c r="D21" s="655">
        <v>326830.11331904004</v>
      </c>
    </row>
    <row r="22" spans="1:4" ht="16.5" thickTop="1" thickBot="1">
      <c r="A22" s="9" t="s">
        <v>84</v>
      </c>
      <c r="B22" s="10" t="s">
        <v>1966</v>
      </c>
      <c r="C22" s="11" t="s">
        <v>85</v>
      </c>
      <c r="D22" s="655">
        <v>383004.03904574993</v>
      </c>
    </row>
    <row r="23" spans="1:4" ht="16.5" thickTop="1" thickBot="1">
      <c r="A23" s="9" t="s">
        <v>78</v>
      </c>
      <c r="B23" s="10" t="s">
        <v>1966</v>
      </c>
      <c r="C23" s="657" t="s">
        <v>79</v>
      </c>
      <c r="D23" s="658">
        <v>393217.48008696997</v>
      </c>
    </row>
    <row r="24" spans="1:4" ht="16.5" thickTop="1" thickBot="1">
      <c r="A24" s="9" t="s">
        <v>64</v>
      </c>
      <c r="B24" s="10" t="s">
        <v>1966</v>
      </c>
      <c r="C24" s="657" t="s">
        <v>65</v>
      </c>
      <c r="D24" s="658">
        <v>331936.83383964997</v>
      </c>
    </row>
    <row r="25" spans="1:4" ht="16.5" thickTop="1" thickBot="1">
      <c r="A25" s="9" t="s">
        <v>80</v>
      </c>
      <c r="B25" s="10" t="s">
        <v>1966</v>
      </c>
      <c r="C25" s="11" t="s">
        <v>81</v>
      </c>
      <c r="D25" s="655">
        <v>393217.48008696997</v>
      </c>
    </row>
    <row r="26" spans="1:4" ht="16.5" thickTop="1" thickBot="1">
      <c r="A26" s="9" t="s">
        <v>82</v>
      </c>
      <c r="B26" s="10" t="s">
        <v>1966</v>
      </c>
      <c r="C26" s="11" t="s">
        <v>83</v>
      </c>
      <c r="D26" s="655">
        <v>398324.20060758002</v>
      </c>
    </row>
    <row r="27" spans="1:4" ht="16.5" thickTop="1" thickBot="1">
      <c r="A27" s="9" t="s">
        <v>104</v>
      </c>
      <c r="B27" s="10" t="s">
        <v>1966</v>
      </c>
      <c r="C27" s="657" t="s">
        <v>105</v>
      </c>
      <c r="D27" s="655">
        <v>107241.13093281</v>
      </c>
    </row>
    <row r="28" spans="1:4" ht="16.5" thickTop="1" thickBot="1">
      <c r="A28" s="9" t="s">
        <v>4</v>
      </c>
      <c r="B28" s="10" t="s">
        <v>1966</v>
      </c>
      <c r="C28" s="11" t="s">
        <v>5</v>
      </c>
      <c r="D28" s="655">
        <v>107241.13093281</v>
      </c>
    </row>
    <row r="29" spans="1:4" ht="16.5" customHeight="1" thickTop="1" thickBot="1">
      <c r="A29" s="9" t="s">
        <v>45</v>
      </c>
      <c r="B29" s="10" t="s">
        <v>1966</v>
      </c>
      <c r="C29" s="657" t="s">
        <v>2332</v>
      </c>
      <c r="D29" s="658">
        <v>153201.61561829998</v>
      </c>
    </row>
    <row r="30" spans="1:4" ht="16.5" thickTop="1" thickBot="1">
      <c r="A30" s="9" t="s">
        <v>66</v>
      </c>
      <c r="B30" s="10" t="s">
        <v>1966</v>
      </c>
      <c r="C30" s="657" t="s">
        <v>67</v>
      </c>
      <c r="D30" s="658">
        <v>153201.61561829998</v>
      </c>
    </row>
    <row r="31" spans="1:4" ht="16.5" thickTop="1" thickBot="1">
      <c r="A31" s="9" t="s">
        <v>23</v>
      </c>
      <c r="B31" s="10" t="s">
        <v>1966</v>
      </c>
      <c r="C31" s="657" t="s">
        <v>24</v>
      </c>
      <c r="D31" s="658">
        <v>510672.05206099997</v>
      </c>
    </row>
    <row r="32" spans="1:4" ht="16.5" thickTop="1" thickBot="1">
      <c r="A32" s="9" t="s">
        <v>7</v>
      </c>
      <c r="B32" s="10" t="s">
        <v>1966</v>
      </c>
      <c r="C32" s="657" t="s">
        <v>8</v>
      </c>
      <c r="D32" s="658">
        <v>102134.4104122</v>
      </c>
    </row>
    <row r="33" spans="1:4" ht="16.5" thickTop="1" thickBot="1">
      <c r="A33" s="9" t="s">
        <v>9</v>
      </c>
      <c r="B33" s="10" t="s">
        <v>1966</v>
      </c>
      <c r="C33" s="657" t="s">
        <v>10</v>
      </c>
      <c r="D33" s="658">
        <v>153201.61561829998</v>
      </c>
    </row>
    <row r="34" spans="1:4" ht="16.5" thickTop="1" thickBot="1">
      <c r="A34" s="9" t="s">
        <v>11</v>
      </c>
      <c r="B34" s="10" t="s">
        <v>1966</v>
      </c>
      <c r="C34" s="657" t="s">
        <v>12</v>
      </c>
      <c r="D34" s="658">
        <v>204268.8208244</v>
      </c>
    </row>
    <row r="35" spans="1:4" ht="16.5" thickTop="1" thickBot="1">
      <c r="A35" s="9" t="s">
        <v>13</v>
      </c>
      <c r="B35" s="10" t="s">
        <v>1966</v>
      </c>
      <c r="C35" s="657" t="s">
        <v>14</v>
      </c>
      <c r="D35" s="658">
        <v>255336.02603049998</v>
      </c>
    </row>
    <row r="36" spans="1:4" ht="16.5" thickTop="1" thickBot="1">
      <c r="A36" s="9" t="s">
        <v>15</v>
      </c>
      <c r="B36" s="10" t="s">
        <v>1966</v>
      </c>
      <c r="C36" s="657" t="s">
        <v>16</v>
      </c>
      <c r="D36" s="658">
        <v>306403.23123659997</v>
      </c>
    </row>
    <row r="37" spans="1:4" ht="16.5" thickTop="1" thickBot="1">
      <c r="A37" s="9" t="s">
        <v>17</v>
      </c>
      <c r="B37" s="10" t="s">
        <v>1966</v>
      </c>
      <c r="C37" s="657" t="s">
        <v>18</v>
      </c>
      <c r="D37" s="658">
        <v>357470.43644269998</v>
      </c>
    </row>
    <row r="38" spans="1:4" ht="16.5" thickTop="1" thickBot="1">
      <c r="A38" s="9" t="s">
        <v>19</v>
      </c>
      <c r="B38" s="10" t="s">
        <v>1966</v>
      </c>
      <c r="C38" s="657" t="s">
        <v>20</v>
      </c>
      <c r="D38" s="658">
        <v>408537.6416488</v>
      </c>
    </row>
    <row r="39" spans="1:4" ht="16.5" thickTop="1" thickBot="1">
      <c r="A39" s="9" t="s">
        <v>21</v>
      </c>
      <c r="B39" s="10" t="s">
        <v>1966</v>
      </c>
      <c r="C39" s="657" t="s">
        <v>22</v>
      </c>
      <c r="D39" s="658">
        <v>459604.84685490001</v>
      </c>
    </row>
    <row r="40" spans="1:4" ht="16.5" thickTop="1" thickBot="1">
      <c r="A40" s="9" t="s">
        <v>72</v>
      </c>
      <c r="B40" s="10" t="s">
        <v>1966</v>
      </c>
      <c r="C40" s="657" t="s">
        <v>73</v>
      </c>
      <c r="D40" s="655">
        <v>56173.925726710004</v>
      </c>
    </row>
    <row r="41" spans="1:4" ht="16.5" thickTop="1" thickBot="1">
      <c r="A41" s="9" t="s">
        <v>27</v>
      </c>
      <c r="B41" s="10" t="s">
        <v>1966</v>
      </c>
      <c r="C41" s="657" t="s">
        <v>28</v>
      </c>
      <c r="D41" s="655">
        <v>112347.85145342001</v>
      </c>
    </row>
    <row r="42" spans="1:4" ht="16.5" thickTop="1" thickBot="1">
      <c r="A42" s="9" t="s">
        <v>25</v>
      </c>
      <c r="B42" s="10" t="s">
        <v>1966</v>
      </c>
      <c r="C42" s="657" t="s">
        <v>26</v>
      </c>
      <c r="D42" s="655">
        <v>112347.85145342001</v>
      </c>
    </row>
    <row r="43" spans="1:4" ht="16.5" thickTop="1" thickBot="1">
      <c r="A43" s="9" t="s">
        <v>30</v>
      </c>
      <c r="B43" s="10" t="s">
        <v>1966</v>
      </c>
      <c r="C43" s="657" t="s">
        <v>31</v>
      </c>
      <c r="D43" s="658">
        <v>102134.4104122</v>
      </c>
    </row>
    <row r="44" spans="1:4" ht="17.25" customHeight="1" thickTop="1" thickBot="1">
      <c r="A44" s="9" t="s">
        <v>40</v>
      </c>
      <c r="B44" s="10" t="s">
        <v>1966</v>
      </c>
      <c r="C44" s="657" t="s">
        <v>2331</v>
      </c>
      <c r="D44" s="658">
        <v>255336.02603049998</v>
      </c>
    </row>
    <row r="45" spans="1:4" ht="16.5" thickTop="1" thickBot="1">
      <c r="A45" s="9" t="s">
        <v>32</v>
      </c>
      <c r="B45" s="10" t="s">
        <v>1966</v>
      </c>
      <c r="C45" s="657" t="s">
        <v>33</v>
      </c>
      <c r="D45" s="658">
        <v>204268.8208244</v>
      </c>
    </row>
    <row r="46" spans="1:4" ht="16.5" thickTop="1" thickBot="1">
      <c r="A46" s="9" t="s">
        <v>34</v>
      </c>
      <c r="B46" s="10" t="s">
        <v>1966</v>
      </c>
      <c r="C46" s="657" t="s">
        <v>35</v>
      </c>
      <c r="D46" s="658">
        <v>306403.23123659997</v>
      </c>
    </row>
    <row r="47" spans="1:4" ht="16.5" thickTop="1" thickBot="1">
      <c r="A47" s="9" t="s">
        <v>70</v>
      </c>
      <c r="B47" s="10" t="s">
        <v>1966</v>
      </c>
      <c r="C47" s="11" t="s">
        <v>71</v>
      </c>
      <c r="D47" s="655">
        <v>270656.18759232998</v>
      </c>
    </row>
    <row r="48" spans="1:4" ht="16.5" thickTop="1" thickBot="1">
      <c r="A48" s="9" t="s">
        <v>36</v>
      </c>
      <c r="B48" s="10" t="s">
        <v>1966</v>
      </c>
      <c r="C48" s="11" t="s">
        <v>37</v>
      </c>
      <c r="D48" s="655">
        <v>112347.85145342001</v>
      </c>
    </row>
    <row r="49" spans="1:4" ht="16.5" thickTop="1" thickBot="1">
      <c r="A49" s="9" t="s">
        <v>38</v>
      </c>
      <c r="B49" s="10" t="s">
        <v>1966</v>
      </c>
      <c r="C49" s="11" t="s">
        <v>39</v>
      </c>
      <c r="D49" s="655">
        <v>122561.29249463999</v>
      </c>
    </row>
    <row r="50" spans="1:4" ht="16.5" thickTop="1" thickBot="1">
      <c r="A50" s="9" t="s">
        <v>89</v>
      </c>
      <c r="B50" s="10" t="s">
        <v>1966</v>
      </c>
      <c r="C50" s="11" t="s">
        <v>90</v>
      </c>
      <c r="D50" s="655">
        <v>127668.01301524999</v>
      </c>
    </row>
    <row r="51" spans="1:4" ht="16.5" thickTop="1" thickBot="1">
      <c r="A51" s="9" t="s">
        <v>46</v>
      </c>
      <c r="B51" s="10" t="s">
        <v>1966</v>
      </c>
      <c r="C51" s="657" t="s">
        <v>47</v>
      </c>
      <c r="D51" s="658">
        <v>51067.205206099999</v>
      </c>
    </row>
    <row r="52" spans="1:4" ht="16.5" thickTop="1" thickBot="1">
      <c r="A52" s="9" t="s">
        <v>48</v>
      </c>
      <c r="B52" s="10" t="s">
        <v>1966</v>
      </c>
      <c r="C52" s="657" t="s">
        <v>49</v>
      </c>
      <c r="D52" s="658">
        <v>102134.4104122</v>
      </c>
    </row>
    <row r="53" spans="1:4" ht="16.5" thickTop="1" thickBot="1">
      <c r="A53" s="9" t="s">
        <v>50</v>
      </c>
      <c r="B53" s="10" t="s">
        <v>1966</v>
      </c>
      <c r="C53" s="11" t="s">
        <v>51</v>
      </c>
      <c r="D53" s="655">
        <v>102134.4104122</v>
      </c>
    </row>
    <row r="54" spans="1:4" ht="16.5" thickTop="1" thickBot="1">
      <c r="A54" s="9" t="s">
        <v>68</v>
      </c>
      <c r="B54" s="10" t="s">
        <v>1966</v>
      </c>
      <c r="C54" s="11" t="s">
        <v>69</v>
      </c>
      <c r="D54" s="655">
        <v>204268.8208244</v>
      </c>
    </row>
    <row r="55" spans="1:4" ht="46.5" thickTop="1" thickBot="1">
      <c r="A55" s="9" t="s">
        <v>29</v>
      </c>
      <c r="B55" s="10" t="s">
        <v>1966</v>
      </c>
      <c r="C55" s="11" t="s">
        <v>1967</v>
      </c>
      <c r="D55" s="655">
        <v>766008.07809149986</v>
      </c>
    </row>
    <row r="56" spans="1:4" ht="16.5" thickTop="1" thickBot="1">
      <c r="A56" s="9" t="s">
        <v>52</v>
      </c>
      <c r="B56" s="10" t="s">
        <v>1966</v>
      </c>
      <c r="C56" s="11" t="s">
        <v>53</v>
      </c>
      <c r="D56" s="655">
        <v>76600.807809149992</v>
      </c>
    </row>
    <row r="57" spans="1:4" ht="16.5" thickTop="1" thickBot="1">
      <c r="A57" s="9" t="s">
        <v>54</v>
      </c>
      <c r="B57" s="10" t="s">
        <v>1966</v>
      </c>
      <c r="C57" s="11" t="s">
        <v>55</v>
      </c>
      <c r="D57" s="655">
        <v>153201.61561829998</v>
      </c>
    </row>
    <row r="58" spans="1:4" ht="16.5" thickTop="1" thickBot="1">
      <c r="A58" s="9" t="s">
        <v>56</v>
      </c>
      <c r="B58" s="10" t="s">
        <v>1966</v>
      </c>
      <c r="C58" s="657" t="s">
        <v>57</v>
      </c>
      <c r="D58" s="658">
        <v>102134.4104122</v>
      </c>
    </row>
    <row r="59" spans="1:4" ht="16.5" thickTop="1" thickBot="1">
      <c r="A59" s="9" t="s">
        <v>2</v>
      </c>
      <c r="B59" s="10" t="s">
        <v>1966</v>
      </c>
      <c r="C59" s="657" t="s">
        <v>3</v>
      </c>
      <c r="D59" s="658">
        <v>204268.8208244</v>
      </c>
    </row>
    <row r="60" spans="1:4" ht="16.5" thickTop="1" thickBot="1">
      <c r="A60" s="9" t="s">
        <v>58</v>
      </c>
      <c r="B60" s="10" t="s">
        <v>1966</v>
      </c>
      <c r="C60" s="11" t="s">
        <v>59</v>
      </c>
      <c r="D60" s="655">
        <v>127668.01301524999</v>
      </c>
    </row>
    <row r="61" spans="1:4" ht="16.5" thickTop="1" thickBot="1">
      <c r="A61" s="9" t="s">
        <v>86</v>
      </c>
      <c r="B61" s="10" t="s">
        <v>1966</v>
      </c>
      <c r="C61" s="11" t="s">
        <v>87</v>
      </c>
      <c r="D61" s="655">
        <v>153201.61561829998</v>
      </c>
    </row>
    <row r="62" spans="1:4" ht="16.5" thickTop="1" thickBot="1">
      <c r="A62" s="9" t="s">
        <v>88</v>
      </c>
      <c r="B62" s="10" t="s">
        <v>1966</v>
      </c>
      <c r="C62" s="11" t="s">
        <v>87</v>
      </c>
      <c r="D62" s="655">
        <v>153201.61561829998</v>
      </c>
    </row>
    <row r="63" spans="1:4" ht="16.5" thickTop="1" thickBot="1">
      <c r="A63" s="9" t="s">
        <v>60</v>
      </c>
      <c r="B63" s="10" t="s">
        <v>1966</v>
      </c>
      <c r="C63" s="657" t="s">
        <v>61</v>
      </c>
      <c r="D63" s="658">
        <v>153201.61561829998</v>
      </c>
    </row>
    <row r="64" spans="1:4" ht="17.25" customHeight="1" thickTop="1" thickBot="1">
      <c r="A64" s="9" t="s">
        <v>6</v>
      </c>
      <c r="B64" s="10" t="s">
        <v>1966</v>
      </c>
      <c r="C64" s="657" t="s">
        <v>2330</v>
      </c>
      <c r="D64" s="658">
        <v>51067.205206099999</v>
      </c>
    </row>
    <row r="65" spans="1:4" ht="16.5" thickTop="1" thickBot="1">
      <c r="A65" s="9" t="s">
        <v>91</v>
      </c>
      <c r="B65" s="10" t="s">
        <v>92</v>
      </c>
      <c r="C65" s="11" t="s">
        <v>93</v>
      </c>
      <c r="D65" s="655">
        <v>510672.05206099997</v>
      </c>
    </row>
    <row r="66" spans="1:4" ht="16.5" thickTop="1" thickBot="1">
      <c r="A66" s="9" t="s">
        <v>94</v>
      </c>
      <c r="B66" s="10" t="s">
        <v>92</v>
      </c>
      <c r="C66" s="11" t="s">
        <v>95</v>
      </c>
      <c r="D66" s="655">
        <v>255336.02603049998</v>
      </c>
    </row>
    <row r="67" spans="1:4" ht="16.5" thickTop="1" thickBot="1">
      <c r="A67" s="9" t="s">
        <v>2334</v>
      </c>
      <c r="B67" s="10" t="s">
        <v>1966</v>
      </c>
      <c r="C67" s="11" t="s">
        <v>2333</v>
      </c>
      <c r="D67" s="658">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9" sqref="F9"/>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2">
        <v>1309</v>
      </c>
    </row>
    <row r="8" spans="1:4" ht="30" customHeight="1" thickTop="1" thickBot="1">
      <c r="A8" s="16" t="s">
        <v>112</v>
      </c>
      <c r="B8" s="14" t="s">
        <v>113</v>
      </c>
      <c r="C8" s="17" t="s">
        <v>114</v>
      </c>
      <c r="D8" s="1002">
        <v>3135.8943486590042</v>
      </c>
    </row>
    <row r="9" spans="1:4" ht="30" customHeight="1" thickTop="1" thickBot="1">
      <c r="A9" s="16" t="s">
        <v>117</v>
      </c>
      <c r="B9" s="14" t="s">
        <v>113</v>
      </c>
      <c r="C9" s="17" t="s">
        <v>118</v>
      </c>
      <c r="D9" s="1002">
        <v>51312.93698382291</v>
      </c>
    </row>
    <row r="10" spans="1:4" ht="30" customHeight="1" thickTop="1" thickBot="1">
      <c r="A10" s="16" t="s">
        <v>119</v>
      </c>
      <c r="B10" s="14" t="s">
        <v>113</v>
      </c>
      <c r="C10" s="17" t="s">
        <v>120</v>
      </c>
      <c r="D10" s="1002">
        <v>41811.91457002981</v>
      </c>
    </row>
    <row r="11" spans="1:4" ht="30" customHeight="1" thickTop="1" thickBot="1">
      <c r="A11" s="16" t="s">
        <v>123</v>
      </c>
      <c r="B11" s="14" t="s">
        <v>113</v>
      </c>
      <c r="C11" s="17" t="s">
        <v>124</v>
      </c>
      <c r="D11" s="1002">
        <v>15401.751596424012</v>
      </c>
    </row>
    <row r="12" spans="1:4" ht="30" customHeight="1" thickTop="1" thickBot="1">
      <c r="A12" s="16" t="s">
        <v>121</v>
      </c>
      <c r="B12" s="14" t="s">
        <v>113</v>
      </c>
      <c r="C12" s="17" t="s">
        <v>122</v>
      </c>
      <c r="D12" s="1002">
        <v>45742.559216687965</v>
      </c>
    </row>
    <row r="13" spans="1:4" ht="30" customHeight="1" thickTop="1" thickBot="1">
      <c r="A13" s="16" t="s">
        <v>125</v>
      </c>
      <c r="B13" s="14" t="s">
        <v>113</v>
      </c>
      <c r="C13" s="17" t="s">
        <v>126</v>
      </c>
      <c r="D13" s="1002">
        <v>34584.589165602389</v>
      </c>
    </row>
    <row r="14" spans="1:4" ht="30" customHeight="1" thickTop="1" thickBot="1">
      <c r="A14" s="16" t="s">
        <v>131</v>
      </c>
      <c r="B14" s="14" t="s">
        <v>113</v>
      </c>
      <c r="C14" s="17" t="s">
        <v>132</v>
      </c>
      <c r="D14" s="1002">
        <v>206968.99677522352</v>
      </c>
    </row>
    <row r="15" spans="1:4" ht="30" customHeight="1" thickTop="1" thickBot="1">
      <c r="A15" s="16" t="s">
        <v>129</v>
      </c>
      <c r="B15" s="14" t="s">
        <v>113</v>
      </c>
      <c r="C15" s="17" t="s">
        <v>130</v>
      </c>
      <c r="D15" s="1002">
        <v>156794.6972754364</v>
      </c>
    </row>
    <row r="16" spans="1:4" ht="30" customHeight="1" thickTop="1" thickBot="1">
      <c r="A16" s="16" t="s">
        <v>127</v>
      </c>
      <c r="B16" s="14" t="s">
        <v>113</v>
      </c>
      <c r="C16" s="17" t="s">
        <v>128</v>
      </c>
      <c r="D16" s="1002">
        <v>70551.298424861656</v>
      </c>
    </row>
    <row r="17" spans="1:4" ht="30" customHeight="1" thickTop="1" thickBot="1">
      <c r="A17" s="16" t="s">
        <v>1795</v>
      </c>
      <c r="B17" s="14" t="s">
        <v>113</v>
      </c>
      <c r="C17" s="17" t="s">
        <v>1796</v>
      </c>
      <c r="D17" s="1002">
        <v>44136.448829289067</v>
      </c>
    </row>
    <row r="18" spans="1:4" ht="30" customHeight="1" thickTop="1" thickBot="1">
      <c r="A18" s="16" t="s">
        <v>133</v>
      </c>
      <c r="B18" s="14" t="s">
        <v>113</v>
      </c>
      <c r="C18" s="17" t="s">
        <v>134</v>
      </c>
      <c r="D18" s="1002">
        <v>47016.776138782465</v>
      </c>
    </row>
    <row r="19" spans="1:4" ht="30" customHeight="1" thickTop="1" thickBot="1">
      <c r="A19" s="16" t="s">
        <v>146</v>
      </c>
      <c r="B19" s="14" t="s">
        <v>113</v>
      </c>
      <c r="C19" s="17" t="s">
        <v>147</v>
      </c>
      <c r="D19" s="1002">
        <v>125435.75378884634</v>
      </c>
    </row>
    <row r="20" spans="1:4" ht="30" customHeight="1" thickTop="1" thickBot="1">
      <c r="A20" s="16" t="s">
        <v>135</v>
      </c>
      <c r="B20" s="14" t="s">
        <v>113</v>
      </c>
      <c r="C20" s="17" t="s">
        <v>1968</v>
      </c>
      <c r="D20" s="1002">
        <v>62717.876894423171</v>
      </c>
    </row>
    <row r="21" spans="1:4" ht="30" customHeight="1" thickTop="1" thickBot="1">
      <c r="A21" s="16" t="s">
        <v>136</v>
      </c>
      <c r="B21" s="14" t="s">
        <v>113</v>
      </c>
      <c r="C21" s="17" t="s">
        <v>137</v>
      </c>
      <c r="D21" s="1002">
        <v>108597.43665389529</v>
      </c>
    </row>
    <row r="22" spans="1:4" ht="30" customHeight="1" thickTop="1" thickBot="1">
      <c r="A22" s="16" t="s">
        <v>138</v>
      </c>
      <c r="B22" s="14" t="s">
        <v>113</v>
      </c>
      <c r="C22" s="17" t="s">
        <v>139</v>
      </c>
      <c r="D22" s="1002">
        <v>47038.405151128143</v>
      </c>
    </row>
    <row r="23" spans="1:4" ht="30" customHeight="1" thickTop="1" thickBot="1">
      <c r="A23" s="16" t="s">
        <v>143</v>
      </c>
      <c r="B23" s="14" t="s">
        <v>144</v>
      </c>
      <c r="C23" s="17" t="s">
        <v>145</v>
      </c>
      <c r="D23" s="1002">
        <v>24416.6654853129</v>
      </c>
    </row>
    <row r="24" spans="1:4" ht="30" customHeight="1" thickTop="1" thickBot="1">
      <c r="A24" s="16" t="s">
        <v>140</v>
      </c>
      <c r="B24" s="14" t="s">
        <v>1082</v>
      </c>
      <c r="C24" s="17" t="s">
        <v>142</v>
      </c>
      <c r="D24" s="1002">
        <v>25834.726426138786</v>
      </c>
    </row>
    <row r="25" spans="1:4" ht="30" customHeight="1" thickTop="1" thickBot="1">
      <c r="A25" s="16" t="s">
        <v>148</v>
      </c>
      <c r="B25" s="14" t="s">
        <v>113</v>
      </c>
      <c r="C25" s="17" t="s">
        <v>149</v>
      </c>
      <c r="D25" s="1002">
        <v>91152.277564921256</v>
      </c>
    </row>
    <row r="26" spans="1:4" ht="30" customHeight="1" thickTop="1" thickBot="1">
      <c r="A26" s="16" t="s">
        <v>150</v>
      </c>
      <c r="B26" s="14" t="s">
        <v>113</v>
      </c>
      <c r="C26" s="17" t="s">
        <v>151</v>
      </c>
      <c r="D26" s="1002">
        <v>91152.277564921256</v>
      </c>
    </row>
    <row r="27" spans="1:4" ht="30" customHeight="1" thickTop="1" thickBot="1">
      <c r="A27" s="16" t="s">
        <v>152</v>
      </c>
      <c r="B27" s="14" t="s">
        <v>113</v>
      </c>
      <c r="C27" s="17" t="s">
        <v>153</v>
      </c>
      <c r="D27" s="1002">
        <v>52264.895732226483</v>
      </c>
    </row>
    <row r="28" spans="1:4" ht="30" customHeight="1" thickTop="1" thickBot="1">
      <c r="A28" s="16" t="s">
        <v>154</v>
      </c>
      <c r="B28" s="14" t="s">
        <v>113</v>
      </c>
      <c r="C28" s="17" t="s">
        <v>155</v>
      </c>
      <c r="D28" s="1002">
        <v>65395.459929757351</v>
      </c>
    </row>
    <row r="29" spans="1:4" ht="30" customHeight="1" thickTop="1" thickBot="1">
      <c r="A29" s="16" t="s">
        <v>156</v>
      </c>
      <c r="B29" s="14" t="s">
        <v>113</v>
      </c>
      <c r="C29" s="17" t="s">
        <v>157</v>
      </c>
      <c r="D29" s="1002">
        <v>1004.8823009791402</v>
      </c>
    </row>
    <row r="30" spans="1:4" ht="30" customHeight="1" thickTop="1" thickBot="1">
      <c r="A30" s="16" t="s">
        <v>166</v>
      </c>
      <c r="B30" s="14" t="s">
        <v>113</v>
      </c>
      <c r="C30" s="17" t="s">
        <v>167</v>
      </c>
      <c r="D30" s="1002">
        <v>119000</v>
      </c>
    </row>
    <row r="31" spans="1:4" ht="30" customHeight="1" thickTop="1" thickBot="1">
      <c r="A31" s="16" t="s">
        <v>162</v>
      </c>
      <c r="B31" s="14" t="s">
        <v>113</v>
      </c>
      <c r="C31" s="17" t="s">
        <v>163</v>
      </c>
      <c r="D31" s="1002">
        <v>10692</v>
      </c>
    </row>
    <row r="32" spans="1:4" ht="30" customHeight="1" thickTop="1" thickBot="1">
      <c r="A32" s="16" t="s">
        <v>164</v>
      </c>
      <c r="B32" s="14" t="s">
        <v>113</v>
      </c>
      <c r="C32" s="17" t="s">
        <v>165</v>
      </c>
      <c r="D32" s="1002">
        <v>119000</v>
      </c>
    </row>
    <row r="33" spans="1:4" ht="30" customHeight="1" thickTop="1" thickBot="1">
      <c r="A33" s="16" t="s">
        <v>171</v>
      </c>
      <c r="B33" s="14" t="s">
        <v>113</v>
      </c>
      <c r="C33" s="17" t="s">
        <v>172</v>
      </c>
      <c r="D33" s="1002">
        <v>8985</v>
      </c>
    </row>
    <row r="34" spans="1:4" ht="30" customHeight="1" thickTop="1" thickBot="1">
      <c r="A34" s="16" t="s">
        <v>160</v>
      </c>
      <c r="B34" s="14" t="s">
        <v>113</v>
      </c>
      <c r="C34" s="17" t="s">
        <v>161</v>
      </c>
      <c r="D34" s="1002">
        <v>7735</v>
      </c>
    </row>
    <row r="35" spans="1:4" ht="30" customHeight="1" thickTop="1" thickBot="1">
      <c r="A35" s="16" t="s">
        <v>173</v>
      </c>
      <c r="B35" s="14" t="s">
        <v>113</v>
      </c>
      <c r="C35" s="17" t="s">
        <v>1970</v>
      </c>
      <c r="D35" s="1002">
        <v>127317.28636653897</v>
      </c>
    </row>
    <row r="36" spans="1:4" ht="30" customHeight="1" thickTop="1" thickBot="1">
      <c r="A36" s="16" t="s">
        <v>170</v>
      </c>
      <c r="B36" s="14" t="s">
        <v>113</v>
      </c>
      <c r="C36" s="17" t="s">
        <v>1969</v>
      </c>
      <c r="D36" s="1002">
        <v>87204.105959982975</v>
      </c>
    </row>
    <row r="37" spans="1:4" ht="30" customHeight="1" thickTop="1" thickBot="1">
      <c r="A37" s="16" t="s">
        <v>168</v>
      </c>
      <c r="B37" s="14" t="s">
        <v>113</v>
      </c>
      <c r="C37" s="17" t="s">
        <v>169</v>
      </c>
      <c r="D37" s="1002">
        <v>97003.65107492551</v>
      </c>
    </row>
    <row r="38" spans="1:4" ht="30" customHeight="1" thickTop="1" thickBot="1">
      <c r="A38" s="16" t="s">
        <v>174</v>
      </c>
      <c r="B38" s="14" t="s">
        <v>113</v>
      </c>
      <c r="C38" s="17" t="s">
        <v>175</v>
      </c>
      <c r="D38" s="1002">
        <v>66690.005704555151</v>
      </c>
    </row>
    <row r="39" spans="1:4" ht="30" customHeight="1" thickTop="1" thickBot="1">
      <c r="A39" s="16" t="s">
        <v>176</v>
      </c>
      <c r="B39" s="14" t="s">
        <v>113</v>
      </c>
      <c r="C39" s="17" t="s">
        <v>177</v>
      </c>
      <c r="D39" s="1002">
        <v>86582</v>
      </c>
    </row>
    <row r="40" spans="1:4" ht="30" customHeight="1" thickTop="1" thickBot="1">
      <c r="A40" s="16" t="s">
        <v>180</v>
      </c>
      <c r="B40" s="14" t="s">
        <v>113</v>
      </c>
      <c r="C40" s="17" t="s">
        <v>181</v>
      </c>
      <c r="D40" s="1002">
        <v>86582</v>
      </c>
    </row>
    <row r="41" spans="1:4" ht="30" customHeight="1" thickTop="1" thickBot="1">
      <c r="A41" s="16" t="s">
        <v>178</v>
      </c>
      <c r="B41" s="14" t="s">
        <v>113</v>
      </c>
      <c r="C41" s="17" t="s">
        <v>179</v>
      </c>
      <c r="D41" s="1002">
        <v>86582</v>
      </c>
    </row>
    <row r="42" spans="1:4" ht="30" customHeight="1" thickTop="1" thickBot="1">
      <c r="A42" s="16" t="s">
        <v>182</v>
      </c>
      <c r="B42" s="14" t="s">
        <v>113</v>
      </c>
      <c r="C42" s="17" t="s">
        <v>183</v>
      </c>
      <c r="D42" s="1002">
        <v>52059.211648953053</v>
      </c>
    </row>
    <row r="43" spans="1:4" ht="30" customHeight="1" thickTop="1" thickBot="1">
      <c r="A43" s="16" t="s">
        <v>1756</v>
      </c>
      <c r="B43" s="14" t="s">
        <v>113</v>
      </c>
      <c r="C43" s="17" t="s">
        <v>1755</v>
      </c>
      <c r="D43" s="1002">
        <v>5940</v>
      </c>
    </row>
    <row r="44" spans="1:4" ht="30" customHeight="1" thickTop="1" thickBot="1">
      <c r="A44" s="16" t="s">
        <v>184</v>
      </c>
      <c r="B44" s="14" t="s">
        <v>113</v>
      </c>
      <c r="C44" s="17" t="s">
        <v>185</v>
      </c>
      <c r="D44" s="1002">
        <v>19116.448797360583</v>
      </c>
    </row>
    <row r="45" spans="1:4" ht="30" customHeight="1" thickTop="1" thickBot="1">
      <c r="A45" s="16" t="s">
        <v>1687</v>
      </c>
      <c r="B45" s="14" t="s">
        <v>113</v>
      </c>
      <c r="C45" s="17" t="s">
        <v>1688</v>
      </c>
      <c r="D45" s="1002">
        <v>2353.7828118348234</v>
      </c>
    </row>
    <row r="46" spans="1:4" ht="30" customHeight="1" thickTop="1" thickBot="1">
      <c r="A46" s="16" t="s">
        <v>188</v>
      </c>
      <c r="B46" s="14" t="s">
        <v>113</v>
      </c>
      <c r="C46" s="17" t="s">
        <v>189</v>
      </c>
      <c r="D46" s="1002">
        <v>2400.2156449553004</v>
      </c>
    </row>
    <row r="47" spans="1:4" ht="30" customHeight="1" thickTop="1" thickBot="1">
      <c r="A47" s="16" t="s">
        <v>186</v>
      </c>
      <c r="B47" s="14" t="s">
        <v>113</v>
      </c>
      <c r="C47" s="17" t="s">
        <v>187</v>
      </c>
      <c r="D47" s="1002">
        <v>1385.8290762026397</v>
      </c>
    </row>
    <row r="48" spans="1:4" ht="30" customHeight="1" thickTop="1" thickBot="1">
      <c r="A48" s="16" t="s">
        <v>190</v>
      </c>
      <c r="B48" s="14" t="s">
        <v>113</v>
      </c>
      <c r="C48" s="17" t="s">
        <v>191</v>
      </c>
      <c r="D48" s="1002">
        <v>1763.7824606215413</v>
      </c>
    </row>
    <row r="49" spans="1:4" ht="30" customHeight="1" thickTop="1" thickBot="1">
      <c r="A49" s="16" t="s">
        <v>201</v>
      </c>
      <c r="B49" s="14" t="s">
        <v>113</v>
      </c>
      <c r="C49" s="17" t="s">
        <v>1972</v>
      </c>
      <c r="D49" s="1002">
        <v>81936.453735632196</v>
      </c>
    </row>
    <row r="50" spans="1:4" ht="30" customHeight="1" thickTop="1" thickBot="1">
      <c r="A50" s="16" t="s">
        <v>192</v>
      </c>
      <c r="B50" s="14" t="s">
        <v>113</v>
      </c>
      <c r="C50" s="17" t="s">
        <v>193</v>
      </c>
      <c r="D50" s="1002">
        <v>29735.487558535551</v>
      </c>
    </row>
    <row r="51" spans="1:4" ht="30" customHeight="1" thickTop="1" thickBot="1">
      <c r="A51" s="16" t="s">
        <v>194</v>
      </c>
      <c r="B51" s="14" t="s">
        <v>113</v>
      </c>
      <c r="C51" s="17" t="s">
        <v>1971</v>
      </c>
      <c r="D51" s="1002">
        <v>1938.4573967645808</v>
      </c>
    </row>
    <row r="52" spans="1:4" ht="30" customHeight="1" thickTop="1" thickBot="1">
      <c r="A52" s="16" t="s">
        <v>224</v>
      </c>
      <c r="B52" s="14" t="s">
        <v>92</v>
      </c>
      <c r="C52" s="17" t="s">
        <v>1975</v>
      </c>
      <c r="D52" s="1002">
        <v>152970.58508939977</v>
      </c>
    </row>
    <row r="53" spans="1:4" ht="30" customHeight="1" thickTop="1" thickBot="1">
      <c r="A53" s="16" t="s">
        <v>195</v>
      </c>
      <c r="B53" s="14" t="s">
        <v>113</v>
      </c>
      <c r="C53" s="17" t="s">
        <v>196</v>
      </c>
      <c r="D53" s="1002">
        <v>10806.634663686678</v>
      </c>
    </row>
    <row r="54" spans="1:4" ht="30" customHeight="1" thickTop="1" thickBot="1">
      <c r="A54" s="16" t="s">
        <v>214</v>
      </c>
      <c r="B54" s="14" t="s">
        <v>113</v>
      </c>
      <c r="C54" s="17" t="s">
        <v>215</v>
      </c>
      <c r="D54" s="1002">
        <v>10098.884195402299</v>
      </c>
    </row>
    <row r="55" spans="1:4" ht="30" customHeight="1" thickTop="1" thickBot="1">
      <c r="A55" s="16" t="s">
        <v>197</v>
      </c>
      <c r="B55" s="14" t="s">
        <v>113</v>
      </c>
      <c r="C55" s="17" t="s">
        <v>198</v>
      </c>
      <c r="D55" s="1002">
        <v>94520.668678160946</v>
      </c>
    </row>
    <row r="56" spans="1:4" ht="30" customHeight="1" thickTop="1" thickBot="1">
      <c r="A56" s="16" t="s">
        <v>199</v>
      </c>
      <c r="B56" s="14" t="s">
        <v>113</v>
      </c>
      <c r="C56" s="17" t="s">
        <v>200</v>
      </c>
      <c r="D56" s="1002">
        <v>10998.473722860794</v>
      </c>
    </row>
    <row r="57" spans="1:4" ht="30" customHeight="1" thickTop="1" thickBot="1">
      <c r="A57" s="16" t="s">
        <v>202</v>
      </c>
      <c r="B57" s="14" t="s">
        <v>113</v>
      </c>
      <c r="C57" s="17" t="s">
        <v>203</v>
      </c>
      <c r="D57" s="1002">
        <v>65325.442805449144</v>
      </c>
    </row>
    <row r="58" spans="1:4" ht="30" customHeight="1" thickTop="1" thickBot="1">
      <c r="A58" s="16" t="s">
        <v>212</v>
      </c>
      <c r="B58" s="14" t="s">
        <v>113</v>
      </c>
      <c r="C58" s="17" t="s">
        <v>213</v>
      </c>
      <c r="D58" s="1002">
        <v>25357.34610472542</v>
      </c>
    </row>
    <row r="59" spans="1:4" ht="30" customHeight="1" thickTop="1" thickBot="1">
      <c r="A59" s="16" t="s">
        <v>206</v>
      </c>
      <c r="B59" s="14" t="s">
        <v>113</v>
      </c>
      <c r="C59" s="17" t="s">
        <v>207</v>
      </c>
      <c r="D59" s="1002">
        <v>7066.6297041294174</v>
      </c>
    </row>
    <row r="60" spans="1:4" ht="30" customHeight="1" thickTop="1" thickBot="1">
      <c r="A60" s="16" t="s">
        <v>204</v>
      </c>
      <c r="B60" s="14" t="s">
        <v>113</v>
      </c>
      <c r="C60" s="17" t="s">
        <v>205</v>
      </c>
      <c r="D60" s="1002">
        <v>15679.471743295022</v>
      </c>
    </row>
    <row r="61" spans="1:4" ht="30" customHeight="1" thickTop="1" thickBot="1">
      <c r="A61" s="16" t="s">
        <v>208</v>
      </c>
      <c r="B61" s="14" t="s">
        <v>113</v>
      </c>
      <c r="C61" s="17" t="s">
        <v>209</v>
      </c>
      <c r="D61" s="1002">
        <v>15679.471743295022</v>
      </c>
    </row>
    <row r="62" spans="1:4" ht="30" customHeight="1" thickTop="1" thickBot="1">
      <c r="A62" s="16" t="s">
        <v>210</v>
      </c>
      <c r="B62" s="14" t="s">
        <v>113</v>
      </c>
      <c r="C62" s="17" t="s">
        <v>211</v>
      </c>
      <c r="D62" s="1002">
        <v>15679.471743295022</v>
      </c>
    </row>
    <row r="63" spans="1:4" ht="30" customHeight="1" thickTop="1" thickBot="1">
      <c r="A63" s="16" t="s">
        <v>217</v>
      </c>
      <c r="B63" s="14" t="s">
        <v>113</v>
      </c>
      <c r="C63" s="17" t="s">
        <v>218</v>
      </c>
      <c r="D63" s="1002">
        <v>29268.347254150707</v>
      </c>
    </row>
    <row r="64" spans="1:4" ht="30" customHeight="1" thickTop="1" thickBot="1">
      <c r="A64" s="16" t="s">
        <v>219</v>
      </c>
      <c r="B64" s="14" t="s">
        <v>113</v>
      </c>
      <c r="C64" s="17" t="s">
        <v>220</v>
      </c>
      <c r="D64" s="1002">
        <v>11516.007811834826</v>
      </c>
    </row>
    <row r="65" spans="1:4" ht="30" customHeight="1" thickTop="1" thickBot="1">
      <c r="A65" s="16" t="s">
        <v>216</v>
      </c>
      <c r="B65" s="14" t="s">
        <v>113</v>
      </c>
      <c r="C65" s="17" t="s">
        <v>1973</v>
      </c>
      <c r="D65" s="1002">
        <v>12082.212217965092</v>
      </c>
    </row>
    <row r="66" spans="1:4" ht="30" customHeight="1" thickTop="1" thickBot="1">
      <c r="A66" s="16" t="s">
        <v>221</v>
      </c>
      <c r="B66" s="14" t="s">
        <v>113</v>
      </c>
      <c r="C66" s="17" t="s">
        <v>1974</v>
      </c>
      <c r="D66" s="1002">
        <v>61878.316443167314</v>
      </c>
    </row>
    <row r="67" spans="1:4" ht="30" customHeight="1" thickTop="1" thickBot="1">
      <c r="A67" s="16" t="s">
        <v>222</v>
      </c>
      <c r="B67" s="14" t="s">
        <v>113</v>
      </c>
      <c r="C67" s="17" t="s">
        <v>223</v>
      </c>
      <c r="D67" s="1002">
        <v>23215.751362281826</v>
      </c>
    </row>
    <row r="68" spans="1:4" ht="30" customHeight="1" thickTop="1" thickBot="1">
      <c r="A68" s="16" t="s">
        <v>225</v>
      </c>
      <c r="B68" s="14" t="s">
        <v>113</v>
      </c>
      <c r="C68" s="17" t="s">
        <v>226</v>
      </c>
      <c r="D68" s="1002">
        <v>61015.685717326531</v>
      </c>
    </row>
    <row r="69" spans="1:4" ht="30" customHeight="1" thickTop="1" thickBot="1">
      <c r="A69" s="16" t="s">
        <v>227</v>
      </c>
      <c r="B69" s="14" t="s">
        <v>113</v>
      </c>
      <c r="C69" s="17" t="s">
        <v>1976</v>
      </c>
      <c r="D69" s="1002">
        <v>14899.688399318862</v>
      </c>
    </row>
    <row r="70" spans="1:4" ht="30" customHeight="1" thickTop="1" thickBot="1">
      <c r="A70" s="16" t="s">
        <v>232</v>
      </c>
      <c r="B70" s="14" t="s">
        <v>233</v>
      </c>
      <c r="C70" s="17" t="s">
        <v>1979</v>
      </c>
      <c r="D70" s="1002">
        <v>5226.49058109834</v>
      </c>
    </row>
    <row r="71" spans="1:4" ht="30" customHeight="1" thickTop="1" thickBot="1">
      <c r="A71" s="16" t="s">
        <v>228</v>
      </c>
      <c r="B71" s="14" t="s">
        <v>113</v>
      </c>
      <c r="C71" s="17" t="s">
        <v>1977</v>
      </c>
      <c r="D71" s="1002">
        <v>3223.1965410813118</v>
      </c>
    </row>
    <row r="72" spans="1:4" ht="30" customHeight="1" thickTop="1" thickBot="1">
      <c r="A72" s="16" t="s">
        <v>229</v>
      </c>
      <c r="B72" s="14" t="s">
        <v>113</v>
      </c>
      <c r="C72" s="17" t="s">
        <v>1978</v>
      </c>
      <c r="D72" s="1002">
        <v>7858.5579501915718</v>
      </c>
    </row>
    <row r="73" spans="1:4" ht="30" customHeight="1" thickTop="1" thickBot="1">
      <c r="A73" s="16" t="s">
        <v>230</v>
      </c>
      <c r="B73" s="14" t="s">
        <v>113</v>
      </c>
      <c r="C73" s="17" t="s">
        <v>231</v>
      </c>
      <c r="D73" s="1002">
        <v>3023.798414218817</v>
      </c>
    </row>
    <row r="74" spans="1:4" ht="30" customHeight="1" thickTop="1" thickBot="1">
      <c r="A74" s="16" t="s">
        <v>234</v>
      </c>
      <c r="B74" s="14" t="s">
        <v>113</v>
      </c>
      <c r="C74" s="17" t="s">
        <v>235</v>
      </c>
      <c r="D74" s="1002">
        <v>11634.140921668797</v>
      </c>
    </row>
    <row r="75" spans="1:4" ht="30" customHeight="1" thickTop="1" thickBot="1">
      <c r="A75" s="16" t="s">
        <v>236</v>
      </c>
      <c r="B75" s="14" t="s">
        <v>113</v>
      </c>
      <c r="C75" s="17" t="s">
        <v>237</v>
      </c>
      <c r="D75" s="1002">
        <v>261781.59060238404</v>
      </c>
    </row>
    <row r="76" spans="1:4" ht="30" customHeight="1" thickTop="1" thickBot="1">
      <c r="A76" s="16" t="s">
        <v>238</v>
      </c>
      <c r="B76" s="14" t="s">
        <v>113</v>
      </c>
      <c r="C76" s="17" t="s">
        <v>239</v>
      </c>
      <c r="D76" s="1002">
        <v>332655.40924861649</v>
      </c>
    </row>
    <row r="77" spans="1:4" ht="30" customHeight="1" thickTop="1" thickBot="1">
      <c r="A77" s="16" t="s">
        <v>240</v>
      </c>
      <c r="B77" s="14" t="s">
        <v>113</v>
      </c>
      <c r="C77" s="17" t="s">
        <v>1980</v>
      </c>
      <c r="D77" s="1002">
        <v>105932.12954448703</v>
      </c>
    </row>
    <row r="78" spans="1:4" ht="30" customHeight="1" thickTop="1" thickBot="1">
      <c r="A78" s="16" t="s">
        <v>241</v>
      </c>
      <c r="B78" s="14" t="s">
        <v>113</v>
      </c>
      <c r="C78" s="17" t="s">
        <v>1981</v>
      </c>
      <c r="D78" s="1002">
        <v>131016.11960408687</v>
      </c>
    </row>
    <row r="79" spans="1:4" ht="30" customHeight="1" thickTop="1" thickBot="1">
      <c r="A79" s="16" t="s">
        <v>246</v>
      </c>
      <c r="B79" s="14" t="s">
        <v>113</v>
      </c>
      <c r="C79" s="17" t="s">
        <v>1986</v>
      </c>
      <c r="D79" s="1002">
        <v>108096.33093869733</v>
      </c>
    </row>
    <row r="80" spans="1:4" ht="30" customHeight="1" thickTop="1" thickBot="1">
      <c r="A80" s="16" t="s">
        <v>243</v>
      </c>
      <c r="B80" s="14" t="s">
        <v>113</v>
      </c>
      <c r="C80" s="17" t="s">
        <v>1983</v>
      </c>
      <c r="D80" s="1002">
        <v>135888.73495104304</v>
      </c>
    </row>
    <row r="81" spans="1:4" ht="30" customHeight="1" thickTop="1" thickBot="1">
      <c r="A81" s="16" t="s">
        <v>244</v>
      </c>
      <c r="B81" s="14" t="s">
        <v>113</v>
      </c>
      <c r="C81" s="17" t="s">
        <v>1984</v>
      </c>
      <c r="D81" s="1002">
        <v>257469.34406130272</v>
      </c>
    </row>
    <row r="82" spans="1:4" ht="30" customHeight="1" thickTop="1" thickBot="1">
      <c r="A82" s="16" t="s">
        <v>245</v>
      </c>
      <c r="B82" s="14" t="s">
        <v>113</v>
      </c>
      <c r="C82" s="17" t="s">
        <v>1985</v>
      </c>
      <c r="D82" s="1002">
        <v>183438.7478820775</v>
      </c>
    </row>
    <row r="83" spans="1:4" ht="30" customHeight="1" thickTop="1" thickBot="1">
      <c r="A83" s="16" t="s">
        <v>247</v>
      </c>
      <c r="B83" s="14" t="s">
        <v>113</v>
      </c>
      <c r="C83" s="17" t="s">
        <v>1987</v>
      </c>
      <c r="D83" s="1002">
        <v>118945.82047679866</v>
      </c>
    </row>
    <row r="84" spans="1:4" ht="30" customHeight="1" thickTop="1" thickBot="1">
      <c r="A84" s="16" t="s">
        <v>242</v>
      </c>
      <c r="B84" s="14" t="s">
        <v>113</v>
      </c>
      <c r="C84" s="17" t="s">
        <v>1982</v>
      </c>
      <c r="D84" s="1002">
        <v>181332.47918263092</v>
      </c>
    </row>
    <row r="85" spans="1:4" ht="30" customHeight="1" thickTop="1" thickBot="1">
      <c r="A85" s="16" t="s">
        <v>248</v>
      </c>
      <c r="B85" s="14" t="s">
        <v>113</v>
      </c>
      <c r="C85" s="17" t="s">
        <v>1988</v>
      </c>
      <c r="D85" s="1002">
        <v>334495.34679650917</v>
      </c>
    </row>
    <row r="86" spans="1:4" ht="30" customHeight="1" thickTop="1" thickBot="1">
      <c r="A86" s="16" t="s">
        <v>249</v>
      </c>
      <c r="B86" s="14" t="s">
        <v>113</v>
      </c>
      <c r="C86" s="17" t="s">
        <v>250</v>
      </c>
      <c r="D86" s="1002">
        <v>3742.2827586206904</v>
      </c>
    </row>
    <row r="87" spans="1:4" ht="30" customHeight="1" thickTop="1" thickBot="1">
      <c r="A87" s="16" t="s">
        <v>255</v>
      </c>
      <c r="B87" s="14" t="s">
        <v>113</v>
      </c>
      <c r="C87" s="17" t="s">
        <v>256</v>
      </c>
      <c r="D87" s="1002">
        <v>1270517.0608237551</v>
      </c>
    </row>
    <row r="88" spans="1:4" ht="30" customHeight="1" thickTop="1" thickBot="1">
      <c r="A88" s="16" t="s">
        <v>253</v>
      </c>
      <c r="B88" s="14" t="s">
        <v>113</v>
      </c>
      <c r="C88" s="17" t="s">
        <v>254</v>
      </c>
      <c r="D88" s="1002">
        <v>18191.642220093661</v>
      </c>
    </row>
    <row r="89" spans="1:4" ht="30" customHeight="1" thickTop="1" thickBot="1">
      <c r="A89" s="16" t="s">
        <v>251</v>
      </c>
      <c r="B89" s="14" t="s">
        <v>113</v>
      </c>
      <c r="C89" s="17" t="s">
        <v>252</v>
      </c>
      <c r="D89" s="1002">
        <v>17831.155321413371</v>
      </c>
    </row>
    <row r="90" spans="1:4" ht="30" customHeight="1" thickTop="1" thickBot="1">
      <c r="A90" s="16" t="s">
        <v>257</v>
      </c>
      <c r="B90" s="14" t="s">
        <v>113</v>
      </c>
      <c r="C90" s="17" t="s">
        <v>258</v>
      </c>
      <c r="D90" s="1002">
        <v>8985</v>
      </c>
    </row>
    <row r="91" spans="1:4" ht="30" customHeight="1" thickTop="1" thickBot="1">
      <c r="A91" s="16" t="s">
        <v>259</v>
      </c>
      <c r="B91" s="14" t="s">
        <v>113</v>
      </c>
      <c r="C91" s="17" t="s">
        <v>260</v>
      </c>
      <c r="D91" s="1002">
        <v>66654.412635664106</v>
      </c>
    </row>
    <row r="92" spans="1:4" ht="30" customHeight="1" thickTop="1" thickBot="1">
      <c r="A92" s="16" t="s">
        <v>261</v>
      </c>
      <c r="B92" s="14" t="s">
        <v>113</v>
      </c>
      <c r="C92" s="17" t="s">
        <v>262</v>
      </c>
      <c r="D92" s="1002">
        <v>7795.9184759472128</v>
      </c>
    </row>
    <row r="93" spans="1:4" ht="30" customHeight="1" thickTop="1" thickBot="1">
      <c r="A93" s="16" t="s">
        <v>263</v>
      </c>
      <c r="B93" s="14" t="s">
        <v>113</v>
      </c>
      <c r="C93" s="17" t="s">
        <v>264</v>
      </c>
      <c r="D93" s="1002">
        <v>7036.6655598126881</v>
      </c>
    </row>
    <row r="94" spans="1:4" ht="30" customHeight="1" thickTop="1" thickBot="1">
      <c r="A94" s="16" t="s">
        <v>265</v>
      </c>
      <c r="B94" s="14" t="s">
        <v>113</v>
      </c>
      <c r="C94" s="17" t="s">
        <v>266</v>
      </c>
      <c r="D94" s="1002">
        <v>17558.897860791829</v>
      </c>
    </row>
    <row r="95" spans="1:4" ht="30" customHeight="1" thickTop="1" thickBot="1">
      <c r="A95" s="16" t="s">
        <v>267</v>
      </c>
      <c r="B95" s="14" t="s">
        <v>113</v>
      </c>
      <c r="C95" s="17" t="s">
        <v>268</v>
      </c>
      <c r="D95" s="1002">
        <v>55091.241219667951</v>
      </c>
    </row>
    <row r="96" spans="1:4" ht="30" customHeight="1" thickTop="1" thickBot="1">
      <c r="A96" s="16" t="s">
        <v>269</v>
      </c>
      <c r="B96" s="14" t="s">
        <v>113</v>
      </c>
      <c r="C96" s="17" t="s">
        <v>270</v>
      </c>
      <c r="D96" s="1002">
        <v>116044.23706896554</v>
      </c>
    </row>
    <row r="97" spans="1:4" ht="30" customHeight="1" thickTop="1" thickBot="1">
      <c r="A97" s="16" t="s">
        <v>271</v>
      </c>
      <c r="B97" s="14" t="s">
        <v>113</v>
      </c>
      <c r="C97" s="17" t="s">
        <v>272</v>
      </c>
      <c r="D97" s="1002">
        <v>163693.65677948066</v>
      </c>
    </row>
    <row r="98" spans="1:4" ht="30" customHeight="1" thickTop="1" thickBot="1">
      <c r="A98" s="16" t="s">
        <v>273</v>
      </c>
      <c r="B98" s="14" t="s">
        <v>113</v>
      </c>
      <c r="C98" s="17" t="s">
        <v>274</v>
      </c>
      <c r="D98" s="1002">
        <v>5147.160685398042</v>
      </c>
    </row>
    <row r="99" spans="1:4" ht="30" customHeight="1" thickTop="1" thickBot="1">
      <c r="A99" s="16" t="s">
        <v>275</v>
      </c>
      <c r="B99" s="14" t="s">
        <v>113</v>
      </c>
      <c r="C99" s="17" t="s">
        <v>276</v>
      </c>
      <c r="D99" s="1002">
        <v>16549.42255578301</v>
      </c>
    </row>
    <row r="100" spans="1:4" ht="30" customHeight="1" thickTop="1" thickBot="1">
      <c r="A100" s="16" t="s">
        <v>277</v>
      </c>
      <c r="B100" s="14" t="s">
        <v>113</v>
      </c>
      <c r="C100" s="17" t="s">
        <v>278</v>
      </c>
      <c r="D100" s="1002">
        <v>266417.29468922946</v>
      </c>
    </row>
    <row r="101" spans="1:4" ht="30" customHeight="1" thickTop="1" thickBot="1">
      <c r="A101" s="16" t="s">
        <v>279</v>
      </c>
      <c r="B101" s="14" t="s">
        <v>113</v>
      </c>
      <c r="C101" s="17" t="s">
        <v>1989</v>
      </c>
      <c r="D101" s="1002">
        <v>250871.50757769268</v>
      </c>
    </row>
    <row r="102" spans="1:4" ht="30" customHeight="1" thickTop="1" thickBot="1">
      <c r="A102" s="16" t="s">
        <v>280</v>
      </c>
      <c r="B102" s="14" t="s">
        <v>113</v>
      </c>
      <c r="C102" s="17" t="s">
        <v>281</v>
      </c>
      <c r="D102" s="1002">
        <v>369542.5307471265</v>
      </c>
    </row>
    <row r="103" spans="1:4" ht="30" customHeight="1" thickTop="1" thickBot="1">
      <c r="A103" s="16" t="s">
        <v>282</v>
      </c>
      <c r="B103" s="14" t="s">
        <v>113</v>
      </c>
      <c r="C103" s="17" t="s">
        <v>283</v>
      </c>
      <c r="D103" s="1002">
        <v>403884.32265857817</v>
      </c>
    </row>
    <row r="104" spans="1:4" ht="30" customHeight="1" thickTop="1" thickBot="1">
      <c r="A104" s="16" t="s">
        <v>284</v>
      </c>
      <c r="B104" s="14" t="s">
        <v>113</v>
      </c>
      <c r="C104" s="17" t="s">
        <v>285</v>
      </c>
      <c r="D104" s="1002">
        <v>396449.3345466156</v>
      </c>
    </row>
    <row r="105" spans="1:4" ht="30" customHeight="1" thickTop="1" thickBot="1">
      <c r="A105" s="16" t="s">
        <v>286</v>
      </c>
      <c r="B105" s="14" t="s">
        <v>113</v>
      </c>
      <c r="C105" s="17" t="s">
        <v>287</v>
      </c>
      <c r="D105" s="1002">
        <v>166279.50296934869</v>
      </c>
    </row>
    <row r="106" spans="1:4" ht="30" customHeight="1" thickTop="1" thickBot="1">
      <c r="A106" s="16" t="s">
        <v>288</v>
      </c>
      <c r="B106" s="14" t="s">
        <v>113</v>
      </c>
      <c r="C106" s="17" t="s">
        <v>289</v>
      </c>
      <c r="D106" s="1002">
        <v>7811.0366113239688</v>
      </c>
    </row>
    <row r="107" spans="1:4" ht="30" customHeight="1" thickTop="1" thickBot="1">
      <c r="A107" s="16" t="s">
        <v>290</v>
      </c>
      <c r="B107" s="14" t="s">
        <v>113</v>
      </c>
      <c r="C107" s="17" t="s">
        <v>291</v>
      </c>
      <c r="D107" s="1002">
        <v>351381.35660919547</v>
      </c>
    </row>
    <row r="108" spans="1:4" ht="30" customHeight="1" thickTop="1" thickBot="1">
      <c r="A108" s="16" t="s">
        <v>292</v>
      </c>
      <c r="B108" s="14" t="s">
        <v>113</v>
      </c>
      <c r="C108" s="17" t="s">
        <v>293</v>
      </c>
      <c r="D108" s="1002">
        <v>8181</v>
      </c>
    </row>
    <row r="109" spans="1:4" ht="30" customHeight="1" thickTop="1" thickBot="1">
      <c r="A109" s="16" t="s">
        <v>294</v>
      </c>
      <c r="B109" s="14" t="s">
        <v>113</v>
      </c>
      <c r="C109" s="17" t="s">
        <v>1990</v>
      </c>
      <c r="D109" s="1002">
        <v>594600.67886334623</v>
      </c>
    </row>
    <row r="110" spans="1:4" ht="30" customHeight="1" thickTop="1" thickBot="1">
      <c r="A110" s="16" t="s">
        <v>295</v>
      </c>
      <c r="B110" s="14" t="s">
        <v>113</v>
      </c>
      <c r="C110" s="17" t="s">
        <v>296</v>
      </c>
      <c r="D110" s="1002">
        <v>2547.4360472541512</v>
      </c>
    </row>
    <row r="111" spans="1:4" ht="30" customHeight="1" thickTop="1" thickBot="1">
      <c r="A111" s="16" t="s">
        <v>297</v>
      </c>
      <c r="B111" s="14" t="s">
        <v>113</v>
      </c>
      <c r="C111" s="17" t="s">
        <v>298</v>
      </c>
      <c r="D111" s="1002">
        <v>94063.405555555582</v>
      </c>
    </row>
    <row r="112" spans="1:4" ht="30" customHeight="1" thickTop="1" thickBot="1">
      <c r="A112" s="16" t="s">
        <v>299</v>
      </c>
      <c r="B112" s="14" t="s">
        <v>113</v>
      </c>
      <c r="C112" s="17" t="s">
        <v>300</v>
      </c>
      <c r="D112" s="1002">
        <v>317964.75426777359</v>
      </c>
    </row>
    <row r="113" spans="1:4" ht="30" customHeight="1" thickTop="1" thickBot="1">
      <c r="A113" s="16" t="s">
        <v>301</v>
      </c>
      <c r="B113" s="14" t="s">
        <v>113</v>
      </c>
      <c r="C113" s="17" t="s">
        <v>302</v>
      </c>
      <c r="D113" s="1002">
        <v>6369.1797254150715</v>
      </c>
    </row>
    <row r="114" spans="1:4" ht="30" customHeight="1" thickTop="1" thickBot="1">
      <c r="A114" s="16" t="s">
        <v>305</v>
      </c>
      <c r="B114" s="14" t="s">
        <v>113</v>
      </c>
      <c r="C114" s="17" t="s">
        <v>306</v>
      </c>
      <c r="D114" s="1002">
        <v>90940.926032354211</v>
      </c>
    </row>
    <row r="115" spans="1:4" ht="30" customHeight="1" thickTop="1" thickBot="1">
      <c r="A115" s="16" t="s">
        <v>303</v>
      </c>
      <c r="B115" s="14" t="s">
        <v>113</v>
      </c>
      <c r="C115" s="17" t="s">
        <v>304</v>
      </c>
      <c r="D115" s="1002">
        <v>115322.96090889742</v>
      </c>
    </row>
    <row r="116" spans="1:4" ht="30" customHeight="1" thickTop="1" thickBot="1">
      <c r="A116" s="16" t="s">
        <v>309</v>
      </c>
      <c r="B116" s="14" t="s">
        <v>113</v>
      </c>
      <c r="C116" s="17" t="s">
        <v>1991</v>
      </c>
      <c r="D116" s="1002">
        <v>90940.926032354211</v>
      </c>
    </row>
    <row r="117" spans="1:4" ht="30" customHeight="1" thickTop="1" thickBot="1">
      <c r="A117" s="16" t="s">
        <v>310</v>
      </c>
      <c r="B117" s="14" t="s">
        <v>113</v>
      </c>
      <c r="C117" s="17" t="s">
        <v>311</v>
      </c>
      <c r="D117" s="1002">
        <v>119438.88334397618</v>
      </c>
    </row>
    <row r="118" spans="1:4" ht="30" customHeight="1" thickTop="1" thickBot="1">
      <c r="A118" s="16" t="s">
        <v>313</v>
      </c>
      <c r="B118" s="14" t="s">
        <v>113</v>
      </c>
      <c r="C118" s="17" t="s">
        <v>1993</v>
      </c>
      <c r="D118" s="1002">
        <v>291010.95322477655</v>
      </c>
    </row>
    <row r="119" spans="1:4" ht="30" customHeight="1" thickTop="1" thickBot="1">
      <c r="A119" s="16" t="s">
        <v>318</v>
      </c>
      <c r="B119" s="14" t="s">
        <v>113</v>
      </c>
      <c r="C119" s="17" t="s">
        <v>319</v>
      </c>
      <c r="D119" s="1002">
        <v>157630.93173690935</v>
      </c>
    </row>
    <row r="120" spans="1:4" ht="30" customHeight="1" thickTop="1" thickBot="1">
      <c r="A120" s="16" t="s">
        <v>314</v>
      </c>
      <c r="B120" s="14" t="s">
        <v>113</v>
      </c>
      <c r="C120" s="17" t="s">
        <v>315</v>
      </c>
      <c r="D120" s="1002">
        <v>157206.47433951835</v>
      </c>
    </row>
    <row r="121" spans="1:4" ht="30" customHeight="1" thickTop="1" thickBot="1">
      <c r="A121" s="16" t="s">
        <v>1732</v>
      </c>
      <c r="B121" s="14" t="s">
        <v>113</v>
      </c>
      <c r="C121" s="17" t="s">
        <v>1733</v>
      </c>
      <c r="D121" s="1002">
        <v>90940.926032354211</v>
      </c>
    </row>
    <row r="122" spans="1:4" ht="30" customHeight="1" thickTop="1" thickBot="1">
      <c r="A122" s="16" t="s">
        <v>322</v>
      </c>
      <c r="B122" s="14" t="s">
        <v>113</v>
      </c>
      <c r="C122" s="17" t="s">
        <v>323</v>
      </c>
      <c r="D122" s="1002">
        <v>90940.926032354211</v>
      </c>
    </row>
    <row r="123" spans="1:4" ht="30" customHeight="1" thickTop="1" thickBot="1">
      <c r="A123" s="16" t="s">
        <v>320</v>
      </c>
      <c r="B123" s="14" t="s">
        <v>113</v>
      </c>
      <c r="C123" s="17" t="s">
        <v>321</v>
      </c>
      <c r="D123" s="1002">
        <v>118349.28909110262</v>
      </c>
    </row>
    <row r="124" spans="1:4" ht="30" customHeight="1" thickTop="1" thickBot="1">
      <c r="A124" s="16" t="s">
        <v>312</v>
      </c>
      <c r="B124" s="14" t="s">
        <v>113</v>
      </c>
      <c r="C124" s="17" t="s">
        <v>1992</v>
      </c>
      <c r="D124" s="1002">
        <v>157630.93173690935</v>
      </c>
    </row>
    <row r="125" spans="1:4" ht="30" customHeight="1" thickTop="1" thickBot="1">
      <c r="A125" s="16" t="s">
        <v>316</v>
      </c>
      <c r="B125" s="14" t="s">
        <v>113</v>
      </c>
      <c r="C125" s="17" t="s">
        <v>317</v>
      </c>
      <c r="D125" s="1002">
        <v>157630.93173690935</v>
      </c>
    </row>
    <row r="126" spans="1:4" ht="30" customHeight="1" thickTop="1" thickBot="1">
      <c r="A126" s="16" t="s">
        <v>307</v>
      </c>
      <c r="B126" s="14" t="s">
        <v>113</v>
      </c>
      <c r="C126" s="17" t="s">
        <v>308</v>
      </c>
      <c r="D126" s="1002">
        <v>119896.27749042147</v>
      </c>
    </row>
    <row r="127" spans="1:4" ht="30" customHeight="1" thickTop="1" thickBot="1">
      <c r="A127" s="16" t="s">
        <v>324</v>
      </c>
      <c r="B127" s="14" t="s">
        <v>113</v>
      </c>
      <c r="C127" s="17" t="s">
        <v>325</v>
      </c>
      <c r="D127" s="1002">
        <v>5746.9374308216265</v>
      </c>
    </row>
    <row r="128" spans="1:4" ht="30" customHeight="1" thickTop="1" thickBot="1">
      <c r="A128" s="16" t="s">
        <v>326</v>
      </c>
      <c r="B128" s="14" t="s">
        <v>113</v>
      </c>
      <c r="C128" s="17" t="s">
        <v>327</v>
      </c>
      <c r="D128" s="1002">
        <v>86764.279086845476</v>
      </c>
    </row>
    <row r="129" spans="1:4" ht="30" customHeight="1" thickTop="1" thickBot="1">
      <c r="A129" s="16" t="s">
        <v>328</v>
      </c>
      <c r="B129" s="14" t="s">
        <v>113</v>
      </c>
      <c r="C129" s="17" t="s">
        <v>329</v>
      </c>
      <c r="D129" s="1002">
        <v>58.698680289484898</v>
      </c>
    </row>
    <row r="130" spans="1:4" ht="30" customHeight="1" thickTop="1" thickBot="1">
      <c r="A130" s="16" t="s">
        <v>330</v>
      </c>
      <c r="B130" s="14" t="s">
        <v>113</v>
      </c>
      <c r="C130" s="17" t="s">
        <v>331</v>
      </c>
      <c r="D130" s="1002">
        <v>1853.4934759472119</v>
      </c>
    </row>
    <row r="131" spans="1:4" ht="30" customHeight="1" thickTop="1" thickBot="1">
      <c r="A131" s="16" t="s">
        <v>332</v>
      </c>
      <c r="B131" s="14" t="s">
        <v>113</v>
      </c>
      <c r="C131" s="17" t="s">
        <v>333</v>
      </c>
      <c r="D131" s="1002">
        <v>1581.4386699985005</v>
      </c>
    </row>
    <row r="132" spans="1:4" ht="30" customHeight="1" thickTop="1" thickBot="1">
      <c r="A132" s="16" t="s">
        <v>334</v>
      </c>
      <c r="B132" s="14" t="s">
        <v>113</v>
      </c>
      <c r="C132" s="17" t="s">
        <v>1760</v>
      </c>
      <c r="D132" s="1002">
        <v>3996.7108982545769</v>
      </c>
    </row>
    <row r="133" spans="1:4" ht="30" customHeight="1" thickTop="1" thickBot="1">
      <c r="A133" s="16" t="s">
        <v>335</v>
      </c>
      <c r="B133" s="14" t="s">
        <v>92</v>
      </c>
      <c r="C133" s="17" t="s">
        <v>1994</v>
      </c>
      <c r="D133" s="1002">
        <v>241131.07437207326</v>
      </c>
    </row>
    <row r="134" spans="1:4" ht="30" customHeight="1" thickTop="1" thickBot="1">
      <c r="A134" s="16" t="s">
        <v>336</v>
      </c>
      <c r="B134" s="14" t="s">
        <v>113</v>
      </c>
      <c r="C134" s="17" t="s">
        <v>337</v>
      </c>
      <c r="D134" s="1002">
        <v>65331.127224350799</v>
      </c>
    </row>
    <row r="135" spans="1:4" ht="30" customHeight="1" thickTop="1" thickBot="1">
      <c r="A135" s="16" t="s">
        <v>338</v>
      </c>
      <c r="B135" s="14" t="s">
        <v>339</v>
      </c>
      <c r="C135" s="17" t="s">
        <v>340</v>
      </c>
      <c r="D135" s="1002">
        <v>878.84744572158377</v>
      </c>
    </row>
    <row r="136" spans="1:4" ht="30" customHeight="1" thickTop="1" thickBot="1">
      <c r="A136" s="16" t="s">
        <v>352</v>
      </c>
      <c r="B136" s="14" t="s">
        <v>339</v>
      </c>
      <c r="C136" s="17" t="s">
        <v>353</v>
      </c>
      <c r="D136" s="1002">
        <v>1100.7413580246916</v>
      </c>
    </row>
    <row r="137" spans="1:4" ht="30" customHeight="1" thickTop="1" thickBot="1">
      <c r="A137" s="16" t="s">
        <v>343</v>
      </c>
      <c r="B137" s="14" t="s">
        <v>344</v>
      </c>
      <c r="C137" s="17" t="s">
        <v>345</v>
      </c>
      <c r="D137" s="1002">
        <v>0.31244146445295873</v>
      </c>
    </row>
    <row r="138" spans="1:4" ht="30" customHeight="1" thickTop="1" thickBot="1">
      <c r="A138" s="16" t="s">
        <v>346</v>
      </c>
      <c r="B138" s="14" t="s">
        <v>344</v>
      </c>
      <c r="C138" s="17" t="s">
        <v>347</v>
      </c>
      <c r="D138" s="1002">
        <v>0.37291400595998303</v>
      </c>
    </row>
    <row r="139" spans="1:4" ht="30" customHeight="1" thickTop="1" thickBot="1">
      <c r="A139" s="16" t="s">
        <v>350</v>
      </c>
      <c r="B139" s="14" t="s">
        <v>339</v>
      </c>
      <c r="C139" s="17" t="s">
        <v>351</v>
      </c>
      <c r="D139" s="1002">
        <v>1254.3617709663688</v>
      </c>
    </row>
    <row r="140" spans="1:4" ht="30" customHeight="1" thickTop="1" thickBot="1">
      <c r="A140" s="16" t="s">
        <v>348</v>
      </c>
      <c r="B140" s="14" t="s">
        <v>339</v>
      </c>
      <c r="C140" s="17" t="s">
        <v>349</v>
      </c>
      <c r="D140" s="1002">
        <v>940.77132822477665</v>
      </c>
    </row>
    <row r="141" spans="1:4" ht="30" customHeight="1" thickTop="1" thickBot="1">
      <c r="A141" s="16" t="s">
        <v>356</v>
      </c>
      <c r="B141" s="14" t="s">
        <v>113</v>
      </c>
      <c r="C141" s="17" t="s">
        <v>357</v>
      </c>
      <c r="D141" s="1002">
        <v>53348.8660387399</v>
      </c>
    </row>
    <row r="142" spans="1:4" ht="30" customHeight="1" thickTop="1" thickBot="1">
      <c r="A142" s="16" t="s">
        <v>341</v>
      </c>
      <c r="B142" s="14" t="s">
        <v>339</v>
      </c>
      <c r="C142" s="17" t="s">
        <v>342</v>
      </c>
      <c r="D142" s="1002">
        <v>865.81561302682007</v>
      </c>
    </row>
    <row r="143" spans="1:4" ht="30" customHeight="1" thickTop="1" thickBot="1">
      <c r="A143" s="16" t="s">
        <v>354</v>
      </c>
      <c r="B143" s="14" t="s">
        <v>113</v>
      </c>
      <c r="C143" s="17" t="s">
        <v>355</v>
      </c>
      <c r="D143" s="1002">
        <v>47120.788910174553</v>
      </c>
    </row>
    <row r="144" spans="1:4" ht="30" customHeight="1" thickTop="1" thickBot="1">
      <c r="A144" s="16" t="s">
        <v>359</v>
      </c>
      <c r="B144" s="14" t="s">
        <v>113</v>
      </c>
      <c r="C144" s="17" t="s">
        <v>360</v>
      </c>
      <c r="D144" s="1002">
        <v>150412.71752873567</v>
      </c>
    </row>
    <row r="145" spans="1:4" ht="68.25" customHeight="1" thickTop="1" thickBot="1">
      <c r="A145" s="16" t="s">
        <v>358</v>
      </c>
      <c r="B145" s="14" t="s">
        <v>113</v>
      </c>
      <c r="C145" s="17" t="s">
        <v>2303</v>
      </c>
      <c r="D145" s="1002">
        <v>261324.48873988935</v>
      </c>
    </row>
    <row r="146" spans="1:4" ht="30" customHeight="1" thickTop="1" thickBot="1">
      <c r="A146" s="16" t="s">
        <v>361</v>
      </c>
      <c r="B146" s="14" t="s">
        <v>113</v>
      </c>
      <c r="C146" s="17" t="s">
        <v>1995</v>
      </c>
      <c r="D146" s="1002">
        <v>82953.00723712219</v>
      </c>
    </row>
    <row r="147" spans="1:4" ht="30" customHeight="1" thickTop="1" thickBot="1">
      <c r="A147" s="16" t="s">
        <v>362</v>
      </c>
      <c r="B147" s="14" t="s">
        <v>113</v>
      </c>
      <c r="C147" s="17" t="s">
        <v>1996</v>
      </c>
      <c r="D147" s="1002">
        <v>92014.767188165191</v>
      </c>
    </row>
    <row r="148" spans="1:4" ht="30" customHeight="1" thickTop="1" thickBot="1">
      <c r="A148" s="16" t="s">
        <v>367</v>
      </c>
      <c r="B148" s="14" t="s">
        <v>113</v>
      </c>
      <c r="C148" s="17" t="s">
        <v>368</v>
      </c>
      <c r="D148" s="1002">
        <v>7047.5707747977876</v>
      </c>
    </row>
    <row r="149" spans="1:4" ht="30" customHeight="1" thickTop="1" thickBot="1">
      <c r="A149" s="16" t="s">
        <v>363</v>
      </c>
      <c r="B149" s="14" t="s">
        <v>113</v>
      </c>
      <c r="C149" s="17" t="s">
        <v>364</v>
      </c>
      <c r="D149" s="1002">
        <v>5346.78054491273</v>
      </c>
    </row>
    <row r="150" spans="1:4" ht="30" customHeight="1" thickTop="1" thickBot="1">
      <c r="A150" s="16" t="s">
        <v>158</v>
      </c>
      <c r="B150" s="14" t="s">
        <v>113</v>
      </c>
      <c r="C150" s="17" t="s">
        <v>159</v>
      </c>
      <c r="D150" s="1002">
        <v>69009.248616432538</v>
      </c>
    </row>
    <row r="151" spans="1:4" ht="30" customHeight="1" thickTop="1" thickBot="1">
      <c r="A151" s="16" t="s">
        <v>369</v>
      </c>
      <c r="B151" s="14" t="s">
        <v>113</v>
      </c>
      <c r="C151" s="17" t="s">
        <v>370</v>
      </c>
      <c r="D151" s="1002">
        <v>101009.30183056621</v>
      </c>
    </row>
    <row r="152" spans="1:4" ht="30" customHeight="1" thickTop="1" thickBot="1">
      <c r="A152" s="16" t="s">
        <v>371</v>
      </c>
      <c r="B152" s="14" t="s">
        <v>113</v>
      </c>
      <c r="C152" s="17" t="s">
        <v>372</v>
      </c>
      <c r="D152" s="1002">
        <v>91152.277564921256</v>
      </c>
    </row>
    <row r="153" spans="1:4" ht="30" customHeight="1" thickTop="1" thickBot="1">
      <c r="A153" s="16" t="s">
        <v>365</v>
      </c>
      <c r="B153" s="14" t="s">
        <v>113</v>
      </c>
      <c r="C153" s="17" t="s">
        <v>366</v>
      </c>
      <c r="D153" s="1002">
        <v>91152.277564921256</v>
      </c>
    </row>
    <row r="154" spans="1:4" ht="30" customHeight="1" thickTop="1" thickBot="1">
      <c r="A154" s="16" t="s">
        <v>373</v>
      </c>
      <c r="B154" s="14" t="s">
        <v>113</v>
      </c>
      <c r="C154" s="17" t="s">
        <v>374</v>
      </c>
      <c r="D154" s="1002">
        <v>65331.127224350799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1" sqref="F11"/>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0">
        <v>4213.2270113903442</v>
      </c>
    </row>
    <row r="7" spans="1:4" ht="16.5" thickTop="1" thickBot="1">
      <c r="A7" s="200" t="s">
        <v>814</v>
      </c>
      <c r="B7" s="200" t="s">
        <v>377</v>
      </c>
      <c r="C7" s="205" t="s">
        <v>815</v>
      </c>
      <c r="D7" s="1000">
        <v>3500.3333333333335</v>
      </c>
    </row>
    <row r="8" spans="1:4" ht="16.5" thickTop="1" thickBot="1">
      <c r="A8" s="200" t="s">
        <v>810</v>
      </c>
      <c r="B8" s="200" t="s">
        <v>377</v>
      </c>
      <c r="C8" s="205" t="s">
        <v>811</v>
      </c>
      <c r="D8" s="1000">
        <v>3500.3333333333335</v>
      </c>
    </row>
    <row r="9" spans="1:4" ht="16.5" thickTop="1" thickBot="1">
      <c r="A9" s="200" t="s">
        <v>812</v>
      </c>
      <c r="B9" s="200" t="s">
        <v>377</v>
      </c>
      <c r="C9" s="205" t="s">
        <v>813</v>
      </c>
      <c r="D9" s="1000">
        <v>3500.3333333333335</v>
      </c>
    </row>
    <row r="10" spans="1:4" ht="16.5" thickTop="1" thickBot="1">
      <c r="A10" s="200" t="s">
        <v>1752</v>
      </c>
      <c r="B10" s="200" t="s">
        <v>377</v>
      </c>
      <c r="C10" s="205" t="s">
        <v>1751</v>
      </c>
      <c r="D10" s="1000">
        <v>2264.0756945699991</v>
      </c>
    </row>
    <row r="11" spans="1:4" ht="16.5" thickTop="1" thickBot="1">
      <c r="A11" s="200" t="s">
        <v>818</v>
      </c>
      <c r="B11" s="200" t="s">
        <v>377</v>
      </c>
      <c r="C11" s="205" t="s">
        <v>819</v>
      </c>
      <c r="D11" s="1000">
        <v>18935.165431205929</v>
      </c>
    </row>
    <row r="12" spans="1:4" ht="16.5" thickTop="1" thickBot="1">
      <c r="A12" s="200" t="s">
        <v>816</v>
      </c>
      <c r="B12" s="200" t="s">
        <v>377</v>
      </c>
      <c r="C12" s="205" t="s">
        <v>817</v>
      </c>
      <c r="D12" s="1000">
        <v>15733.493641897183</v>
      </c>
    </row>
    <row r="13" spans="1:4" ht="16.5" thickTop="1" thickBot="1">
      <c r="A13" s="200" t="s">
        <v>820</v>
      </c>
      <c r="B13" s="200" t="s">
        <v>92</v>
      </c>
      <c r="C13" s="205" t="s">
        <v>2029</v>
      </c>
      <c r="D13" s="1000">
        <v>854.11848369794484</v>
      </c>
    </row>
    <row r="14" spans="1:4" ht="16.5" thickTop="1" thickBot="1">
      <c r="A14" s="200" t="s">
        <v>822</v>
      </c>
      <c r="B14" s="200" t="s">
        <v>233</v>
      </c>
      <c r="C14" s="205" t="s">
        <v>2031</v>
      </c>
      <c r="D14" s="1000">
        <v>33594.648345687936</v>
      </c>
    </row>
    <row r="15" spans="1:4" ht="16.5" thickTop="1" thickBot="1">
      <c r="A15" s="200" t="s">
        <v>823</v>
      </c>
      <c r="B15" s="200" t="s">
        <v>92</v>
      </c>
      <c r="C15" s="205" t="s">
        <v>2032</v>
      </c>
      <c r="D15" s="1000">
        <v>565.00090399566068</v>
      </c>
    </row>
    <row r="16" spans="1:4" ht="16.5" thickTop="1" thickBot="1">
      <c r="A16" s="200" t="s">
        <v>821</v>
      </c>
      <c r="B16" s="200" t="s">
        <v>233</v>
      </c>
      <c r="C16" s="205" t="s">
        <v>2030</v>
      </c>
      <c r="D16" s="1000">
        <v>38684.746579883074</v>
      </c>
    </row>
    <row r="17" spans="1:4" ht="16.5" thickTop="1" thickBot="1">
      <c r="A17" s="200" t="s">
        <v>847</v>
      </c>
      <c r="B17" s="200" t="s">
        <v>425</v>
      </c>
      <c r="C17" s="205" t="s">
        <v>848</v>
      </c>
      <c r="D17" s="1000">
        <v>13792.93441089616</v>
      </c>
    </row>
    <row r="18" spans="1:4" ht="16.5" thickTop="1" thickBot="1">
      <c r="A18" s="200" t="s">
        <v>824</v>
      </c>
      <c r="B18" s="200" t="s">
        <v>388</v>
      </c>
      <c r="C18" s="205" t="s">
        <v>2033</v>
      </c>
      <c r="D18" s="1000">
        <v>42557.781965889226</v>
      </c>
    </row>
    <row r="19" spans="1:4" ht="31.5" thickTop="1" thickBot="1">
      <c r="A19" s="200" t="s">
        <v>825</v>
      </c>
      <c r="B19" s="200" t="s">
        <v>388</v>
      </c>
      <c r="C19" s="205" t="s">
        <v>826</v>
      </c>
      <c r="D19" s="1000">
        <v>45300.418516241778</v>
      </c>
    </row>
    <row r="20" spans="1:4" ht="16.5" thickTop="1" thickBot="1">
      <c r="A20" s="200" t="s">
        <v>831</v>
      </c>
      <c r="B20" s="200" t="s">
        <v>388</v>
      </c>
      <c r="C20" s="205" t="s">
        <v>832</v>
      </c>
      <c r="D20" s="1000">
        <v>44544.52874826733</v>
      </c>
    </row>
    <row r="21" spans="1:4" ht="31.5" thickTop="1" thickBot="1">
      <c r="A21" s="200" t="s">
        <v>827</v>
      </c>
      <c r="B21" s="200" t="s">
        <v>388</v>
      </c>
      <c r="C21" s="205" t="s">
        <v>828</v>
      </c>
      <c r="D21" s="1000">
        <v>45629.452646296624</v>
      </c>
    </row>
    <row r="22" spans="1:4" ht="31.5" thickTop="1" thickBot="1">
      <c r="A22" s="200" t="s">
        <v>829</v>
      </c>
      <c r="B22" s="200" t="s">
        <v>388</v>
      </c>
      <c r="C22" s="205" t="s">
        <v>830</v>
      </c>
      <c r="D22" s="1000">
        <v>46947.82880973904</v>
      </c>
    </row>
    <row r="23" spans="1:4" ht="16.5" thickTop="1" thickBot="1">
      <c r="A23" s="200" t="s">
        <v>833</v>
      </c>
      <c r="B23" s="200" t="s">
        <v>388</v>
      </c>
      <c r="C23" s="205" t="s">
        <v>834</v>
      </c>
      <c r="D23" s="1000">
        <v>49386.016404507915</v>
      </c>
    </row>
    <row r="24" spans="1:4" ht="16.5" thickTop="1" thickBot="1">
      <c r="A24" s="200" t="s">
        <v>843</v>
      </c>
      <c r="B24" s="200" t="s">
        <v>388</v>
      </c>
      <c r="C24" s="205" t="s">
        <v>844</v>
      </c>
      <c r="D24" s="1000">
        <v>18130.899369613689</v>
      </c>
    </row>
    <row r="25" spans="1:4" ht="16.5" thickTop="1" thickBot="1">
      <c r="A25" s="200" t="s">
        <v>835</v>
      </c>
      <c r="B25" s="200" t="s">
        <v>388</v>
      </c>
      <c r="C25" s="205" t="s">
        <v>836</v>
      </c>
      <c r="D25" s="1000">
        <v>44850.250228409568</v>
      </c>
    </row>
    <row r="26" spans="1:4" ht="16.5" thickTop="1" thickBot="1">
      <c r="A26" s="200" t="s">
        <v>838</v>
      </c>
      <c r="B26" s="200" t="s">
        <v>388</v>
      </c>
      <c r="C26" s="205" t="s">
        <v>2108</v>
      </c>
      <c r="D26" s="1000">
        <v>38419.226695594523</v>
      </c>
    </row>
    <row r="27" spans="1:4" ht="16.5" thickTop="1" thickBot="1">
      <c r="A27" s="200" t="s">
        <v>837</v>
      </c>
      <c r="B27" s="200" t="s">
        <v>388</v>
      </c>
      <c r="C27" s="205" t="s">
        <v>2110</v>
      </c>
      <c r="D27" s="1000">
        <v>38706.664542879524</v>
      </c>
    </row>
    <row r="28" spans="1:4" ht="16.5" thickTop="1" thickBot="1">
      <c r="A28" s="200" t="s">
        <v>840</v>
      </c>
      <c r="B28" s="200" t="s">
        <v>388</v>
      </c>
      <c r="C28" s="205" t="s">
        <v>2109</v>
      </c>
      <c r="D28" s="1000">
        <v>39102.602924124621</v>
      </c>
    </row>
    <row r="29" spans="1:4" ht="16.5" thickTop="1" thickBot="1">
      <c r="A29" s="200" t="s">
        <v>839</v>
      </c>
      <c r="B29" s="200" t="s">
        <v>388</v>
      </c>
      <c r="C29" s="205" t="s">
        <v>2107</v>
      </c>
      <c r="D29" s="1000">
        <v>39725.915993491224</v>
      </c>
    </row>
    <row r="30" spans="1:4" ht="31.5" thickTop="1" thickBot="1">
      <c r="A30" s="200" t="s">
        <v>841</v>
      </c>
      <c r="B30" s="200" t="s">
        <v>388</v>
      </c>
      <c r="C30" s="205" t="s">
        <v>842</v>
      </c>
      <c r="D30" s="1000">
        <v>75859.851465075626</v>
      </c>
    </row>
    <row r="31" spans="1:4" ht="16.5" thickTop="1" thickBot="1">
      <c r="A31" s="200" t="s">
        <v>845</v>
      </c>
      <c r="B31" s="200" t="s">
        <v>425</v>
      </c>
      <c r="C31" s="205" t="s">
        <v>846</v>
      </c>
      <c r="D31" s="1000">
        <v>55.655134092689678</v>
      </c>
    </row>
    <row r="32" spans="1:4" ht="16.5" thickTop="1" thickBot="1">
      <c r="A32" s="200" t="s">
        <v>850</v>
      </c>
      <c r="B32" s="200" t="s">
        <v>144</v>
      </c>
      <c r="C32" s="205" t="s">
        <v>2035</v>
      </c>
      <c r="D32" s="1000">
        <v>480</v>
      </c>
    </row>
    <row r="33" spans="1:4" ht="16.5" thickTop="1" thickBot="1">
      <c r="A33" s="200" t="s">
        <v>851</v>
      </c>
      <c r="B33" s="200" t="s">
        <v>377</v>
      </c>
      <c r="C33" s="205" t="s">
        <v>852</v>
      </c>
      <c r="D33" s="1000">
        <v>6138.0476586512368</v>
      </c>
    </row>
    <row r="34" spans="1:4" ht="16.5" thickTop="1" thickBot="1">
      <c r="A34" s="200" t="s">
        <v>857</v>
      </c>
      <c r="B34" s="200" t="s">
        <v>377</v>
      </c>
      <c r="C34" s="205" t="s">
        <v>858</v>
      </c>
      <c r="D34" s="1000">
        <v>6112.3630229614892</v>
      </c>
    </row>
    <row r="35" spans="1:4" ht="16.5" thickTop="1" thickBot="1">
      <c r="A35" s="200" t="s">
        <v>853</v>
      </c>
      <c r="B35" s="200" t="s">
        <v>377</v>
      </c>
      <c r="C35" s="205" t="s">
        <v>854</v>
      </c>
      <c r="D35" s="1000">
        <v>5825.5</v>
      </c>
    </row>
    <row r="36" spans="1:4" ht="16.5" thickTop="1" thickBot="1">
      <c r="A36" s="200" t="s">
        <v>855</v>
      </c>
      <c r="B36" s="200" t="s">
        <v>377</v>
      </c>
      <c r="C36" s="205" t="s">
        <v>856</v>
      </c>
      <c r="D36" s="1000">
        <v>6138.0476586512368</v>
      </c>
    </row>
    <row r="37" spans="1:4" ht="16.5" thickTop="1" thickBot="1">
      <c r="A37" s="200" t="s">
        <v>976</v>
      </c>
      <c r="B37" s="200" t="s">
        <v>377</v>
      </c>
      <c r="C37" s="205" t="s">
        <v>977</v>
      </c>
      <c r="D37" s="1000">
        <v>5500</v>
      </c>
    </row>
    <row r="38" spans="1:4" ht="16.5" thickTop="1" thickBot="1">
      <c r="A38" s="200" t="s">
        <v>859</v>
      </c>
      <c r="B38" s="200" t="s">
        <v>377</v>
      </c>
      <c r="C38" s="205" t="s">
        <v>860</v>
      </c>
      <c r="D38" s="1000">
        <v>4077.1686855903085</v>
      </c>
    </row>
    <row r="39" spans="1:4" ht="31.5" thickTop="1" thickBot="1">
      <c r="A39" s="200" t="s">
        <v>999</v>
      </c>
      <c r="B39" s="200" t="s">
        <v>92</v>
      </c>
      <c r="C39" s="205" t="s">
        <v>1000</v>
      </c>
      <c r="D39" s="1000">
        <v>489780.48085096118</v>
      </c>
    </row>
    <row r="40" spans="1:4" ht="16.5" thickTop="1" thickBot="1">
      <c r="A40" s="200" t="s">
        <v>974</v>
      </c>
      <c r="B40" s="200" t="s">
        <v>92</v>
      </c>
      <c r="C40" s="205" t="s">
        <v>975</v>
      </c>
      <c r="D40" s="1000">
        <v>27370</v>
      </c>
    </row>
    <row r="41" spans="1:4" ht="16.5" thickTop="1" thickBot="1">
      <c r="A41" s="200" t="s">
        <v>899</v>
      </c>
      <c r="B41" s="200" t="s">
        <v>92</v>
      </c>
      <c r="C41" s="205" t="s">
        <v>900</v>
      </c>
      <c r="D41" s="1000">
        <v>890.51268607244003</v>
      </c>
    </row>
    <row r="42" spans="1:4" ht="16.5" thickTop="1" thickBot="1">
      <c r="A42" s="200" t="s">
        <v>437</v>
      </c>
      <c r="B42" s="200" t="s">
        <v>92</v>
      </c>
      <c r="C42" s="205" t="s">
        <v>438</v>
      </c>
      <c r="D42" s="1000">
        <v>12366.454741155907</v>
      </c>
    </row>
    <row r="43" spans="1:4" ht="16.5" thickTop="1" thickBot="1">
      <c r="A43" s="200" t="s">
        <v>376</v>
      </c>
      <c r="B43" s="200" t="s">
        <v>377</v>
      </c>
      <c r="C43" s="205" t="s">
        <v>378</v>
      </c>
      <c r="D43" s="1000">
        <v>3950.5270415235332</v>
      </c>
    </row>
    <row r="44" spans="1:4" ht="31.5" thickTop="1" thickBot="1">
      <c r="A44" s="200" t="s">
        <v>379</v>
      </c>
      <c r="B44" s="200" t="s">
        <v>144</v>
      </c>
      <c r="C44" s="205" t="s">
        <v>380</v>
      </c>
      <c r="D44" s="1000">
        <v>11863.570692008796</v>
      </c>
    </row>
    <row r="45" spans="1:4" ht="16.5" thickTop="1" thickBot="1">
      <c r="A45" s="200" t="s">
        <v>849</v>
      </c>
      <c r="B45" s="200" t="s">
        <v>377</v>
      </c>
      <c r="C45" s="205" t="s">
        <v>2034</v>
      </c>
      <c r="D45" s="1000">
        <v>5219</v>
      </c>
    </row>
    <row r="46" spans="1:4" ht="16.5" thickTop="1" thickBot="1">
      <c r="A46" s="200" t="s">
        <v>995</v>
      </c>
      <c r="B46" s="200" t="s">
        <v>92</v>
      </c>
      <c r="C46" s="205" t="s">
        <v>2060</v>
      </c>
      <c r="D46" s="1000">
        <v>890.51268607244003</v>
      </c>
    </row>
    <row r="47" spans="1:4" ht="16.5" thickTop="1" thickBot="1">
      <c r="A47" s="200" t="s">
        <v>996</v>
      </c>
      <c r="B47" s="200" t="s">
        <v>92</v>
      </c>
      <c r="C47" s="205" t="s">
        <v>2061</v>
      </c>
      <c r="D47" s="1000">
        <v>22262.745890435723</v>
      </c>
    </row>
    <row r="48" spans="1:4" ht="16.5" thickTop="1" thickBot="1">
      <c r="A48" s="200" t="s">
        <v>868</v>
      </c>
      <c r="B48" s="200" t="s">
        <v>388</v>
      </c>
      <c r="C48" s="205" t="s">
        <v>869</v>
      </c>
      <c r="D48" s="1000">
        <v>45193.383930573124</v>
      </c>
    </row>
    <row r="49" spans="1:4" ht="16.5" thickTop="1" thickBot="1">
      <c r="A49" s="200" t="s">
        <v>871</v>
      </c>
      <c r="B49" s="200" t="s">
        <v>388</v>
      </c>
      <c r="C49" s="205" t="s">
        <v>872</v>
      </c>
      <c r="D49" s="1000">
        <v>41650</v>
      </c>
    </row>
    <row r="50" spans="1:4" ht="16.5" thickTop="1" thickBot="1">
      <c r="A50" s="200" t="s">
        <v>870</v>
      </c>
      <c r="B50" s="200" t="s">
        <v>388</v>
      </c>
      <c r="C50" s="205" t="s">
        <v>2037</v>
      </c>
      <c r="D50" s="1000">
        <v>25450.002521545226</v>
      </c>
    </row>
    <row r="51" spans="1:4" ht="16.5" thickTop="1" thickBot="1">
      <c r="A51" s="200" t="s">
        <v>867</v>
      </c>
      <c r="B51" s="200" t="s">
        <v>388</v>
      </c>
      <c r="C51" s="205" t="s">
        <v>2036</v>
      </c>
      <c r="D51" s="1000">
        <v>45193.383930573124</v>
      </c>
    </row>
    <row r="52" spans="1:4" ht="16.5" thickTop="1" thickBot="1">
      <c r="A52" s="200" t="s">
        <v>873</v>
      </c>
      <c r="B52" s="200" t="s">
        <v>388</v>
      </c>
      <c r="C52" s="205" t="s">
        <v>874</v>
      </c>
      <c r="D52" s="1000">
        <v>49385</v>
      </c>
    </row>
    <row r="53" spans="1:4" ht="16.5" thickTop="1" thickBot="1">
      <c r="A53" s="200" t="s">
        <v>381</v>
      </c>
      <c r="B53" s="200" t="s">
        <v>144</v>
      </c>
      <c r="C53" s="205" t="s">
        <v>382</v>
      </c>
      <c r="D53" s="1000">
        <v>5200.451563912492</v>
      </c>
    </row>
    <row r="54" spans="1:4" ht="16.5" thickTop="1" thickBot="1">
      <c r="A54" s="200" t="s">
        <v>865</v>
      </c>
      <c r="B54" s="200" t="s">
        <v>377</v>
      </c>
      <c r="C54" s="205" t="s">
        <v>866</v>
      </c>
      <c r="D54" s="1000">
        <v>1582.6999999999998</v>
      </c>
    </row>
    <row r="55" spans="1:4" ht="16.5" thickTop="1" thickBot="1">
      <c r="A55" s="200" t="s">
        <v>861</v>
      </c>
      <c r="B55" s="200" t="s">
        <v>425</v>
      </c>
      <c r="C55" s="205" t="s">
        <v>862</v>
      </c>
      <c r="D55" s="1000">
        <v>2279.7022961489779</v>
      </c>
    </row>
    <row r="56" spans="1:4" ht="16.5" thickTop="1" thickBot="1">
      <c r="A56" s="200" t="s">
        <v>863</v>
      </c>
      <c r="B56" s="200" t="s">
        <v>637</v>
      </c>
      <c r="C56" s="205" t="s">
        <v>864</v>
      </c>
      <c r="D56" s="1000">
        <v>8348.5347990116297</v>
      </c>
    </row>
    <row r="57" spans="1:4" ht="16.5" thickTop="1" thickBot="1">
      <c r="A57" s="200" t="s">
        <v>383</v>
      </c>
      <c r="B57" s="200" t="s">
        <v>377</v>
      </c>
      <c r="C57" s="205" t="s">
        <v>384</v>
      </c>
      <c r="D57" s="1000">
        <v>4149.590603266437</v>
      </c>
    </row>
    <row r="58" spans="1:4" ht="16.5" thickTop="1" thickBot="1">
      <c r="A58" s="200" t="s">
        <v>385</v>
      </c>
      <c r="B58" s="200" t="s">
        <v>377</v>
      </c>
      <c r="C58" s="205" t="s">
        <v>386</v>
      </c>
      <c r="D58" s="1000">
        <v>3574.2873404447655</v>
      </c>
    </row>
    <row r="59" spans="1:4" ht="31.5" thickTop="1" thickBot="1">
      <c r="A59" s="200" t="s">
        <v>387</v>
      </c>
      <c r="B59" s="200" t="s">
        <v>388</v>
      </c>
      <c r="C59" s="205" t="s">
        <v>389</v>
      </c>
      <c r="D59" s="1000">
        <v>49980</v>
      </c>
    </row>
    <row r="60" spans="1:4" ht="16.5" thickTop="1" thickBot="1">
      <c r="A60" s="200" t="s">
        <v>390</v>
      </c>
      <c r="B60" s="200" t="s">
        <v>377</v>
      </c>
      <c r="C60" s="205" t="s">
        <v>391</v>
      </c>
      <c r="D60" s="1000">
        <v>8682.4757837642373</v>
      </c>
    </row>
    <row r="61" spans="1:4" ht="16.5" thickTop="1" thickBot="1">
      <c r="A61" s="200" t="s">
        <v>392</v>
      </c>
      <c r="B61" s="200" t="s">
        <v>233</v>
      </c>
      <c r="C61" s="205" t="s">
        <v>393</v>
      </c>
      <c r="D61" s="1000">
        <v>113540.01625745794</v>
      </c>
    </row>
    <row r="62" spans="1:4" ht="16.5" thickTop="1" thickBot="1">
      <c r="A62" s="200" t="s">
        <v>400</v>
      </c>
      <c r="B62" s="200" t="s">
        <v>233</v>
      </c>
      <c r="C62" s="205" t="s">
        <v>401</v>
      </c>
      <c r="D62" s="1000">
        <v>4650.7413150123539</v>
      </c>
    </row>
    <row r="63" spans="1:4" ht="16.5" thickTop="1" thickBot="1">
      <c r="A63" s="200" t="s">
        <v>394</v>
      </c>
      <c r="B63" s="200" t="s">
        <v>388</v>
      </c>
      <c r="C63" s="205" t="s">
        <v>395</v>
      </c>
      <c r="D63" s="1000">
        <v>21875.379234617001</v>
      </c>
    </row>
    <row r="64" spans="1:4" ht="16.5" thickTop="1" thickBot="1">
      <c r="A64" s="200" t="s">
        <v>402</v>
      </c>
      <c r="B64" s="200" t="s">
        <v>92</v>
      </c>
      <c r="C64" s="205" t="s">
        <v>403</v>
      </c>
      <c r="D64" s="1000">
        <v>36122.655813897421</v>
      </c>
    </row>
    <row r="65" spans="1:4" ht="16.5" thickTop="1" thickBot="1">
      <c r="A65" s="200" t="s">
        <v>396</v>
      </c>
      <c r="B65" s="200" t="s">
        <v>92</v>
      </c>
      <c r="C65" s="205" t="s">
        <v>397</v>
      </c>
      <c r="D65" s="1000">
        <v>42552.712228047967</v>
      </c>
    </row>
    <row r="66" spans="1:4" ht="16.5" thickTop="1" thickBot="1">
      <c r="A66" s="200" t="s">
        <v>398</v>
      </c>
      <c r="B66" s="200" t="s">
        <v>92</v>
      </c>
      <c r="C66" s="205" t="s">
        <v>399</v>
      </c>
      <c r="D66" s="1000">
        <v>85473.377477249436</v>
      </c>
    </row>
    <row r="67" spans="1:4" ht="16.5" thickTop="1" thickBot="1">
      <c r="A67" s="200" t="s">
        <v>1001</v>
      </c>
      <c r="B67" s="200" t="s">
        <v>144</v>
      </c>
      <c r="C67" s="205" t="s">
        <v>1002</v>
      </c>
      <c r="D67" s="1000">
        <v>7794.2841824865891</v>
      </c>
    </row>
    <row r="68" spans="1:4" ht="16.5" thickTop="1" thickBot="1">
      <c r="A68" s="200" t="s">
        <v>404</v>
      </c>
      <c r="B68" s="200" t="s">
        <v>377</v>
      </c>
      <c r="C68" s="205" t="s">
        <v>405</v>
      </c>
      <c r="D68" s="1000">
        <v>757</v>
      </c>
    </row>
    <row r="69" spans="1:4" ht="16.5" thickTop="1" thickBot="1">
      <c r="A69" s="200" t="s">
        <v>406</v>
      </c>
      <c r="B69" s="200" t="s">
        <v>377</v>
      </c>
      <c r="C69" s="205" t="s">
        <v>407</v>
      </c>
      <c r="D69" s="1000">
        <v>6818.2476658832029</v>
      </c>
    </row>
    <row r="70" spans="1:4" ht="16.5" thickTop="1" thickBot="1">
      <c r="A70" s="200" t="s">
        <v>408</v>
      </c>
      <c r="B70" s="200" t="s">
        <v>144</v>
      </c>
      <c r="C70" s="205" t="s">
        <v>409</v>
      </c>
      <c r="D70" s="1000">
        <v>33440.133323690708</v>
      </c>
    </row>
    <row r="71" spans="1:4" ht="16.5" thickTop="1" thickBot="1">
      <c r="A71" s="200" t="s">
        <v>410</v>
      </c>
      <c r="B71" s="200" t="s">
        <v>92</v>
      </c>
      <c r="C71" s="205" t="s">
        <v>411</v>
      </c>
      <c r="D71" s="1000">
        <v>11900</v>
      </c>
    </row>
    <row r="72" spans="1:4" ht="16.5" thickTop="1" thickBot="1">
      <c r="A72" s="200" t="s">
        <v>412</v>
      </c>
      <c r="B72" s="200" t="s">
        <v>92</v>
      </c>
      <c r="C72" s="205" t="s">
        <v>413</v>
      </c>
      <c r="D72" s="1000">
        <v>14828970.399353942</v>
      </c>
    </row>
    <row r="73" spans="1:4" ht="16.5" thickTop="1" thickBot="1">
      <c r="A73" s="200" t="s">
        <v>882</v>
      </c>
      <c r="B73" s="200" t="s">
        <v>377</v>
      </c>
      <c r="C73" s="205" t="s">
        <v>883</v>
      </c>
      <c r="D73" s="1000">
        <v>1489.3627433254985</v>
      </c>
    </row>
    <row r="74" spans="1:4" ht="16.5" thickTop="1" thickBot="1">
      <c r="A74" s="200" t="s">
        <v>877</v>
      </c>
      <c r="B74" s="200" t="s">
        <v>377</v>
      </c>
      <c r="C74" s="205" t="s">
        <v>878</v>
      </c>
      <c r="D74" s="1000">
        <v>1422.1734466341227</v>
      </c>
    </row>
    <row r="75" spans="1:4" ht="16.5" thickTop="1" thickBot="1">
      <c r="A75" s="200" t="s">
        <v>880</v>
      </c>
      <c r="B75" s="200" t="s">
        <v>377</v>
      </c>
      <c r="C75" s="205" t="s">
        <v>881</v>
      </c>
      <c r="D75" s="1000">
        <v>1422.1734466341227</v>
      </c>
    </row>
    <row r="76" spans="1:4" ht="16.5" thickTop="1" thickBot="1">
      <c r="A76" s="200" t="s">
        <v>894</v>
      </c>
      <c r="B76" s="200" t="s">
        <v>377</v>
      </c>
      <c r="C76" s="205" t="s">
        <v>895</v>
      </c>
      <c r="D76" s="1000">
        <v>1905.0710661122157</v>
      </c>
    </row>
    <row r="77" spans="1:4" ht="16.5" thickTop="1" thickBot="1">
      <c r="A77" s="200" t="s">
        <v>879</v>
      </c>
      <c r="B77" s="200" t="s">
        <v>377</v>
      </c>
      <c r="C77" s="205" t="s">
        <v>2143</v>
      </c>
      <c r="D77" s="1000">
        <v>1115.9633170614113</v>
      </c>
    </row>
    <row r="78" spans="1:4" ht="16.5" thickTop="1" thickBot="1">
      <c r="A78" s="200" t="s">
        <v>889</v>
      </c>
      <c r="B78" s="200" t="s">
        <v>377</v>
      </c>
      <c r="C78" s="205" t="s">
        <v>890</v>
      </c>
      <c r="D78" s="1000">
        <v>1724.7288856746818</v>
      </c>
    </row>
    <row r="79" spans="1:4" ht="16.5" thickTop="1" thickBot="1">
      <c r="A79" s="200" t="s">
        <v>891</v>
      </c>
      <c r="B79" s="200" t="s">
        <v>377</v>
      </c>
      <c r="C79" s="205" t="s">
        <v>2129</v>
      </c>
      <c r="D79" s="1000">
        <v>1774.5609473874524</v>
      </c>
    </row>
    <row r="80" spans="1:4" ht="16.5" thickTop="1" thickBot="1">
      <c r="A80" s="200" t="s">
        <v>892</v>
      </c>
      <c r="B80" s="200" t="s">
        <v>377</v>
      </c>
      <c r="C80" s="205" t="s">
        <v>2130</v>
      </c>
      <c r="D80" s="1000">
        <v>1829.096259868619</v>
      </c>
    </row>
    <row r="81" spans="1:4" ht="31.5" thickTop="1" thickBot="1">
      <c r="A81" s="200" t="s">
        <v>884</v>
      </c>
      <c r="B81" s="200" t="s">
        <v>377</v>
      </c>
      <c r="C81" s="205" t="s">
        <v>2038</v>
      </c>
      <c r="D81" s="1000">
        <v>2061.4897848490323</v>
      </c>
    </row>
    <row r="82" spans="1:4" ht="31.5" thickTop="1" thickBot="1">
      <c r="A82" s="200" t="s">
        <v>885</v>
      </c>
      <c r="B82" s="200" t="s">
        <v>377</v>
      </c>
      <c r="C82" s="205" t="s">
        <v>2039</v>
      </c>
      <c r="D82" s="1000">
        <v>2061.4897848490323</v>
      </c>
    </row>
    <row r="83" spans="1:4" ht="31.5" thickTop="1" thickBot="1">
      <c r="A83" s="200" t="s">
        <v>886</v>
      </c>
      <c r="B83" s="200" t="s">
        <v>377</v>
      </c>
      <c r="C83" s="205" t="s">
        <v>2040</v>
      </c>
      <c r="D83" s="1000">
        <v>2061.4897848490323</v>
      </c>
    </row>
    <row r="84" spans="1:4" ht="31.5" thickTop="1" thickBot="1">
      <c r="A84" s="200" t="s">
        <v>887</v>
      </c>
      <c r="B84" s="200" t="s">
        <v>377</v>
      </c>
      <c r="C84" s="205" t="s">
        <v>2041</v>
      </c>
      <c r="D84" s="1000">
        <v>2061.4897848490323</v>
      </c>
    </row>
    <row r="85" spans="1:4" ht="16.5" thickTop="1" thickBot="1">
      <c r="A85" s="200" t="s">
        <v>893</v>
      </c>
      <c r="B85" s="200" t="s">
        <v>377</v>
      </c>
      <c r="C85" s="205" t="s">
        <v>2043</v>
      </c>
      <c r="D85" s="1000">
        <v>2061.4897848490323</v>
      </c>
    </row>
    <row r="86" spans="1:4" ht="31.5" thickTop="1" thickBot="1">
      <c r="A86" s="200" t="s">
        <v>888</v>
      </c>
      <c r="B86" s="200" t="s">
        <v>377</v>
      </c>
      <c r="C86" s="205" t="s">
        <v>2042</v>
      </c>
      <c r="D86" s="1000">
        <v>2061.4897848490323</v>
      </c>
    </row>
    <row r="87" spans="1:4" ht="31.5" thickTop="1" thickBot="1">
      <c r="A87" s="200" t="s">
        <v>875</v>
      </c>
      <c r="B87" s="200" t="s">
        <v>377</v>
      </c>
      <c r="C87" s="205" t="s">
        <v>876</v>
      </c>
      <c r="D87" s="1000">
        <v>439.33333333333331</v>
      </c>
    </row>
    <row r="88" spans="1:4" ht="16.5" thickTop="1" thickBot="1">
      <c r="A88" s="200" t="s">
        <v>898</v>
      </c>
      <c r="B88" s="200" t="s">
        <v>377</v>
      </c>
      <c r="C88" s="205" t="s">
        <v>2044</v>
      </c>
      <c r="D88" s="1000">
        <v>594.1671668775989</v>
      </c>
    </row>
    <row r="89" spans="1:4" ht="16.5" thickTop="1" thickBot="1">
      <c r="A89" s="200" t="s">
        <v>896</v>
      </c>
      <c r="B89" s="200" t="s">
        <v>377</v>
      </c>
      <c r="C89" s="205" t="s">
        <v>897</v>
      </c>
      <c r="D89" s="1000">
        <v>491.22502018923632</v>
      </c>
    </row>
    <row r="90" spans="1:4" ht="16.5" thickTop="1" thickBot="1">
      <c r="A90" s="200" t="s">
        <v>997</v>
      </c>
      <c r="B90" s="200" t="s">
        <v>233</v>
      </c>
      <c r="C90" s="205" t="s">
        <v>998</v>
      </c>
      <c r="D90" s="1000">
        <v>8025.7207689989737</v>
      </c>
    </row>
    <row r="91" spans="1:4" ht="31.5" thickTop="1" thickBot="1">
      <c r="A91" s="200" t="s">
        <v>414</v>
      </c>
      <c r="B91" s="200" t="s">
        <v>377</v>
      </c>
      <c r="C91" s="205" t="s">
        <v>415</v>
      </c>
      <c r="D91" s="1000">
        <v>9662.5741987585116</v>
      </c>
    </row>
    <row r="92" spans="1:4" ht="16.5" thickTop="1" thickBot="1">
      <c r="A92" s="200" t="s">
        <v>416</v>
      </c>
      <c r="B92" s="200" t="s">
        <v>144</v>
      </c>
      <c r="C92" s="205" t="s">
        <v>417</v>
      </c>
      <c r="D92" s="1000">
        <v>19771.336228530097</v>
      </c>
    </row>
    <row r="93" spans="1:4" ht="16.5" thickTop="1" thickBot="1">
      <c r="A93" s="200" t="s">
        <v>418</v>
      </c>
      <c r="B93" s="200" t="s">
        <v>144</v>
      </c>
      <c r="C93" s="205" t="s">
        <v>419</v>
      </c>
      <c r="D93" s="1000">
        <v>944.6306104984028</v>
      </c>
    </row>
    <row r="94" spans="1:4" ht="16.5" thickTop="1" thickBot="1">
      <c r="A94" s="200" t="s">
        <v>420</v>
      </c>
      <c r="B94" s="200" t="s">
        <v>144</v>
      </c>
      <c r="C94" s="205" t="s">
        <v>421</v>
      </c>
      <c r="D94" s="1000">
        <v>933.13716868559015</v>
      </c>
    </row>
    <row r="95" spans="1:4" ht="16.5" thickTop="1" thickBot="1">
      <c r="A95" s="200" t="s">
        <v>422</v>
      </c>
      <c r="B95" s="200" t="s">
        <v>377</v>
      </c>
      <c r="C95" s="205" t="s">
        <v>423</v>
      </c>
      <c r="D95" s="1000">
        <v>5307.9340782257568</v>
      </c>
    </row>
    <row r="96" spans="1:4" ht="16.5" thickTop="1" thickBot="1">
      <c r="A96" s="200" t="s">
        <v>441</v>
      </c>
      <c r="B96" s="200" t="s">
        <v>377</v>
      </c>
      <c r="C96" s="205" t="s">
        <v>442</v>
      </c>
      <c r="D96" s="1000">
        <v>4247.3815705417937</v>
      </c>
    </row>
    <row r="97" spans="1:4" ht="16.5" thickTop="1" thickBot="1">
      <c r="A97" s="200" t="s">
        <v>439</v>
      </c>
      <c r="B97" s="200" t="s">
        <v>377</v>
      </c>
      <c r="C97" s="205" t="s">
        <v>440</v>
      </c>
      <c r="D97" s="1000">
        <v>4922.3489567890065</v>
      </c>
    </row>
    <row r="98" spans="1:4" ht="16.5" thickTop="1" thickBot="1">
      <c r="A98" s="200" t="s">
        <v>424</v>
      </c>
      <c r="B98" s="200" t="s">
        <v>425</v>
      </c>
      <c r="C98" s="205" t="s">
        <v>426</v>
      </c>
      <c r="D98" s="1000">
        <v>3700.7050201892357</v>
      </c>
    </row>
    <row r="99" spans="1:4" ht="31.5" thickTop="1" thickBot="1">
      <c r="A99" s="200" t="s">
        <v>907</v>
      </c>
      <c r="B99" s="200" t="s">
        <v>388</v>
      </c>
      <c r="C99" s="205" t="s">
        <v>2045</v>
      </c>
      <c r="D99" s="1000">
        <v>390982.85502802383</v>
      </c>
    </row>
    <row r="100" spans="1:4" ht="31.5" thickTop="1" thickBot="1">
      <c r="A100" s="200" t="s">
        <v>908</v>
      </c>
      <c r="B100" s="200" t="s">
        <v>388</v>
      </c>
      <c r="C100" s="205" t="s">
        <v>2046</v>
      </c>
      <c r="D100" s="1000">
        <v>489466.57449285837</v>
      </c>
    </row>
    <row r="101" spans="1:4" ht="31.5" thickTop="1" thickBot="1">
      <c r="A101" s="200" t="s">
        <v>909</v>
      </c>
      <c r="B101" s="200" t="s">
        <v>388</v>
      </c>
      <c r="C101" s="205" t="s">
        <v>2047</v>
      </c>
      <c r="D101" s="1000">
        <v>523216.90858313738</v>
      </c>
    </row>
    <row r="102" spans="1:4" ht="31.5" thickTop="1" thickBot="1">
      <c r="A102" s="200" t="s">
        <v>910</v>
      </c>
      <c r="B102" s="200" t="s">
        <v>388</v>
      </c>
      <c r="C102" s="205" t="s">
        <v>2048</v>
      </c>
      <c r="D102" s="1000">
        <v>359156.61879105639</v>
      </c>
    </row>
    <row r="103" spans="1:4" ht="31.5" thickTop="1" thickBot="1">
      <c r="A103" s="200" t="s">
        <v>911</v>
      </c>
      <c r="B103" s="200" t="s">
        <v>388</v>
      </c>
      <c r="C103" s="205" t="s">
        <v>2049</v>
      </c>
      <c r="D103" s="1000">
        <v>356222.93</v>
      </c>
    </row>
    <row r="104" spans="1:4" ht="16.5" thickTop="1" thickBot="1">
      <c r="A104" s="200" t="s">
        <v>905</v>
      </c>
      <c r="B104" s="200" t="s">
        <v>388</v>
      </c>
      <c r="C104" s="205" t="s">
        <v>2112</v>
      </c>
      <c r="D104" s="1000">
        <v>316634.01</v>
      </c>
    </row>
    <row r="105" spans="1:4" ht="16.5" thickTop="1" thickBot="1">
      <c r="A105" s="200" t="s">
        <v>904</v>
      </c>
      <c r="B105" s="200" t="s">
        <v>388</v>
      </c>
      <c r="C105" s="205" t="s">
        <v>2113</v>
      </c>
      <c r="D105" s="1000">
        <v>346184.08999999997</v>
      </c>
    </row>
    <row r="106" spans="1:4" ht="16.5" thickTop="1" thickBot="1">
      <c r="A106" s="200" t="s">
        <v>1745</v>
      </c>
      <c r="B106" s="200" t="s">
        <v>388</v>
      </c>
      <c r="C106" s="205" t="s">
        <v>2111</v>
      </c>
      <c r="D106" s="1000">
        <v>372511.64999999997</v>
      </c>
    </row>
    <row r="107" spans="1:4" ht="16.5" thickTop="1" thickBot="1">
      <c r="A107" s="200" t="s">
        <v>901</v>
      </c>
      <c r="B107" s="200" t="s">
        <v>388</v>
      </c>
      <c r="C107" s="205" t="s">
        <v>2111</v>
      </c>
      <c r="D107" s="1000">
        <v>372511.64999999997</v>
      </c>
    </row>
    <row r="108" spans="1:4" ht="16.5" thickTop="1" thickBot="1">
      <c r="A108" s="200" t="s">
        <v>903</v>
      </c>
      <c r="B108" s="200" t="s">
        <v>388</v>
      </c>
      <c r="C108" s="205" t="s">
        <v>2114</v>
      </c>
      <c r="D108" s="1000">
        <v>385187.52999999997</v>
      </c>
    </row>
    <row r="109" spans="1:4" ht="16.5" thickTop="1" thickBot="1">
      <c r="A109" s="200" t="s">
        <v>902</v>
      </c>
      <c r="B109" s="200" t="s">
        <v>388</v>
      </c>
      <c r="C109" s="205" t="s">
        <v>2115</v>
      </c>
      <c r="D109" s="1000">
        <v>397863.41</v>
      </c>
    </row>
    <row r="110" spans="1:4" ht="16.5" thickTop="1" thickBot="1">
      <c r="A110" s="200" t="s">
        <v>906</v>
      </c>
      <c r="B110" s="200" t="s">
        <v>388</v>
      </c>
      <c r="C110" s="205" t="s">
        <v>2116</v>
      </c>
      <c r="D110" s="1000">
        <v>335467.35251009453</v>
      </c>
    </row>
    <row r="111" spans="1:4" ht="16.5" thickTop="1" thickBot="1">
      <c r="A111" s="200" t="s">
        <v>427</v>
      </c>
      <c r="B111" s="200" t="s">
        <v>144</v>
      </c>
      <c r="C111" s="205" t="s">
        <v>428</v>
      </c>
      <c r="D111" s="1000">
        <v>1512.7975555957328</v>
      </c>
    </row>
    <row r="112" spans="1:4" ht="16.5" thickTop="1" thickBot="1">
      <c r="A112" s="200" t="s">
        <v>429</v>
      </c>
      <c r="B112" s="200" t="s">
        <v>233</v>
      </c>
      <c r="C112" s="205" t="s">
        <v>430</v>
      </c>
      <c r="D112" s="1000">
        <v>1319.4959850539383</v>
      </c>
    </row>
    <row r="113" spans="1:4" ht="31.5" thickTop="1" thickBot="1">
      <c r="A113" s="200" t="s">
        <v>431</v>
      </c>
      <c r="B113" s="200" t="s">
        <v>92</v>
      </c>
      <c r="C113" s="205" t="s">
        <v>432</v>
      </c>
      <c r="D113" s="1000">
        <v>1000</v>
      </c>
    </row>
    <row r="114" spans="1:4" ht="31.5" thickTop="1" thickBot="1">
      <c r="A114" s="200" t="s">
        <v>433</v>
      </c>
      <c r="B114" s="200" t="s">
        <v>144</v>
      </c>
      <c r="C114" s="205" t="s">
        <v>434</v>
      </c>
      <c r="D114" s="1000">
        <v>41868.134736334592</v>
      </c>
    </row>
    <row r="115" spans="1:4" ht="16.5" thickTop="1" thickBot="1">
      <c r="A115" s="200" t="s">
        <v>435</v>
      </c>
      <c r="B115" s="200" t="s">
        <v>92</v>
      </c>
      <c r="C115" s="654" t="s">
        <v>436</v>
      </c>
      <c r="D115" s="1000">
        <v>47042.301032965705</v>
      </c>
    </row>
    <row r="116" spans="1:4" ht="16.5" thickTop="1" thickBot="1">
      <c r="A116" s="200" t="s">
        <v>443</v>
      </c>
      <c r="B116" s="200" t="s">
        <v>92</v>
      </c>
      <c r="C116" s="205" t="s">
        <v>1997</v>
      </c>
      <c r="D116" s="1000">
        <v>167750</v>
      </c>
    </row>
    <row r="117" spans="1:4" ht="16.5" thickTop="1" thickBot="1">
      <c r="A117" s="200" t="s">
        <v>446</v>
      </c>
      <c r="B117" s="200" t="s">
        <v>92</v>
      </c>
      <c r="C117" s="205" t="s">
        <v>447</v>
      </c>
      <c r="D117" s="1000">
        <v>40720.785873561137</v>
      </c>
    </row>
    <row r="118" spans="1:4" ht="31.5" thickTop="1" thickBot="1">
      <c r="A118" s="200" t="s">
        <v>444</v>
      </c>
      <c r="B118" s="200" t="s">
        <v>92</v>
      </c>
      <c r="C118" s="654" t="s">
        <v>445</v>
      </c>
      <c r="D118" s="1000">
        <v>37362.51212197914</v>
      </c>
    </row>
    <row r="119" spans="1:4" ht="31.5" thickTop="1" thickBot="1">
      <c r="A119" s="200" t="s">
        <v>449</v>
      </c>
      <c r="B119" s="200" t="s">
        <v>388</v>
      </c>
      <c r="C119" s="205" t="s">
        <v>450</v>
      </c>
      <c r="D119" s="1000">
        <v>3580.6194226481039</v>
      </c>
    </row>
    <row r="120" spans="1:4" ht="31.5" thickTop="1" thickBot="1">
      <c r="A120" s="200" t="s">
        <v>448</v>
      </c>
      <c r="B120" s="200" t="s">
        <v>388</v>
      </c>
      <c r="C120" s="205" t="s">
        <v>1998</v>
      </c>
      <c r="D120" s="1000">
        <v>3339.4098475260648</v>
      </c>
    </row>
    <row r="121" spans="1:4" ht="31.5" thickTop="1" thickBot="1">
      <c r="A121" s="200" t="s">
        <v>912</v>
      </c>
      <c r="B121" s="200" t="s">
        <v>637</v>
      </c>
      <c r="C121" s="205" t="s">
        <v>913</v>
      </c>
      <c r="D121" s="1000">
        <v>18000</v>
      </c>
    </row>
    <row r="122" spans="1:4" ht="16.5" thickTop="1" thickBot="1">
      <c r="A122" s="200" t="s">
        <v>914</v>
      </c>
      <c r="B122" s="200" t="s">
        <v>637</v>
      </c>
      <c r="C122" s="205" t="s">
        <v>2050</v>
      </c>
      <c r="D122" s="1000">
        <v>31201.742264810458</v>
      </c>
    </row>
    <row r="123" spans="1:4" ht="16.5" thickTop="1" thickBot="1">
      <c r="A123" s="200" t="s">
        <v>451</v>
      </c>
      <c r="B123" s="200" t="s">
        <v>388</v>
      </c>
      <c r="C123" s="205" t="s">
        <v>1999</v>
      </c>
      <c r="D123" s="1000">
        <v>3363</v>
      </c>
    </row>
    <row r="124" spans="1:4" ht="16.5" thickTop="1" thickBot="1">
      <c r="A124" s="200" t="s">
        <v>452</v>
      </c>
      <c r="B124" s="200" t="s">
        <v>144</v>
      </c>
      <c r="C124" s="205" t="s">
        <v>453</v>
      </c>
      <c r="D124" s="1000">
        <v>11118.454275899474</v>
      </c>
    </row>
    <row r="125" spans="1:4" ht="16.5" thickTop="1" thickBot="1">
      <c r="A125" s="200" t="s">
        <v>939</v>
      </c>
      <c r="B125" s="200" t="s">
        <v>425</v>
      </c>
      <c r="C125" s="205" t="s">
        <v>2052</v>
      </c>
      <c r="D125" s="1000">
        <v>1435.5502247935876</v>
      </c>
    </row>
    <row r="126" spans="1:4" ht="16.5" thickTop="1" thickBot="1">
      <c r="A126" s="200" t="s">
        <v>940</v>
      </c>
      <c r="B126" s="200" t="s">
        <v>425</v>
      </c>
      <c r="C126" s="205" t="s">
        <v>2053</v>
      </c>
      <c r="D126" s="1000">
        <v>1672.4230362200924</v>
      </c>
    </row>
    <row r="127" spans="1:4" ht="31.5" thickTop="1" thickBot="1">
      <c r="A127" s="200" t="s">
        <v>938</v>
      </c>
      <c r="B127" s="200" t="s">
        <v>425</v>
      </c>
      <c r="C127" s="205" t="s">
        <v>2051</v>
      </c>
      <c r="D127" s="1000">
        <v>1690.380902790333</v>
      </c>
    </row>
    <row r="128" spans="1:4" ht="16.5" thickTop="1" thickBot="1">
      <c r="A128" s="200" t="s">
        <v>920</v>
      </c>
      <c r="B128" s="200" t="s">
        <v>425</v>
      </c>
      <c r="C128" s="205" t="s">
        <v>921</v>
      </c>
      <c r="D128" s="1000">
        <v>1120.1982787922616</v>
      </c>
    </row>
    <row r="129" spans="1:4" ht="16.5" thickTop="1" thickBot="1">
      <c r="A129" s="200" t="s">
        <v>922</v>
      </c>
      <c r="B129" s="200" t="s">
        <v>425</v>
      </c>
      <c r="C129" s="205" t="s">
        <v>923</v>
      </c>
      <c r="D129" s="1000">
        <v>1201.8999999999999</v>
      </c>
    </row>
    <row r="130" spans="1:4" ht="16.5" thickTop="1" thickBot="1">
      <c r="A130" s="200" t="s">
        <v>924</v>
      </c>
      <c r="B130" s="200" t="s">
        <v>425</v>
      </c>
      <c r="C130" s="205" t="s">
        <v>925</v>
      </c>
      <c r="D130" s="1000">
        <v>1055.7474549508827</v>
      </c>
    </row>
    <row r="131" spans="1:4" ht="16.5" thickTop="1" thickBot="1">
      <c r="A131" s="200" t="s">
        <v>926</v>
      </c>
      <c r="B131" s="200" t="s">
        <v>425</v>
      </c>
      <c r="C131" s="205" t="s">
        <v>927</v>
      </c>
      <c r="D131" s="1000">
        <v>1609.4890616525038</v>
      </c>
    </row>
    <row r="132" spans="1:4" ht="16.5" thickTop="1" thickBot="1">
      <c r="A132" s="200" t="s">
        <v>928</v>
      </c>
      <c r="B132" s="200" t="s">
        <v>425</v>
      </c>
      <c r="C132" s="205" t="s">
        <v>929</v>
      </c>
      <c r="D132" s="1000">
        <v>1042.4419381666967</v>
      </c>
    </row>
    <row r="133" spans="1:4" ht="16.5" thickTop="1" thickBot="1">
      <c r="A133" s="200" t="s">
        <v>932</v>
      </c>
      <c r="B133" s="200" t="s">
        <v>425</v>
      </c>
      <c r="C133" s="205" t="s">
        <v>933</v>
      </c>
      <c r="D133" s="1000">
        <v>1159.06</v>
      </c>
    </row>
    <row r="134" spans="1:4" ht="16.5" thickTop="1" thickBot="1">
      <c r="A134" s="200" t="s">
        <v>930</v>
      </c>
      <c r="B134" s="200" t="s">
        <v>425</v>
      </c>
      <c r="C134" s="205" t="s">
        <v>931</v>
      </c>
      <c r="D134" s="1000">
        <v>1133.4936153799795</v>
      </c>
    </row>
    <row r="135" spans="1:4" ht="16.5" thickTop="1" thickBot="1">
      <c r="A135" s="200" t="s">
        <v>934</v>
      </c>
      <c r="B135" s="200" t="s">
        <v>425</v>
      </c>
      <c r="C135" s="205" t="s">
        <v>935</v>
      </c>
      <c r="D135" s="1000">
        <v>938.09492436569622</v>
      </c>
    </row>
    <row r="136" spans="1:4" ht="16.5" thickTop="1" thickBot="1">
      <c r="A136" s="200" t="s">
        <v>936</v>
      </c>
      <c r="B136" s="200" t="s">
        <v>425</v>
      </c>
      <c r="C136" s="205" t="s">
        <v>937</v>
      </c>
      <c r="D136" s="1000">
        <v>1180.5464834568793</v>
      </c>
    </row>
    <row r="137" spans="1:4" ht="31.5" thickTop="1" thickBot="1">
      <c r="A137" s="200" t="s">
        <v>918</v>
      </c>
      <c r="B137" s="200" t="s">
        <v>377</v>
      </c>
      <c r="C137" s="205" t="s">
        <v>919</v>
      </c>
      <c r="D137" s="1000">
        <v>9050.9174543482168</v>
      </c>
    </row>
    <row r="138" spans="1:4" ht="31.5" thickTop="1" thickBot="1">
      <c r="A138" s="200" t="s">
        <v>915</v>
      </c>
      <c r="B138" s="200" t="s">
        <v>916</v>
      </c>
      <c r="C138" s="205" t="s">
        <v>917</v>
      </c>
      <c r="D138" s="1000">
        <v>3.0540589405170848E-2</v>
      </c>
    </row>
    <row r="139" spans="1:4" ht="16.5" thickTop="1" thickBot="1">
      <c r="A139" s="200" t="s">
        <v>454</v>
      </c>
      <c r="B139" s="200" t="s">
        <v>377</v>
      </c>
      <c r="C139" s="205" t="s">
        <v>455</v>
      </c>
      <c r="D139" s="1000">
        <v>5950</v>
      </c>
    </row>
    <row r="140" spans="1:4" ht="31.5" thickTop="1" thickBot="1">
      <c r="A140" s="200" t="s">
        <v>456</v>
      </c>
      <c r="B140" s="200" t="s">
        <v>457</v>
      </c>
      <c r="C140" s="205" t="s">
        <v>458</v>
      </c>
      <c r="D140" s="1000">
        <v>565.60153558729576</v>
      </c>
    </row>
    <row r="141" spans="1:4" ht="31.5" thickTop="1" thickBot="1">
      <c r="A141" s="200" t="s">
        <v>459</v>
      </c>
      <c r="B141" s="200" t="s">
        <v>144</v>
      </c>
      <c r="C141" s="205" t="s">
        <v>2000</v>
      </c>
      <c r="D141" s="1000">
        <v>4191.7162562526364</v>
      </c>
    </row>
    <row r="142" spans="1:4" ht="31.5" thickTop="1" thickBot="1">
      <c r="A142" s="200" t="s">
        <v>460</v>
      </c>
      <c r="B142" s="200" t="s">
        <v>92</v>
      </c>
      <c r="C142" s="205" t="s">
        <v>461</v>
      </c>
      <c r="D142" s="1000">
        <v>2380</v>
      </c>
    </row>
    <row r="143" spans="1:4" ht="16.5" thickTop="1" thickBot="1">
      <c r="A143" s="200" t="s">
        <v>462</v>
      </c>
      <c r="B143" s="200" t="s">
        <v>463</v>
      </c>
      <c r="C143" s="205" t="s">
        <v>464</v>
      </c>
      <c r="D143" s="1000">
        <v>6818.1560441149877</v>
      </c>
    </row>
    <row r="144" spans="1:4" ht="16.5" thickTop="1" thickBot="1">
      <c r="A144" s="200" t="s">
        <v>465</v>
      </c>
      <c r="B144" s="200" t="s">
        <v>425</v>
      </c>
      <c r="C144" s="205" t="s">
        <v>466</v>
      </c>
      <c r="D144" s="1000">
        <v>27518.913669619717</v>
      </c>
    </row>
    <row r="145" spans="1:4" ht="16.5" thickTop="1" thickBot="1">
      <c r="A145" s="200" t="s">
        <v>951</v>
      </c>
      <c r="B145" s="200" t="s">
        <v>233</v>
      </c>
      <c r="C145" s="205" t="s">
        <v>953</v>
      </c>
      <c r="D145" s="1000">
        <v>14749.068643403843</v>
      </c>
    </row>
    <row r="146" spans="1:4" ht="46.5" thickTop="1" thickBot="1">
      <c r="A146" s="200" t="s">
        <v>941</v>
      </c>
      <c r="B146" s="200" t="s">
        <v>233</v>
      </c>
      <c r="C146" s="205" t="s">
        <v>942</v>
      </c>
      <c r="D146" s="1000">
        <v>6321.1486723317057</v>
      </c>
    </row>
    <row r="147" spans="1:4" ht="31.5" thickTop="1" thickBot="1">
      <c r="A147" s="200" t="s">
        <v>943</v>
      </c>
      <c r="B147" s="200" t="s">
        <v>233</v>
      </c>
      <c r="C147" s="205" t="s">
        <v>944</v>
      </c>
      <c r="D147" s="1000">
        <v>23597.29838606641</v>
      </c>
    </row>
    <row r="148" spans="1:4" ht="16.5" thickTop="1" thickBot="1">
      <c r="A148" s="200" t="s">
        <v>1775</v>
      </c>
      <c r="B148" s="200" t="s">
        <v>233</v>
      </c>
      <c r="C148" s="205" t="s">
        <v>2054</v>
      </c>
      <c r="D148" s="1000">
        <v>12226.639922859034</v>
      </c>
    </row>
    <row r="149" spans="1:4" ht="31.5" thickTop="1" thickBot="1">
      <c r="A149" s="200" t="s">
        <v>945</v>
      </c>
      <c r="B149" s="200" t="s">
        <v>144</v>
      </c>
      <c r="C149" s="205" t="s">
        <v>946</v>
      </c>
      <c r="D149" s="1000">
        <v>29613.906481046222</v>
      </c>
    </row>
    <row r="150" spans="1:4" ht="16.5" thickTop="1" thickBot="1">
      <c r="A150" s="200" t="s">
        <v>947</v>
      </c>
      <c r="B150" s="200" t="s">
        <v>233</v>
      </c>
      <c r="C150" s="205" t="s">
        <v>948</v>
      </c>
      <c r="D150" s="1000">
        <v>6974.2693569577523</v>
      </c>
    </row>
    <row r="151" spans="1:4" ht="31.5" thickTop="1" thickBot="1">
      <c r="A151" s="200" t="s">
        <v>949</v>
      </c>
      <c r="B151" s="200" t="s">
        <v>457</v>
      </c>
      <c r="C151" s="205" t="s">
        <v>950</v>
      </c>
      <c r="D151" s="1000">
        <v>122077.14937624297</v>
      </c>
    </row>
    <row r="152" spans="1:4" ht="16.5" thickTop="1" thickBot="1">
      <c r="A152" s="200" t="s">
        <v>467</v>
      </c>
      <c r="B152" s="200" t="s">
        <v>92</v>
      </c>
      <c r="C152" s="205" t="s">
        <v>468</v>
      </c>
      <c r="D152" s="1000">
        <v>923.90373048876017</v>
      </c>
    </row>
    <row r="153" spans="1:4" ht="16.5" thickTop="1" thickBot="1">
      <c r="A153" s="200" t="s">
        <v>469</v>
      </c>
      <c r="B153" s="200" t="s">
        <v>377</v>
      </c>
      <c r="C153" s="205" t="s">
        <v>470</v>
      </c>
      <c r="D153" s="1000">
        <v>29498.147467004153</v>
      </c>
    </row>
    <row r="154" spans="1:4" ht="16.5" thickTop="1" thickBot="1">
      <c r="A154" s="200" t="s">
        <v>471</v>
      </c>
      <c r="B154" s="200" t="s">
        <v>377</v>
      </c>
      <c r="C154" s="205" t="s">
        <v>472</v>
      </c>
      <c r="D154" s="1000">
        <v>3762.2035870547816</v>
      </c>
    </row>
    <row r="155" spans="1:4" ht="31.5" thickTop="1" thickBot="1">
      <c r="A155" s="200" t="s">
        <v>987</v>
      </c>
      <c r="B155" s="200" t="s">
        <v>144</v>
      </c>
      <c r="C155" s="205" t="s">
        <v>988</v>
      </c>
      <c r="D155" s="1000">
        <v>76447</v>
      </c>
    </row>
    <row r="156" spans="1:4" ht="31.5" thickTop="1" thickBot="1">
      <c r="A156" s="200" t="s">
        <v>989</v>
      </c>
      <c r="B156" s="200" t="s">
        <v>144</v>
      </c>
      <c r="C156" s="205" t="s">
        <v>990</v>
      </c>
      <c r="D156" s="1000">
        <v>19348.145461339114</v>
      </c>
    </row>
    <row r="157" spans="1:4" ht="31.5" thickTop="1" thickBot="1">
      <c r="A157" s="200" t="s">
        <v>991</v>
      </c>
      <c r="B157" s="200" t="s">
        <v>144</v>
      </c>
      <c r="C157" s="205" t="s">
        <v>992</v>
      </c>
      <c r="D157" s="1000">
        <v>32246.230422467303</v>
      </c>
    </row>
    <row r="158" spans="1:4" ht="31.5" thickTop="1" thickBot="1">
      <c r="A158" s="200" t="s">
        <v>993</v>
      </c>
      <c r="B158" s="200" t="s">
        <v>144</v>
      </c>
      <c r="C158" s="205" t="s">
        <v>994</v>
      </c>
      <c r="D158" s="1000">
        <v>64490.424805640927</v>
      </c>
    </row>
    <row r="159" spans="1:4" ht="16.5" thickTop="1" thickBot="1">
      <c r="A159" s="200" t="s">
        <v>475</v>
      </c>
      <c r="B159" s="200" t="s">
        <v>233</v>
      </c>
      <c r="C159" s="205" t="s">
        <v>476</v>
      </c>
      <c r="D159" s="1000">
        <v>9167</v>
      </c>
    </row>
    <row r="160" spans="1:4" ht="16.5" thickTop="1" thickBot="1">
      <c r="A160" s="200" t="s">
        <v>980</v>
      </c>
      <c r="B160" s="200" t="s">
        <v>233</v>
      </c>
      <c r="C160" s="205" t="s">
        <v>476</v>
      </c>
      <c r="D160" s="1000">
        <v>9167</v>
      </c>
    </row>
    <row r="161" spans="1:4" ht="16.5" thickTop="1" thickBot="1">
      <c r="A161" s="200" t="s">
        <v>477</v>
      </c>
      <c r="B161" s="200" t="s">
        <v>233</v>
      </c>
      <c r="C161" s="205" t="s">
        <v>478</v>
      </c>
      <c r="D161" s="1000">
        <v>12463</v>
      </c>
    </row>
    <row r="162" spans="1:4" ht="16.5" thickTop="1" thickBot="1">
      <c r="A162" s="200" t="s">
        <v>981</v>
      </c>
      <c r="B162" s="200" t="s">
        <v>233</v>
      </c>
      <c r="C162" s="205" t="s">
        <v>478</v>
      </c>
      <c r="D162" s="1000">
        <v>12463</v>
      </c>
    </row>
    <row r="163" spans="1:4" ht="16.5" thickTop="1" thickBot="1">
      <c r="A163" s="200" t="s">
        <v>972</v>
      </c>
      <c r="B163" s="200" t="s">
        <v>233</v>
      </c>
      <c r="C163" s="205" t="s">
        <v>973</v>
      </c>
      <c r="D163" s="1000">
        <v>3768.7596335804251</v>
      </c>
    </row>
    <row r="164" spans="1:4" ht="16.5" thickTop="1" thickBot="1">
      <c r="A164" s="200" t="s">
        <v>978</v>
      </c>
      <c r="B164" s="200" t="s">
        <v>233</v>
      </c>
      <c r="C164" s="205" t="s">
        <v>973</v>
      </c>
      <c r="D164" s="1000">
        <v>7379.9807268125105</v>
      </c>
    </row>
    <row r="165" spans="1:4" ht="16.5" thickTop="1" thickBot="1">
      <c r="A165" s="200" t="s">
        <v>985</v>
      </c>
      <c r="B165" s="200" t="s">
        <v>952</v>
      </c>
      <c r="C165" s="205" t="s">
        <v>986</v>
      </c>
      <c r="D165" s="1000">
        <v>9906.9192743928143</v>
      </c>
    </row>
    <row r="166" spans="1:4" ht="16.5" thickTop="1" thickBot="1">
      <c r="A166" s="200" t="s">
        <v>983</v>
      </c>
      <c r="B166" s="200" t="s">
        <v>233</v>
      </c>
      <c r="C166" s="205" t="s">
        <v>984</v>
      </c>
      <c r="D166" s="1000">
        <v>6233.5684421141432</v>
      </c>
    </row>
    <row r="167" spans="1:4" ht="16.5" thickTop="1" thickBot="1">
      <c r="A167" s="200" t="s">
        <v>479</v>
      </c>
      <c r="B167" s="200" t="s">
        <v>233</v>
      </c>
      <c r="C167" s="205" t="s">
        <v>480</v>
      </c>
      <c r="D167" s="1000">
        <v>6686.6991671186634</v>
      </c>
    </row>
    <row r="168" spans="1:4" ht="16.5" thickTop="1" thickBot="1">
      <c r="A168" s="200" t="s">
        <v>982</v>
      </c>
      <c r="B168" s="200" t="s">
        <v>233</v>
      </c>
      <c r="C168" s="205" t="s">
        <v>480</v>
      </c>
      <c r="D168" s="1000">
        <v>7041.6724377749642</v>
      </c>
    </row>
    <row r="169" spans="1:4" ht="16.5" thickTop="1" thickBot="1">
      <c r="A169" s="200" t="s">
        <v>473</v>
      </c>
      <c r="B169" s="200" t="s">
        <v>233</v>
      </c>
      <c r="C169" s="205" t="s">
        <v>474</v>
      </c>
      <c r="D169" s="1000">
        <v>17318</v>
      </c>
    </row>
    <row r="170" spans="1:4" ht="16.5" thickTop="1" thickBot="1">
      <c r="A170" s="200" t="s">
        <v>979</v>
      </c>
      <c r="B170" s="200" t="s">
        <v>233</v>
      </c>
      <c r="C170" s="205" t="s">
        <v>474</v>
      </c>
      <c r="D170" s="1000">
        <v>17318</v>
      </c>
    </row>
    <row r="171" spans="1:4" ht="16.5" thickTop="1" thickBot="1">
      <c r="A171" s="200" t="s">
        <v>955</v>
      </c>
      <c r="B171" s="200" t="s">
        <v>233</v>
      </c>
      <c r="C171" s="205" t="s">
        <v>956</v>
      </c>
      <c r="D171" s="1000">
        <v>11216.255423371298</v>
      </c>
    </row>
    <row r="172" spans="1:4" ht="16.5" thickTop="1" thickBot="1">
      <c r="A172" s="200" t="s">
        <v>968</v>
      </c>
      <c r="B172" s="200" t="s">
        <v>952</v>
      </c>
      <c r="C172" s="205" t="s">
        <v>969</v>
      </c>
      <c r="D172" s="1000">
        <v>4877.698615078647</v>
      </c>
    </row>
    <row r="173" spans="1:4" ht="16.5" thickTop="1" thickBot="1">
      <c r="A173" s="200" t="s">
        <v>970</v>
      </c>
      <c r="B173" s="200" t="s">
        <v>952</v>
      </c>
      <c r="C173" s="205" t="s">
        <v>971</v>
      </c>
      <c r="D173" s="1000">
        <v>4229.9225335985047</v>
      </c>
    </row>
    <row r="174" spans="1:4" ht="16.5" thickTop="1" thickBot="1">
      <c r="A174" s="200" t="s">
        <v>957</v>
      </c>
      <c r="B174" s="200" t="s">
        <v>233</v>
      </c>
      <c r="C174" s="205" t="s">
        <v>958</v>
      </c>
      <c r="D174" s="1000">
        <v>3783.0099999999998</v>
      </c>
    </row>
    <row r="175" spans="1:4" ht="16.5" thickTop="1" thickBot="1">
      <c r="A175" s="200" t="s">
        <v>959</v>
      </c>
      <c r="B175" s="200" t="s">
        <v>233</v>
      </c>
      <c r="C175" s="205" t="s">
        <v>960</v>
      </c>
      <c r="D175" s="1000">
        <v>5452.146741396974</v>
      </c>
    </row>
    <row r="176" spans="1:4" ht="31.5" thickTop="1" thickBot="1">
      <c r="A176" s="200" t="s">
        <v>965</v>
      </c>
      <c r="B176" s="200" t="s">
        <v>233</v>
      </c>
      <c r="C176" s="205" t="s">
        <v>2058</v>
      </c>
      <c r="D176" s="1000">
        <v>5784.59</v>
      </c>
    </row>
    <row r="177" spans="1:4" ht="31.5" thickTop="1" thickBot="1">
      <c r="A177" s="200" t="s">
        <v>961</v>
      </c>
      <c r="B177" s="200" t="s">
        <v>233</v>
      </c>
      <c r="C177" s="205" t="s">
        <v>2056</v>
      </c>
      <c r="D177" s="1000">
        <v>6071.38</v>
      </c>
    </row>
    <row r="178" spans="1:4" ht="31.5" thickTop="1" thickBot="1">
      <c r="A178" s="200" t="s">
        <v>962</v>
      </c>
      <c r="B178" s="200" t="s">
        <v>233</v>
      </c>
      <c r="C178" s="205" t="s">
        <v>2057</v>
      </c>
      <c r="D178" s="1000">
        <v>7627.9</v>
      </c>
    </row>
    <row r="179" spans="1:4" ht="31.5" thickTop="1" thickBot="1">
      <c r="A179" s="200" t="s">
        <v>967</v>
      </c>
      <c r="B179" s="200" t="s">
        <v>233</v>
      </c>
      <c r="C179" s="205" t="s">
        <v>2059</v>
      </c>
      <c r="D179" s="1000">
        <v>7019.8099999999995</v>
      </c>
    </row>
    <row r="180" spans="1:4" ht="31.5" thickTop="1" thickBot="1">
      <c r="A180" s="200" t="s">
        <v>954</v>
      </c>
      <c r="B180" s="200" t="s">
        <v>233</v>
      </c>
      <c r="C180" s="205" t="s">
        <v>2055</v>
      </c>
      <c r="D180" s="1000">
        <v>8086.0499999999993</v>
      </c>
    </row>
    <row r="181" spans="1:4" ht="16.5" thickTop="1" thickBot="1">
      <c r="A181" s="200" t="s">
        <v>963</v>
      </c>
      <c r="B181" s="200" t="s">
        <v>233</v>
      </c>
      <c r="C181" s="205" t="s">
        <v>964</v>
      </c>
      <c r="D181" s="1000">
        <v>6767.53</v>
      </c>
    </row>
    <row r="182" spans="1:4" ht="16.5" thickTop="1" thickBot="1">
      <c r="A182" s="200" t="s">
        <v>966</v>
      </c>
      <c r="B182" s="200" t="s">
        <v>233</v>
      </c>
      <c r="C182" s="205" t="s">
        <v>964</v>
      </c>
      <c r="D182" s="1000">
        <v>5875.03</v>
      </c>
    </row>
    <row r="183" spans="1:4" ht="16.5" thickTop="1" thickBot="1">
      <c r="A183" s="200" t="s">
        <v>481</v>
      </c>
      <c r="B183" s="200" t="s">
        <v>377</v>
      </c>
      <c r="C183" s="205" t="s">
        <v>482</v>
      </c>
      <c r="D183" s="1000">
        <v>6500</v>
      </c>
    </row>
    <row r="184" spans="1:4" ht="16.5" thickTop="1" thickBot="1">
      <c r="A184" s="200" t="s">
        <v>485</v>
      </c>
      <c r="B184" s="200" t="s">
        <v>92</v>
      </c>
      <c r="C184" s="205" t="s">
        <v>486</v>
      </c>
      <c r="D184" s="1000">
        <v>12000</v>
      </c>
    </row>
    <row r="185" spans="1:4" ht="16.5" thickTop="1" thickBot="1">
      <c r="A185" s="200" t="s">
        <v>483</v>
      </c>
      <c r="B185" s="200" t="s">
        <v>388</v>
      </c>
      <c r="C185" s="205" t="s">
        <v>484</v>
      </c>
      <c r="D185" s="1000">
        <v>51566.5</v>
      </c>
    </row>
    <row r="186" spans="1:4" ht="16.5" thickTop="1" thickBot="1">
      <c r="A186" s="200" t="s">
        <v>487</v>
      </c>
      <c r="B186" s="200" t="s">
        <v>144</v>
      </c>
      <c r="C186" s="205" t="s">
        <v>2001</v>
      </c>
      <c r="D186" s="1000">
        <v>1419.5673163382148</v>
      </c>
    </row>
    <row r="187" spans="1:4" ht="16.5" thickTop="1" thickBot="1">
      <c r="A187" s="200" t="s">
        <v>1539</v>
      </c>
      <c r="B187" s="200" t="s">
        <v>377</v>
      </c>
      <c r="C187" s="205" t="s">
        <v>1538</v>
      </c>
      <c r="D187" s="1000">
        <v>12276.095317302474</v>
      </c>
    </row>
    <row r="188" spans="1:4" ht="16.5" thickTop="1" thickBot="1">
      <c r="A188" s="200" t="s">
        <v>1793</v>
      </c>
      <c r="B188" s="200" t="s">
        <v>377</v>
      </c>
      <c r="C188" s="205" t="s">
        <v>1792</v>
      </c>
      <c r="D188" s="1000">
        <v>7629.7213065750602</v>
      </c>
    </row>
    <row r="189" spans="1:4" ht="16.5" thickTop="1" thickBot="1">
      <c r="A189" s="200" t="s">
        <v>488</v>
      </c>
      <c r="B189" s="200" t="s">
        <v>377</v>
      </c>
      <c r="C189" s="205" t="s">
        <v>489</v>
      </c>
      <c r="D189" s="1000">
        <v>40798.817079491346</v>
      </c>
    </row>
    <row r="190" spans="1:4" ht="16.5" thickTop="1" thickBot="1">
      <c r="A190" s="200" t="s">
        <v>1750</v>
      </c>
      <c r="B190" s="200" t="s">
        <v>144</v>
      </c>
      <c r="C190" s="205" t="s">
        <v>1749</v>
      </c>
      <c r="D190" s="1000">
        <v>626307.73704092077</v>
      </c>
    </row>
    <row r="191" spans="1:4" ht="16.5" thickTop="1" thickBot="1">
      <c r="A191" s="200" t="s">
        <v>498</v>
      </c>
      <c r="B191" s="200" t="s">
        <v>92</v>
      </c>
      <c r="C191" s="205" t="s">
        <v>499</v>
      </c>
      <c r="D191" s="1000">
        <v>500241.74236364727</v>
      </c>
    </row>
    <row r="192" spans="1:4" ht="16.5" thickTop="1" thickBot="1">
      <c r="A192" s="200" t="s">
        <v>500</v>
      </c>
      <c r="B192" s="200" t="s">
        <v>92</v>
      </c>
      <c r="C192" s="205" t="s">
        <v>501</v>
      </c>
      <c r="D192" s="1000">
        <v>264385.87148315553</v>
      </c>
    </row>
    <row r="193" spans="1:4" ht="16.5" thickTop="1" thickBot="1">
      <c r="A193" s="200" t="s">
        <v>490</v>
      </c>
      <c r="B193" s="200" t="s">
        <v>233</v>
      </c>
      <c r="C193" s="205" t="s">
        <v>491</v>
      </c>
      <c r="D193" s="1000">
        <v>2572.5560079551615</v>
      </c>
    </row>
    <row r="194" spans="1:4" ht="16.5" thickTop="1" thickBot="1">
      <c r="A194" s="200" t="s">
        <v>502</v>
      </c>
      <c r="B194" s="200" t="s">
        <v>92</v>
      </c>
      <c r="C194" s="205" t="s">
        <v>503</v>
      </c>
      <c r="D194" s="1000">
        <v>740.25298619899945</v>
      </c>
    </row>
    <row r="195" spans="1:4" ht="31.5" thickTop="1" thickBot="1">
      <c r="A195" s="200" t="s">
        <v>492</v>
      </c>
      <c r="B195" s="200" t="s">
        <v>425</v>
      </c>
      <c r="C195" s="205" t="s">
        <v>493</v>
      </c>
      <c r="D195" s="1000">
        <v>791.37793286325552</v>
      </c>
    </row>
    <row r="196" spans="1:4" ht="16.5" thickTop="1" thickBot="1">
      <c r="A196" s="200" t="s">
        <v>494</v>
      </c>
      <c r="B196" s="200" t="s">
        <v>92</v>
      </c>
      <c r="C196" s="205" t="s">
        <v>495</v>
      </c>
      <c r="D196" s="1000">
        <v>22718.48274573615</v>
      </c>
    </row>
    <row r="197" spans="1:4" ht="16.5" thickTop="1" thickBot="1">
      <c r="A197" s="200" t="s">
        <v>496</v>
      </c>
      <c r="B197" s="200" t="s">
        <v>144</v>
      </c>
      <c r="C197" s="205" t="s">
        <v>497</v>
      </c>
      <c r="D197" s="1000">
        <v>1184.8425263665399</v>
      </c>
    </row>
    <row r="198" spans="1:4" ht="16.5" thickTop="1" thickBot="1">
      <c r="A198" s="200" t="s">
        <v>504</v>
      </c>
      <c r="B198" s="200" t="s">
        <v>92</v>
      </c>
      <c r="C198" s="205" t="s">
        <v>505</v>
      </c>
      <c r="D198" s="1000">
        <v>9364.7627312722216</v>
      </c>
    </row>
    <row r="199" spans="1:4" ht="16.5" thickTop="1" thickBot="1">
      <c r="A199" s="200" t="s">
        <v>1009</v>
      </c>
      <c r="B199" s="200" t="s">
        <v>92</v>
      </c>
      <c r="C199" s="205" t="s">
        <v>1010</v>
      </c>
      <c r="D199" s="1000">
        <v>102673.42004218645</v>
      </c>
    </row>
    <row r="200" spans="1:4" ht="31.5" thickTop="1" thickBot="1">
      <c r="A200" s="200" t="s">
        <v>1013</v>
      </c>
      <c r="B200" s="200" t="s">
        <v>92</v>
      </c>
      <c r="C200" s="205" t="s">
        <v>1014</v>
      </c>
      <c r="D200" s="1000">
        <v>114259.07407460976</v>
      </c>
    </row>
    <row r="201" spans="1:4" ht="16.5" thickTop="1" thickBot="1">
      <c r="A201" s="200" t="s">
        <v>1011</v>
      </c>
      <c r="B201" s="200" t="s">
        <v>92</v>
      </c>
      <c r="C201" s="205" t="s">
        <v>1012</v>
      </c>
      <c r="D201" s="1000">
        <v>110458.77619237026</v>
      </c>
    </row>
    <row r="202" spans="1:4" ht="16.5" thickTop="1" thickBot="1">
      <c r="A202" s="200" t="s">
        <v>1015</v>
      </c>
      <c r="B202" s="200" t="s">
        <v>233</v>
      </c>
      <c r="C202" s="205" t="s">
        <v>1016</v>
      </c>
      <c r="D202" s="1000">
        <v>5975.0966471805368</v>
      </c>
    </row>
    <row r="203" spans="1:4" ht="31.5" thickTop="1" thickBot="1">
      <c r="A203" s="200" t="s">
        <v>1003</v>
      </c>
      <c r="B203" s="200" t="s">
        <v>233</v>
      </c>
      <c r="C203" s="205" t="s">
        <v>1004</v>
      </c>
      <c r="D203" s="1000">
        <v>20600</v>
      </c>
    </row>
    <row r="204" spans="1:4" ht="16.5" thickTop="1" thickBot="1">
      <c r="A204" s="200" t="s">
        <v>1007</v>
      </c>
      <c r="B204" s="200" t="s">
        <v>92</v>
      </c>
      <c r="C204" s="205" t="s">
        <v>1008</v>
      </c>
      <c r="D204" s="1000">
        <v>74394.116957753256</v>
      </c>
    </row>
    <row r="205" spans="1:4" ht="16.5" thickTop="1" thickBot="1">
      <c r="A205" s="200" t="s">
        <v>1005</v>
      </c>
      <c r="B205" s="200" t="s">
        <v>92</v>
      </c>
      <c r="C205" s="205" t="s">
        <v>1006</v>
      </c>
      <c r="D205" s="1000">
        <v>68000</v>
      </c>
    </row>
    <row r="206" spans="1:4" ht="16.5" thickTop="1" thickBot="1">
      <c r="A206" s="200" t="s">
        <v>506</v>
      </c>
      <c r="B206" s="200" t="s">
        <v>144</v>
      </c>
      <c r="C206" s="205" t="s">
        <v>2002</v>
      </c>
      <c r="D206" s="1000">
        <v>10373.620201289699</v>
      </c>
    </row>
    <row r="207" spans="1:4" ht="16.5" thickTop="1" thickBot="1">
      <c r="A207" s="200" t="s">
        <v>515</v>
      </c>
      <c r="B207" s="200" t="s">
        <v>144</v>
      </c>
      <c r="C207" s="205" t="s">
        <v>516</v>
      </c>
      <c r="D207" s="1000">
        <v>132414.37537515818</v>
      </c>
    </row>
    <row r="208" spans="1:4" ht="16.5" thickTop="1" thickBot="1">
      <c r="A208" s="200" t="s">
        <v>517</v>
      </c>
      <c r="B208" s="200" t="s">
        <v>144</v>
      </c>
      <c r="C208" s="205" t="s">
        <v>518</v>
      </c>
      <c r="D208" s="1000">
        <v>4769.5238474055323</v>
      </c>
    </row>
    <row r="209" spans="1:4" ht="16.5" thickTop="1" thickBot="1">
      <c r="A209" s="200" t="s">
        <v>519</v>
      </c>
      <c r="B209" s="200" t="s">
        <v>233</v>
      </c>
      <c r="C209" s="205" t="s">
        <v>520</v>
      </c>
      <c r="D209" s="1000">
        <v>15427.140989573914</v>
      </c>
    </row>
    <row r="210" spans="1:4" ht="16.5" thickTop="1" thickBot="1">
      <c r="A210" s="200" t="s">
        <v>522</v>
      </c>
      <c r="B210" s="200" t="s">
        <v>233</v>
      </c>
      <c r="C210" s="205" t="s">
        <v>2004</v>
      </c>
      <c r="D210" s="1000">
        <v>10018.239722774662</v>
      </c>
    </row>
    <row r="211" spans="1:4" ht="16.5" thickTop="1" thickBot="1">
      <c r="A211" s="200" t="s">
        <v>521</v>
      </c>
      <c r="B211" s="200" t="s">
        <v>233</v>
      </c>
      <c r="C211" s="205" t="s">
        <v>2003</v>
      </c>
      <c r="D211" s="1000">
        <v>4452.5532501657317</v>
      </c>
    </row>
    <row r="212" spans="1:4" ht="16.5" thickTop="1" thickBot="1">
      <c r="A212" s="200" t="s">
        <v>529</v>
      </c>
      <c r="B212" s="200" t="s">
        <v>388</v>
      </c>
      <c r="C212" s="205" t="s">
        <v>530</v>
      </c>
      <c r="D212" s="1000">
        <v>19368.587295847643</v>
      </c>
    </row>
    <row r="213" spans="1:4" ht="16.5" thickTop="1" thickBot="1">
      <c r="A213" s="200" t="s">
        <v>525</v>
      </c>
      <c r="B213" s="200" t="s">
        <v>388</v>
      </c>
      <c r="C213" s="205" t="s">
        <v>526</v>
      </c>
      <c r="D213" s="1000">
        <v>33394.118835653579</v>
      </c>
    </row>
    <row r="214" spans="1:4" ht="16.5" thickTop="1" thickBot="1">
      <c r="A214" s="200" t="s">
        <v>523</v>
      </c>
      <c r="B214" s="200" t="s">
        <v>388</v>
      </c>
      <c r="C214" s="205" t="s">
        <v>524</v>
      </c>
      <c r="D214" s="1000">
        <v>19368.587295847643</v>
      </c>
    </row>
    <row r="215" spans="1:4" ht="16.5" thickTop="1" thickBot="1">
      <c r="A215" s="200" t="s">
        <v>531</v>
      </c>
      <c r="B215" s="200" t="s">
        <v>388</v>
      </c>
      <c r="C215" s="205" t="s">
        <v>532</v>
      </c>
      <c r="D215" s="1000">
        <v>48790</v>
      </c>
    </row>
    <row r="216" spans="1:4" ht="16.5" thickTop="1" thickBot="1">
      <c r="A216" s="200" t="s">
        <v>535</v>
      </c>
      <c r="B216" s="200" t="s">
        <v>388</v>
      </c>
      <c r="C216" s="205" t="s">
        <v>536</v>
      </c>
      <c r="D216" s="1000">
        <v>48790</v>
      </c>
    </row>
    <row r="217" spans="1:4" ht="16.5" thickTop="1" thickBot="1">
      <c r="A217" s="200" t="s">
        <v>537</v>
      </c>
      <c r="B217" s="200" t="s">
        <v>388</v>
      </c>
      <c r="C217" s="205" t="s">
        <v>538</v>
      </c>
      <c r="D217" s="1000">
        <v>48790</v>
      </c>
    </row>
    <row r="218" spans="1:4" ht="16.5" thickTop="1" thickBot="1">
      <c r="A218" s="200" t="s">
        <v>539</v>
      </c>
      <c r="B218" s="200" t="s">
        <v>388</v>
      </c>
      <c r="C218" s="205" t="s">
        <v>540</v>
      </c>
      <c r="D218" s="1000">
        <v>48790</v>
      </c>
    </row>
    <row r="219" spans="1:4" ht="16.5" thickTop="1" thickBot="1">
      <c r="A219" s="200" t="s">
        <v>541</v>
      </c>
      <c r="B219" s="200" t="s">
        <v>388</v>
      </c>
      <c r="C219" s="205" t="s">
        <v>542</v>
      </c>
      <c r="D219" s="1000">
        <v>45193.383930573124</v>
      </c>
    </row>
    <row r="220" spans="1:4" ht="16.5" thickTop="1" thickBot="1">
      <c r="A220" s="200" t="s">
        <v>533</v>
      </c>
      <c r="B220" s="200" t="s">
        <v>388</v>
      </c>
      <c r="C220" s="205" t="s">
        <v>534</v>
      </c>
      <c r="D220" s="1000">
        <v>9952.5774555535445</v>
      </c>
    </row>
    <row r="221" spans="1:4" ht="16.5" thickTop="1" thickBot="1">
      <c r="A221" s="200" t="s">
        <v>543</v>
      </c>
      <c r="B221" s="200" t="s">
        <v>388</v>
      </c>
      <c r="C221" s="205" t="s">
        <v>544</v>
      </c>
      <c r="D221" s="1000">
        <v>31114.365638522264</v>
      </c>
    </row>
    <row r="222" spans="1:4" ht="16.5" thickTop="1" thickBot="1">
      <c r="A222" s="200" t="s">
        <v>554</v>
      </c>
      <c r="B222" s="200" t="s">
        <v>388</v>
      </c>
      <c r="C222" s="205" t="s">
        <v>555</v>
      </c>
      <c r="D222" s="1000">
        <v>18560</v>
      </c>
    </row>
    <row r="223" spans="1:4" ht="16.5" thickTop="1" thickBot="1">
      <c r="A223" s="200" t="s">
        <v>566</v>
      </c>
      <c r="B223" s="200" t="s">
        <v>388</v>
      </c>
      <c r="C223" s="205" t="s">
        <v>1940</v>
      </c>
      <c r="D223" s="1000">
        <v>4905.6127137949725</v>
      </c>
    </row>
    <row r="224" spans="1:4" ht="31.5" thickTop="1" thickBot="1">
      <c r="A224" s="200" t="s">
        <v>545</v>
      </c>
      <c r="B224" s="200" t="s">
        <v>388</v>
      </c>
      <c r="C224" s="205" t="s">
        <v>546</v>
      </c>
      <c r="D224" s="1000">
        <v>30940</v>
      </c>
    </row>
    <row r="225" spans="1:4" ht="31.5" thickTop="1" thickBot="1">
      <c r="A225" s="200" t="s">
        <v>547</v>
      </c>
      <c r="B225" s="200" t="s">
        <v>388</v>
      </c>
      <c r="C225" s="205" t="s">
        <v>548</v>
      </c>
      <c r="D225" s="1000">
        <v>30940</v>
      </c>
    </row>
    <row r="226" spans="1:4" ht="16.5" thickTop="1" thickBot="1">
      <c r="A226" s="200" t="s">
        <v>549</v>
      </c>
      <c r="B226" s="200" t="s">
        <v>388</v>
      </c>
      <c r="C226" s="205" t="s">
        <v>2005</v>
      </c>
      <c r="D226" s="1000">
        <v>30940</v>
      </c>
    </row>
    <row r="227" spans="1:4" ht="31.5" thickTop="1" thickBot="1">
      <c r="A227" s="200" t="s">
        <v>550</v>
      </c>
      <c r="B227" s="200" t="s">
        <v>388</v>
      </c>
      <c r="C227" s="205" t="s">
        <v>551</v>
      </c>
      <c r="D227" s="1000">
        <v>27660</v>
      </c>
    </row>
    <row r="228" spans="1:4" ht="31.5" thickTop="1" thickBot="1">
      <c r="A228" s="200" t="s">
        <v>552</v>
      </c>
      <c r="B228" s="200" t="s">
        <v>388</v>
      </c>
      <c r="C228" s="205" t="s">
        <v>553</v>
      </c>
      <c r="D228" s="1000">
        <v>27459.383274071391</v>
      </c>
    </row>
    <row r="229" spans="1:4" ht="16.5" thickTop="1" thickBot="1">
      <c r="A229" s="200" t="s">
        <v>556</v>
      </c>
      <c r="B229" s="200" t="s">
        <v>388</v>
      </c>
      <c r="C229" s="205" t="s">
        <v>557</v>
      </c>
      <c r="D229" s="1000">
        <v>33692.948322786709</v>
      </c>
    </row>
    <row r="230" spans="1:4" ht="16.5" thickTop="1" thickBot="1">
      <c r="A230" s="200" t="s">
        <v>558</v>
      </c>
      <c r="B230" s="200" t="s">
        <v>388</v>
      </c>
      <c r="C230" s="205" t="s">
        <v>559</v>
      </c>
      <c r="D230" s="1000">
        <v>33480.334919544381</v>
      </c>
    </row>
    <row r="231" spans="1:4" ht="16.5" thickTop="1" thickBot="1">
      <c r="A231" s="200" t="s">
        <v>527</v>
      </c>
      <c r="B231" s="200" t="s">
        <v>388</v>
      </c>
      <c r="C231" s="205" t="s">
        <v>528</v>
      </c>
      <c r="D231" s="1000">
        <v>35269.249943952265</v>
      </c>
    </row>
    <row r="232" spans="1:4" ht="16.5" thickTop="1" thickBot="1">
      <c r="A232" s="200" t="s">
        <v>560</v>
      </c>
      <c r="B232" s="200" t="s">
        <v>388</v>
      </c>
      <c r="C232" s="205" t="s">
        <v>561</v>
      </c>
      <c r="D232" s="1000">
        <v>25063.694606159221</v>
      </c>
    </row>
    <row r="233" spans="1:4" ht="16.5" thickTop="1" thickBot="1">
      <c r="A233" s="200" t="s">
        <v>562</v>
      </c>
      <c r="B233" s="200" t="s">
        <v>388</v>
      </c>
      <c r="C233" s="205" t="s">
        <v>563</v>
      </c>
      <c r="D233" s="1000">
        <v>24489.022515518587</v>
      </c>
    </row>
    <row r="234" spans="1:4" ht="31.5" thickTop="1" thickBot="1">
      <c r="A234" s="200" t="s">
        <v>564</v>
      </c>
      <c r="B234" s="200" t="s">
        <v>388</v>
      </c>
      <c r="C234" s="205" t="s">
        <v>565</v>
      </c>
      <c r="D234" s="1000">
        <v>19383.094075815101</v>
      </c>
    </row>
    <row r="235" spans="1:4" ht="16.5" thickTop="1" thickBot="1">
      <c r="A235" s="200" t="s">
        <v>567</v>
      </c>
      <c r="B235" s="200" t="s">
        <v>144</v>
      </c>
      <c r="C235" s="205" t="s">
        <v>568</v>
      </c>
      <c r="D235" s="1000">
        <v>779.19223769059226</v>
      </c>
    </row>
    <row r="236" spans="1:4" ht="31.5" thickTop="1" thickBot="1">
      <c r="A236" s="200" t="s">
        <v>571</v>
      </c>
      <c r="B236" s="200" t="s">
        <v>388</v>
      </c>
      <c r="C236" s="205" t="s">
        <v>572</v>
      </c>
      <c r="D236" s="1000">
        <v>336612.76713553903</v>
      </c>
    </row>
    <row r="237" spans="1:4" ht="31.5" thickTop="1" thickBot="1">
      <c r="A237" s="200" t="s">
        <v>573</v>
      </c>
      <c r="B237" s="200" t="s">
        <v>388</v>
      </c>
      <c r="C237" s="205" t="s">
        <v>574</v>
      </c>
      <c r="D237" s="1000">
        <v>341079.78644488635</v>
      </c>
    </row>
    <row r="238" spans="1:4" ht="31.5" thickTop="1" thickBot="1">
      <c r="A238" s="200" t="s">
        <v>575</v>
      </c>
      <c r="B238" s="200" t="s">
        <v>388</v>
      </c>
      <c r="C238" s="205" t="s">
        <v>576</v>
      </c>
      <c r="D238" s="1000">
        <v>356652.58568553004</v>
      </c>
    </row>
    <row r="239" spans="1:4" ht="16.5" thickTop="1" thickBot="1">
      <c r="A239" s="200" t="s">
        <v>588</v>
      </c>
      <c r="B239" s="200" t="s">
        <v>589</v>
      </c>
      <c r="C239" s="205" t="s">
        <v>590</v>
      </c>
      <c r="D239" s="1000">
        <v>251146.28165129872</v>
      </c>
    </row>
    <row r="240" spans="1:4" ht="16.5" thickTop="1" thickBot="1">
      <c r="A240" s="200" t="s">
        <v>577</v>
      </c>
      <c r="B240" s="200" t="s">
        <v>388</v>
      </c>
      <c r="C240" s="205" t="s">
        <v>2006</v>
      </c>
      <c r="D240" s="1000">
        <v>390439.63974447054</v>
      </c>
    </row>
    <row r="241" spans="1:4" ht="16.5" thickTop="1" thickBot="1">
      <c r="A241" s="200" t="s">
        <v>578</v>
      </c>
      <c r="B241" s="200" t="s">
        <v>388</v>
      </c>
      <c r="C241" s="205" t="s">
        <v>2117</v>
      </c>
      <c r="D241" s="1000">
        <v>294080.8937696619</v>
      </c>
    </row>
    <row r="242" spans="1:4" ht="16.5" thickTop="1" thickBot="1">
      <c r="A242" s="1001" t="s">
        <v>2119</v>
      </c>
      <c r="B242" s="200" t="s">
        <v>388</v>
      </c>
      <c r="C242" s="205" t="s">
        <v>2118</v>
      </c>
      <c r="D242" s="1000">
        <v>256246.24449587171</v>
      </c>
    </row>
    <row r="243" spans="1:4" ht="16.5" thickTop="1" thickBot="1">
      <c r="A243" s="200" t="s">
        <v>579</v>
      </c>
      <c r="B243" s="200" t="s">
        <v>388</v>
      </c>
      <c r="C243" s="205" t="s">
        <v>580</v>
      </c>
      <c r="D243" s="1000">
        <v>315586.09052009881</v>
      </c>
    </row>
    <row r="244" spans="1:4" ht="16.5" thickTop="1" thickBot="1">
      <c r="A244" s="200" t="s">
        <v>581</v>
      </c>
      <c r="B244" s="200" t="s">
        <v>388</v>
      </c>
      <c r="C244" s="205" t="s">
        <v>582</v>
      </c>
      <c r="D244" s="1000">
        <v>360404.40547218703</v>
      </c>
    </row>
    <row r="245" spans="1:4" ht="16.5" thickTop="1" thickBot="1">
      <c r="A245" s="200" t="s">
        <v>583</v>
      </c>
      <c r="B245" s="200" t="s">
        <v>388</v>
      </c>
      <c r="C245" s="205" t="s">
        <v>584</v>
      </c>
      <c r="D245" s="1000">
        <v>366461.62237087922</v>
      </c>
    </row>
    <row r="246" spans="1:4" ht="16.5" thickTop="1" thickBot="1">
      <c r="A246" s="200" t="s">
        <v>585</v>
      </c>
      <c r="B246" s="200" t="s">
        <v>388</v>
      </c>
      <c r="C246" s="205" t="s">
        <v>2120</v>
      </c>
      <c r="D246" s="1000">
        <v>327449.41959139396</v>
      </c>
    </row>
    <row r="247" spans="1:4" ht="16.5" thickTop="1" thickBot="1">
      <c r="A247" s="200" t="s">
        <v>586</v>
      </c>
      <c r="B247" s="200" t="s">
        <v>388</v>
      </c>
      <c r="C247" s="205" t="s">
        <v>587</v>
      </c>
      <c r="D247" s="1000">
        <v>376062.36205628875</v>
      </c>
    </row>
    <row r="248" spans="1:4" ht="16.5" thickTop="1" thickBot="1">
      <c r="A248" s="200" t="s">
        <v>591</v>
      </c>
      <c r="B248" s="200" t="s">
        <v>388</v>
      </c>
      <c r="C248" s="205" t="s">
        <v>592</v>
      </c>
      <c r="D248" s="1000">
        <v>376062.36205628875</v>
      </c>
    </row>
    <row r="249" spans="1:4" ht="16.5" thickTop="1" thickBot="1">
      <c r="A249" s="200" t="s">
        <v>593</v>
      </c>
      <c r="B249" s="200" t="s">
        <v>388</v>
      </c>
      <c r="C249" s="205" t="s">
        <v>594</v>
      </c>
      <c r="D249" s="1000">
        <v>376062.36205628875</v>
      </c>
    </row>
    <row r="250" spans="1:4" ht="16.5" thickTop="1" thickBot="1">
      <c r="A250" s="200" t="s">
        <v>595</v>
      </c>
      <c r="B250" s="200" t="s">
        <v>388</v>
      </c>
      <c r="C250" s="205" t="s">
        <v>596</v>
      </c>
      <c r="D250" s="1000">
        <v>202193.46314711019</v>
      </c>
    </row>
    <row r="251" spans="1:4" ht="16.5" thickTop="1" thickBot="1">
      <c r="A251" s="200" t="s">
        <v>597</v>
      </c>
      <c r="B251" s="200" t="s">
        <v>388</v>
      </c>
      <c r="C251" s="205" t="s">
        <v>598</v>
      </c>
      <c r="D251" s="1000">
        <v>216773.80521424694</v>
      </c>
    </row>
    <row r="252" spans="1:4" ht="31.5" thickTop="1" thickBot="1">
      <c r="A252" s="200" t="s">
        <v>599</v>
      </c>
      <c r="B252" s="200" t="s">
        <v>388</v>
      </c>
      <c r="C252" s="205" t="s">
        <v>600</v>
      </c>
      <c r="D252" s="1000">
        <v>193323.49868498763</v>
      </c>
    </row>
    <row r="253" spans="1:4" ht="31.5" thickTop="1" thickBot="1">
      <c r="A253" s="200" t="s">
        <v>601</v>
      </c>
      <c r="B253" s="200" t="s">
        <v>388</v>
      </c>
      <c r="C253" s="205" t="s">
        <v>602</v>
      </c>
      <c r="D253" s="1000">
        <v>172973.09252094253</v>
      </c>
    </row>
    <row r="254" spans="1:4" ht="16.5" thickTop="1" thickBot="1">
      <c r="A254" s="200" t="s">
        <v>605</v>
      </c>
      <c r="B254" s="200" t="s">
        <v>233</v>
      </c>
      <c r="C254" s="205" t="s">
        <v>2007</v>
      </c>
      <c r="D254" s="1000">
        <v>15537.290715361898</v>
      </c>
    </row>
    <row r="255" spans="1:4" ht="31.5" thickTop="1" thickBot="1">
      <c r="A255" s="200" t="s">
        <v>603</v>
      </c>
      <c r="B255" s="200" t="s">
        <v>388</v>
      </c>
      <c r="C255" s="205" t="s">
        <v>604</v>
      </c>
      <c r="D255" s="1000">
        <v>275725.73485204601</v>
      </c>
    </row>
    <row r="256" spans="1:4" ht="16.5" thickTop="1" thickBot="1">
      <c r="A256" s="200" t="s">
        <v>569</v>
      </c>
      <c r="B256" s="200" t="s">
        <v>388</v>
      </c>
      <c r="C256" s="205" t="s">
        <v>570</v>
      </c>
      <c r="D256" s="1000">
        <v>270757.89059723972</v>
      </c>
    </row>
    <row r="257" spans="1:4" ht="16.5" thickTop="1" thickBot="1">
      <c r="A257" s="200" t="s">
        <v>606</v>
      </c>
      <c r="B257" s="200" t="s">
        <v>388</v>
      </c>
      <c r="C257" s="205" t="s">
        <v>607</v>
      </c>
      <c r="D257" s="1000">
        <v>459421.88281805575</v>
      </c>
    </row>
    <row r="258" spans="1:4" ht="16.5" thickTop="1" thickBot="1">
      <c r="A258" s="200" t="s">
        <v>608</v>
      </c>
      <c r="B258" s="200" t="s">
        <v>388</v>
      </c>
      <c r="C258" s="205" t="s">
        <v>609</v>
      </c>
      <c r="D258" s="1000">
        <v>352921.18737298856</v>
      </c>
    </row>
    <row r="259" spans="1:4" ht="16.5" thickTop="1" thickBot="1">
      <c r="A259" s="200" t="s">
        <v>507</v>
      </c>
      <c r="B259" s="200" t="s">
        <v>388</v>
      </c>
      <c r="C259" s="205" t="s">
        <v>508</v>
      </c>
      <c r="D259" s="1000">
        <v>459421.88281805575</v>
      </c>
    </row>
    <row r="260" spans="1:4" ht="16.5" thickTop="1" thickBot="1">
      <c r="A260" s="200" t="s">
        <v>1753</v>
      </c>
      <c r="B260" s="200" t="s">
        <v>388</v>
      </c>
      <c r="C260" s="205" t="s">
        <v>1754</v>
      </c>
      <c r="D260" s="1000">
        <v>315356.49654914718</v>
      </c>
    </row>
    <row r="261" spans="1:4" ht="16.5" thickTop="1" thickBot="1">
      <c r="A261" s="200" t="s">
        <v>509</v>
      </c>
      <c r="B261" s="200" t="s">
        <v>377</v>
      </c>
      <c r="C261" s="205" t="s">
        <v>510</v>
      </c>
      <c r="D261" s="1000">
        <v>2206.0383945037056</v>
      </c>
    </row>
    <row r="262" spans="1:4" ht="46.5" thickTop="1" thickBot="1">
      <c r="A262" s="200" t="s">
        <v>610</v>
      </c>
      <c r="B262" s="200" t="s">
        <v>377</v>
      </c>
      <c r="C262" s="205" t="s">
        <v>2008</v>
      </c>
      <c r="D262" s="1000">
        <v>2289.5465461339113</v>
      </c>
    </row>
    <row r="263" spans="1:4" ht="31.5" thickTop="1" thickBot="1">
      <c r="A263" s="200" t="s">
        <v>611</v>
      </c>
      <c r="B263" s="200" t="s">
        <v>233</v>
      </c>
      <c r="C263" s="205" t="s">
        <v>612</v>
      </c>
      <c r="D263" s="1000">
        <v>40449.188411980947</v>
      </c>
    </row>
    <row r="264" spans="1:4" ht="31.5" thickTop="1" thickBot="1">
      <c r="A264" s="200" t="s">
        <v>613</v>
      </c>
      <c r="B264" s="200" t="s">
        <v>377</v>
      </c>
      <c r="C264" s="205" t="s">
        <v>614</v>
      </c>
      <c r="D264" s="1000">
        <v>10834.162109323206</v>
      </c>
    </row>
    <row r="265" spans="1:4" ht="31.5" thickTop="1" thickBot="1">
      <c r="A265" s="200" t="s">
        <v>615</v>
      </c>
      <c r="B265" s="200" t="s">
        <v>144</v>
      </c>
      <c r="C265" s="205" t="s">
        <v>616</v>
      </c>
      <c r="D265" s="1000">
        <v>5176.090353763635</v>
      </c>
    </row>
    <row r="266" spans="1:4" ht="31.5" thickTop="1" thickBot="1">
      <c r="A266" s="200" t="s">
        <v>617</v>
      </c>
      <c r="B266" s="200" t="s">
        <v>92</v>
      </c>
      <c r="C266" s="205" t="s">
        <v>618</v>
      </c>
      <c r="D266" s="1000">
        <v>30286.878548785626</v>
      </c>
    </row>
    <row r="267" spans="1:4" ht="31.5" thickTop="1" thickBot="1">
      <c r="A267" s="200" t="s">
        <v>619</v>
      </c>
      <c r="B267" s="200" t="s">
        <v>92</v>
      </c>
      <c r="C267" s="205" t="s">
        <v>620</v>
      </c>
      <c r="D267" s="1000">
        <v>30514.436480443557</v>
      </c>
    </row>
    <row r="268" spans="1:4" ht="31.5" thickTop="1" thickBot="1">
      <c r="A268" s="200" t="s">
        <v>621</v>
      </c>
      <c r="B268" s="200" t="s">
        <v>92</v>
      </c>
      <c r="C268" s="205" t="s">
        <v>622</v>
      </c>
      <c r="D268" s="1000">
        <v>65099.617942505865</v>
      </c>
    </row>
    <row r="269" spans="1:4" ht="16.5" thickTop="1" thickBot="1">
      <c r="A269" s="200" t="s">
        <v>623</v>
      </c>
      <c r="B269" s="200" t="s">
        <v>377</v>
      </c>
      <c r="C269" s="205" t="s">
        <v>624</v>
      </c>
      <c r="D269" s="1000">
        <v>42071</v>
      </c>
    </row>
    <row r="270" spans="1:4" ht="16.5" thickTop="1" thickBot="1">
      <c r="A270" s="200" t="s">
        <v>627</v>
      </c>
      <c r="B270" s="200" t="s">
        <v>144</v>
      </c>
      <c r="C270" s="205" t="s">
        <v>628</v>
      </c>
      <c r="D270" s="1000">
        <v>157047.29496775748</v>
      </c>
    </row>
    <row r="271" spans="1:4" ht="16.5" thickTop="1" thickBot="1">
      <c r="A271" s="200" t="s">
        <v>629</v>
      </c>
      <c r="B271" s="200" t="s">
        <v>388</v>
      </c>
      <c r="C271" s="205" t="s">
        <v>2009</v>
      </c>
      <c r="D271" s="1000">
        <v>71400</v>
      </c>
    </row>
    <row r="272" spans="1:4" ht="31.5" thickTop="1" thickBot="1">
      <c r="A272" s="200" t="s">
        <v>625</v>
      </c>
      <c r="B272" s="200" t="s">
        <v>388</v>
      </c>
      <c r="C272" s="205" t="s">
        <v>626</v>
      </c>
      <c r="D272" s="1000">
        <v>71400</v>
      </c>
    </row>
    <row r="273" spans="1:4" ht="31.5" thickTop="1" thickBot="1">
      <c r="A273" s="200" t="s">
        <v>630</v>
      </c>
      <c r="B273" s="200" t="s">
        <v>388</v>
      </c>
      <c r="C273" s="205" t="s">
        <v>631</v>
      </c>
      <c r="D273" s="1000">
        <v>33813.356988182059</v>
      </c>
    </row>
    <row r="274" spans="1:4" ht="31.5" thickTop="1" thickBot="1">
      <c r="A274" s="200" t="s">
        <v>632</v>
      </c>
      <c r="B274" s="200" t="s">
        <v>144</v>
      </c>
      <c r="C274" s="205" t="s">
        <v>633</v>
      </c>
      <c r="D274" s="1000">
        <v>55656.874906285775</v>
      </c>
    </row>
    <row r="275" spans="1:4" ht="31.5" thickTop="1" thickBot="1">
      <c r="A275" s="200" t="s">
        <v>634</v>
      </c>
      <c r="B275" s="200" t="s">
        <v>144</v>
      </c>
      <c r="C275" s="205" t="s">
        <v>635</v>
      </c>
      <c r="D275" s="1000">
        <v>55033.510935936829</v>
      </c>
    </row>
    <row r="276" spans="1:4" ht="31.5" thickTop="1" thickBot="1">
      <c r="A276" s="200" t="s">
        <v>636</v>
      </c>
      <c r="B276" s="200" t="s">
        <v>637</v>
      </c>
      <c r="C276" s="205" t="s">
        <v>2010</v>
      </c>
      <c r="D276" s="1000">
        <v>65363.333333333336</v>
      </c>
    </row>
    <row r="277" spans="1:4" ht="16.5" thickTop="1" thickBot="1">
      <c r="A277" s="200" t="s">
        <v>638</v>
      </c>
      <c r="B277" s="200" t="s">
        <v>637</v>
      </c>
      <c r="C277" s="205" t="s">
        <v>2011</v>
      </c>
      <c r="D277" s="1000">
        <v>63733</v>
      </c>
    </row>
    <row r="278" spans="1:4" ht="16.5" thickTop="1" thickBot="1">
      <c r="A278" s="200" t="s">
        <v>639</v>
      </c>
      <c r="B278" s="200" t="s">
        <v>637</v>
      </c>
      <c r="C278" s="205" t="s">
        <v>640</v>
      </c>
      <c r="D278" s="1000">
        <v>43439.666666666664</v>
      </c>
    </row>
    <row r="279" spans="1:4" ht="16.5" thickTop="1" thickBot="1">
      <c r="A279" s="200" t="s">
        <v>511</v>
      </c>
      <c r="B279" s="200" t="s">
        <v>141</v>
      </c>
      <c r="C279" s="205" t="s">
        <v>512</v>
      </c>
      <c r="D279" s="1000">
        <v>49200</v>
      </c>
    </row>
    <row r="280" spans="1:4" ht="16.5" thickTop="1" thickBot="1">
      <c r="A280" s="200" t="s">
        <v>513</v>
      </c>
      <c r="B280" s="200" t="s">
        <v>141</v>
      </c>
      <c r="C280" s="205" t="s">
        <v>514</v>
      </c>
      <c r="D280" s="1000">
        <v>5916.7301874284331</v>
      </c>
    </row>
    <row r="281" spans="1:4" ht="31.5" thickTop="1" thickBot="1">
      <c r="A281" s="200" t="s">
        <v>641</v>
      </c>
      <c r="B281" s="200" t="s">
        <v>92</v>
      </c>
      <c r="C281" s="205" t="s">
        <v>642</v>
      </c>
      <c r="D281" s="1000">
        <v>82623.502737298841</v>
      </c>
    </row>
    <row r="282" spans="1:4" ht="31.5" thickTop="1" thickBot="1">
      <c r="A282" s="200" t="s">
        <v>643</v>
      </c>
      <c r="B282" s="200" t="s">
        <v>377</v>
      </c>
      <c r="C282" s="205" t="s">
        <v>644</v>
      </c>
      <c r="D282" s="1000">
        <v>7071.8534006744585</v>
      </c>
    </row>
    <row r="283" spans="1:4" ht="31.5" thickTop="1" thickBot="1">
      <c r="A283" s="200" t="s">
        <v>645</v>
      </c>
      <c r="B283" s="200" t="s">
        <v>144</v>
      </c>
      <c r="C283" s="205" t="s">
        <v>646</v>
      </c>
      <c r="D283" s="1000">
        <v>6285.8844717652009</v>
      </c>
    </row>
    <row r="284" spans="1:4" ht="16.5" thickTop="1" thickBot="1">
      <c r="A284" s="200" t="s">
        <v>647</v>
      </c>
      <c r="B284" s="200" t="s">
        <v>92</v>
      </c>
      <c r="C284" s="205" t="s">
        <v>648</v>
      </c>
      <c r="D284" s="1000">
        <v>7784.8471403603917</v>
      </c>
    </row>
    <row r="285" spans="1:4" ht="31.5" thickTop="1" thickBot="1">
      <c r="A285" s="200" t="s">
        <v>649</v>
      </c>
      <c r="B285" s="200" t="s">
        <v>92</v>
      </c>
      <c r="C285" s="205" t="s">
        <v>650</v>
      </c>
      <c r="D285" s="1000">
        <v>94718.747312336447</v>
      </c>
    </row>
    <row r="286" spans="1:4" ht="16.5" thickTop="1" thickBot="1">
      <c r="A286" s="200" t="s">
        <v>651</v>
      </c>
      <c r="B286" s="200" t="s">
        <v>92</v>
      </c>
      <c r="C286" s="205" t="s">
        <v>652</v>
      </c>
      <c r="D286" s="1000">
        <v>333200</v>
      </c>
    </row>
    <row r="287" spans="1:4" ht="16.5" thickTop="1" thickBot="1">
      <c r="A287" s="200" t="s">
        <v>657</v>
      </c>
      <c r="B287" s="200" t="s">
        <v>92</v>
      </c>
      <c r="C287" s="205" t="s">
        <v>658</v>
      </c>
      <c r="D287" s="1000">
        <v>37500</v>
      </c>
    </row>
    <row r="288" spans="1:4" ht="31.5" thickTop="1" thickBot="1">
      <c r="A288" s="200" t="s">
        <v>653</v>
      </c>
      <c r="B288" s="200" t="s">
        <v>92</v>
      </c>
      <c r="C288" s="205" t="s">
        <v>654</v>
      </c>
      <c r="D288" s="1000">
        <v>20977.439021923783</v>
      </c>
    </row>
    <row r="289" spans="1:4" ht="31.5" thickTop="1" thickBot="1">
      <c r="A289" s="200" t="s">
        <v>655</v>
      </c>
      <c r="B289" s="200" t="s">
        <v>92</v>
      </c>
      <c r="C289" s="205" t="s">
        <v>656</v>
      </c>
      <c r="D289" s="1000">
        <v>130900</v>
      </c>
    </row>
    <row r="290" spans="1:4" ht="16.5" thickTop="1" thickBot="1">
      <c r="A290" s="200" t="s">
        <v>659</v>
      </c>
      <c r="B290" s="200" t="s">
        <v>463</v>
      </c>
      <c r="C290" s="205" t="s">
        <v>660</v>
      </c>
      <c r="D290" s="1000">
        <v>2152</v>
      </c>
    </row>
    <row r="291" spans="1:4" ht="16.5" thickTop="1" thickBot="1">
      <c r="A291" s="200" t="s">
        <v>661</v>
      </c>
      <c r="B291" s="200" t="s">
        <v>425</v>
      </c>
      <c r="C291" s="205" t="s">
        <v>2012</v>
      </c>
      <c r="D291" s="1000">
        <v>62600.624034231296</v>
      </c>
    </row>
    <row r="292" spans="1:4" ht="31.5" thickTop="1" thickBot="1">
      <c r="A292" s="200" t="s">
        <v>662</v>
      </c>
      <c r="B292" s="200" t="s">
        <v>377</v>
      </c>
      <c r="C292" s="205" t="s">
        <v>663</v>
      </c>
      <c r="D292" s="1000">
        <v>2791.2978894714633</v>
      </c>
    </row>
    <row r="293" spans="1:4" ht="16.5" thickTop="1" thickBot="1">
      <c r="A293" s="200" t="s">
        <v>664</v>
      </c>
      <c r="B293" s="200" t="s">
        <v>377</v>
      </c>
      <c r="C293" s="205" t="s">
        <v>2013</v>
      </c>
      <c r="D293" s="1000">
        <v>7612.7814596516591</v>
      </c>
    </row>
    <row r="294" spans="1:4" ht="16.5" thickTop="1" thickBot="1">
      <c r="A294" s="200" t="s">
        <v>665</v>
      </c>
      <c r="B294" s="200" t="s">
        <v>92</v>
      </c>
      <c r="C294" s="205" t="s">
        <v>666</v>
      </c>
      <c r="D294" s="1000">
        <v>2044.7026408726567</v>
      </c>
    </row>
    <row r="295" spans="1:4" ht="16.5" thickTop="1" thickBot="1">
      <c r="A295" s="200" t="s">
        <v>671</v>
      </c>
      <c r="B295" s="200" t="s">
        <v>92</v>
      </c>
      <c r="C295" s="205" t="s">
        <v>2014</v>
      </c>
      <c r="D295" s="1000">
        <v>68103.977163864271</v>
      </c>
    </row>
    <row r="296" spans="1:4" ht="16.5" thickTop="1" thickBot="1">
      <c r="A296" s="200" t="s">
        <v>667</v>
      </c>
      <c r="B296" s="200" t="s">
        <v>92</v>
      </c>
      <c r="C296" s="205" t="s">
        <v>668</v>
      </c>
      <c r="D296" s="1000">
        <v>72686.602784306626</v>
      </c>
    </row>
    <row r="297" spans="1:4" ht="16.5" thickTop="1" thickBot="1">
      <c r="A297" s="200" t="s">
        <v>669</v>
      </c>
      <c r="B297" s="200" t="s">
        <v>92</v>
      </c>
      <c r="C297" s="205" t="s">
        <v>670</v>
      </c>
      <c r="D297" s="1000">
        <v>68103.977163864271</v>
      </c>
    </row>
    <row r="298" spans="1:4" ht="16.5" thickTop="1" thickBot="1">
      <c r="A298" s="200" t="s">
        <v>684</v>
      </c>
      <c r="B298" s="200" t="s">
        <v>144</v>
      </c>
      <c r="C298" s="205" t="s">
        <v>685</v>
      </c>
      <c r="D298" s="1000">
        <v>3830.0240559271974</v>
      </c>
    </row>
    <row r="299" spans="1:4" ht="16.5" thickTop="1" thickBot="1">
      <c r="A299" s="200" t="s">
        <v>672</v>
      </c>
      <c r="B299" s="200" t="s">
        <v>377</v>
      </c>
      <c r="C299" s="205" t="s">
        <v>673</v>
      </c>
      <c r="D299" s="1000">
        <v>37826.912324474171</v>
      </c>
    </row>
    <row r="300" spans="1:4" ht="16.5" thickTop="1" thickBot="1">
      <c r="A300" s="200" t="s">
        <v>688</v>
      </c>
      <c r="B300" s="200" t="s">
        <v>377</v>
      </c>
      <c r="C300" s="205" t="s">
        <v>689</v>
      </c>
      <c r="D300" s="1000">
        <v>101891.59113361053</v>
      </c>
    </row>
    <row r="301" spans="1:4" ht="46.5" thickTop="1" thickBot="1">
      <c r="A301" s="200" t="s">
        <v>690</v>
      </c>
      <c r="B301" s="200" t="s">
        <v>92</v>
      </c>
      <c r="C301" s="205" t="s">
        <v>691</v>
      </c>
      <c r="D301" s="1000">
        <v>244324.71524136679</v>
      </c>
    </row>
    <row r="302" spans="1:4" ht="46.5" thickTop="1" thickBot="1">
      <c r="A302" s="200" t="s">
        <v>692</v>
      </c>
      <c r="B302" s="200" t="s">
        <v>92</v>
      </c>
      <c r="C302" s="205" t="s">
        <v>693</v>
      </c>
      <c r="D302" s="1000">
        <v>162883.14349424455</v>
      </c>
    </row>
    <row r="303" spans="1:4" ht="46.5" thickTop="1" thickBot="1">
      <c r="A303" s="200" t="s">
        <v>694</v>
      </c>
      <c r="B303" s="200" t="s">
        <v>92</v>
      </c>
      <c r="C303" s="205" t="s">
        <v>695</v>
      </c>
      <c r="D303" s="1000">
        <v>238363.91498342669</v>
      </c>
    </row>
    <row r="304" spans="1:4" ht="46.5" thickTop="1" thickBot="1">
      <c r="A304" s="200" t="s">
        <v>696</v>
      </c>
      <c r="B304" s="200" t="s">
        <v>92</v>
      </c>
      <c r="C304" s="205" t="s">
        <v>697</v>
      </c>
      <c r="D304" s="1000">
        <v>344303.43727837037</v>
      </c>
    </row>
    <row r="305" spans="1:4" ht="46.5" thickTop="1" thickBot="1">
      <c r="A305" s="200" t="s">
        <v>698</v>
      </c>
      <c r="B305" s="200" t="s">
        <v>92</v>
      </c>
      <c r="C305" s="205" t="s">
        <v>699</v>
      </c>
      <c r="D305" s="1000">
        <v>147612.84879165911</v>
      </c>
    </row>
    <row r="306" spans="1:4" ht="46.5" thickTop="1" thickBot="1">
      <c r="A306" s="200" t="s">
        <v>700</v>
      </c>
      <c r="B306" s="200" t="s">
        <v>233</v>
      </c>
      <c r="C306" s="205" t="s">
        <v>701</v>
      </c>
      <c r="D306" s="1000">
        <v>595000</v>
      </c>
    </row>
    <row r="307" spans="1:4" ht="16.5" thickTop="1" thickBot="1">
      <c r="A307" s="200" t="s">
        <v>702</v>
      </c>
      <c r="B307" s="200" t="s">
        <v>92</v>
      </c>
      <c r="C307" s="205" t="s">
        <v>703</v>
      </c>
      <c r="D307" s="1000">
        <v>357000</v>
      </c>
    </row>
    <row r="308" spans="1:4" ht="16.5" thickTop="1" thickBot="1">
      <c r="A308" s="200" t="s">
        <v>674</v>
      </c>
      <c r="B308" s="200" t="s">
        <v>377</v>
      </c>
      <c r="C308" s="205" t="s">
        <v>675</v>
      </c>
      <c r="D308" s="1000">
        <v>11895.559573314045</v>
      </c>
    </row>
    <row r="309" spans="1:4" ht="16.5" thickTop="1" thickBot="1">
      <c r="A309" s="200" t="s">
        <v>680</v>
      </c>
      <c r="B309" s="200" t="s">
        <v>377</v>
      </c>
      <c r="C309" s="205" t="s">
        <v>681</v>
      </c>
      <c r="D309" s="1000">
        <v>6352.5</v>
      </c>
    </row>
    <row r="310" spans="1:4" ht="16.5" thickTop="1" thickBot="1">
      <c r="A310" s="200" t="s">
        <v>678</v>
      </c>
      <c r="B310" s="200" t="s">
        <v>377</v>
      </c>
      <c r="C310" s="205" t="s">
        <v>679</v>
      </c>
      <c r="D310" s="1000">
        <v>28402.748146808892</v>
      </c>
    </row>
    <row r="311" spans="1:4" ht="16.5" thickTop="1" thickBot="1">
      <c r="A311" s="200" t="s">
        <v>676</v>
      </c>
      <c r="B311" s="200" t="s">
        <v>377</v>
      </c>
      <c r="C311" s="205" t="s">
        <v>677</v>
      </c>
      <c r="D311" s="1000">
        <v>87583.593333333338</v>
      </c>
    </row>
    <row r="312" spans="1:4" ht="16.5" thickTop="1" thickBot="1">
      <c r="A312" s="200" t="s">
        <v>682</v>
      </c>
      <c r="B312" s="200" t="s">
        <v>377</v>
      </c>
      <c r="C312" s="205" t="s">
        <v>683</v>
      </c>
      <c r="D312" s="1000">
        <v>16665.333333333332</v>
      </c>
    </row>
    <row r="313" spans="1:4" ht="16.5" thickTop="1" thickBot="1">
      <c r="A313" s="200" t="s">
        <v>704</v>
      </c>
      <c r="B313" s="200" t="s">
        <v>377</v>
      </c>
      <c r="C313" s="205" t="s">
        <v>705</v>
      </c>
      <c r="D313" s="1000">
        <v>7794.6370959641608</v>
      </c>
    </row>
    <row r="314" spans="1:4" ht="16.5" thickTop="1" thickBot="1">
      <c r="A314" s="200" t="s">
        <v>706</v>
      </c>
      <c r="B314" s="200" t="s">
        <v>377</v>
      </c>
      <c r="C314" s="205" t="s">
        <v>707</v>
      </c>
      <c r="D314" s="1000">
        <v>9000</v>
      </c>
    </row>
    <row r="315" spans="1:4" ht="46.5" thickTop="1" thickBot="1">
      <c r="A315" s="200" t="s">
        <v>712</v>
      </c>
      <c r="B315" s="200" t="s">
        <v>377</v>
      </c>
      <c r="C315" s="205" t="s">
        <v>713</v>
      </c>
      <c r="D315" s="1000">
        <v>10863.664318688603</v>
      </c>
    </row>
    <row r="316" spans="1:4" ht="31.5" thickTop="1" thickBot="1">
      <c r="A316" s="200" t="s">
        <v>708</v>
      </c>
      <c r="B316" s="200" t="s">
        <v>92</v>
      </c>
      <c r="C316" s="205" t="s">
        <v>709</v>
      </c>
      <c r="D316" s="1000">
        <v>26938.5</v>
      </c>
    </row>
    <row r="317" spans="1:4" ht="16.5" thickTop="1" thickBot="1">
      <c r="A317" s="200" t="s">
        <v>710</v>
      </c>
      <c r="B317" s="200" t="s">
        <v>377</v>
      </c>
      <c r="C317" s="205" t="s">
        <v>711</v>
      </c>
      <c r="D317" s="1000">
        <v>12827.139171939973</v>
      </c>
    </row>
    <row r="318" spans="1:4" ht="31.5" thickTop="1" thickBot="1">
      <c r="A318" s="200" t="s">
        <v>714</v>
      </c>
      <c r="B318" s="200" t="s">
        <v>637</v>
      </c>
      <c r="C318" s="205" t="s">
        <v>715</v>
      </c>
      <c r="D318" s="1000">
        <v>42736.688738624718</v>
      </c>
    </row>
    <row r="319" spans="1:4" ht="31.5" thickTop="1" thickBot="1">
      <c r="A319" s="200" t="s">
        <v>716</v>
      </c>
      <c r="B319" s="200" t="s">
        <v>92</v>
      </c>
      <c r="C319" s="205" t="s">
        <v>717</v>
      </c>
      <c r="D319" s="1000">
        <v>16697.059417826789</v>
      </c>
    </row>
    <row r="320" spans="1:4" ht="46.5" thickTop="1" thickBot="1">
      <c r="A320" s="200" t="s">
        <v>724</v>
      </c>
      <c r="B320" s="200" t="s">
        <v>92</v>
      </c>
      <c r="C320" s="205" t="s">
        <v>725</v>
      </c>
      <c r="D320" s="1000">
        <v>104549.3350256132</v>
      </c>
    </row>
    <row r="321" spans="1:4" ht="46.5" thickTop="1" thickBot="1">
      <c r="A321" s="200" t="s">
        <v>726</v>
      </c>
      <c r="B321" s="200" t="s">
        <v>92</v>
      </c>
      <c r="C321" s="205" t="s">
        <v>727</v>
      </c>
      <c r="D321" s="1000">
        <v>178178.58328210691</v>
      </c>
    </row>
    <row r="322" spans="1:4" ht="46.5" thickTop="1" thickBot="1">
      <c r="A322" s="200" t="s">
        <v>722</v>
      </c>
      <c r="B322" s="200" t="s">
        <v>92</v>
      </c>
      <c r="C322" s="205" t="s">
        <v>723</v>
      </c>
      <c r="D322" s="1000">
        <v>122162.3576206834</v>
      </c>
    </row>
    <row r="323" spans="1:4" ht="61.5" thickTop="1" thickBot="1">
      <c r="A323" s="200" t="s">
        <v>720</v>
      </c>
      <c r="B323" s="200" t="s">
        <v>92</v>
      </c>
      <c r="C323" s="205" t="s">
        <v>721</v>
      </c>
      <c r="D323" s="1000">
        <v>147612.84879165911</v>
      </c>
    </row>
    <row r="324" spans="1:4" ht="16.5" thickTop="1" thickBot="1">
      <c r="A324" s="200" t="s">
        <v>728</v>
      </c>
      <c r="B324" s="200" t="s">
        <v>92</v>
      </c>
      <c r="C324" s="205" t="s">
        <v>729</v>
      </c>
      <c r="D324" s="1000">
        <v>227724.31678900737</v>
      </c>
    </row>
    <row r="325" spans="1:4" ht="16.5" thickTop="1" thickBot="1">
      <c r="A325" s="200" t="s">
        <v>732</v>
      </c>
      <c r="B325" s="200" t="s">
        <v>92</v>
      </c>
      <c r="C325" s="205" t="s">
        <v>733</v>
      </c>
      <c r="D325" s="1000">
        <v>16697.059417826789</v>
      </c>
    </row>
    <row r="326" spans="1:4" ht="31.5" thickTop="1" thickBot="1">
      <c r="A326" s="200" t="s">
        <v>718</v>
      </c>
      <c r="B326" s="200" t="s">
        <v>92</v>
      </c>
      <c r="C326" s="205" t="s">
        <v>719</v>
      </c>
      <c r="D326" s="1000">
        <v>16697.059417826789</v>
      </c>
    </row>
    <row r="327" spans="1:4" ht="31.5" thickTop="1" thickBot="1">
      <c r="A327" s="200" t="s">
        <v>730</v>
      </c>
      <c r="B327" s="200" t="s">
        <v>92</v>
      </c>
      <c r="C327" s="205" t="s">
        <v>731</v>
      </c>
      <c r="D327" s="1000">
        <v>16697.059417826789</v>
      </c>
    </row>
    <row r="328" spans="1:4" ht="31.5" thickTop="1" thickBot="1">
      <c r="A328" s="200" t="s">
        <v>734</v>
      </c>
      <c r="B328" s="200" t="s">
        <v>92</v>
      </c>
      <c r="C328" s="205" t="s">
        <v>735</v>
      </c>
      <c r="D328" s="1000">
        <v>91298.964365696374</v>
      </c>
    </row>
    <row r="329" spans="1:4" ht="16.5" thickTop="1" thickBot="1">
      <c r="A329" s="200" t="s">
        <v>736</v>
      </c>
      <c r="B329" s="200" t="s">
        <v>92</v>
      </c>
      <c r="C329" s="205" t="s">
        <v>737</v>
      </c>
      <c r="D329" s="1000">
        <v>5355</v>
      </c>
    </row>
    <row r="330" spans="1:4" ht="31.5" thickTop="1" thickBot="1">
      <c r="A330" s="200" t="s">
        <v>738</v>
      </c>
      <c r="B330" s="200" t="s">
        <v>92</v>
      </c>
      <c r="C330" s="205" t="s">
        <v>739</v>
      </c>
      <c r="D330" s="1000">
        <v>22431.492827095757</v>
      </c>
    </row>
    <row r="331" spans="1:4" ht="31.5" thickTop="1" thickBot="1">
      <c r="A331" s="200" t="s">
        <v>740</v>
      </c>
      <c r="B331" s="200" t="s">
        <v>92</v>
      </c>
      <c r="C331" s="205" t="s">
        <v>741</v>
      </c>
      <c r="D331" s="1000">
        <v>2799.554028807328</v>
      </c>
    </row>
    <row r="332" spans="1:4" ht="16.5" thickTop="1" thickBot="1">
      <c r="A332" s="200" t="s">
        <v>743</v>
      </c>
      <c r="B332" s="200" t="s">
        <v>388</v>
      </c>
      <c r="C332" s="205" t="s">
        <v>744</v>
      </c>
      <c r="D332" s="1000">
        <v>43802.484047489903</v>
      </c>
    </row>
    <row r="333" spans="1:4" ht="31.5" thickTop="1" thickBot="1">
      <c r="A333" s="200" t="s">
        <v>742</v>
      </c>
      <c r="B333" s="200" t="s">
        <v>388</v>
      </c>
      <c r="C333" s="205" t="s">
        <v>2017</v>
      </c>
      <c r="D333" s="1000">
        <v>22262.745890435723</v>
      </c>
    </row>
    <row r="334" spans="1:4" ht="16.5" thickTop="1" thickBot="1">
      <c r="A334" s="200" t="s">
        <v>747</v>
      </c>
      <c r="B334" s="200" t="s">
        <v>92</v>
      </c>
      <c r="C334" s="205" t="s">
        <v>2018</v>
      </c>
      <c r="D334" s="1000">
        <v>962.21180979931273</v>
      </c>
    </row>
    <row r="335" spans="1:4" ht="16.5" thickTop="1" thickBot="1">
      <c r="A335" s="200" t="s">
        <v>745</v>
      </c>
      <c r="B335" s="200" t="s">
        <v>92</v>
      </c>
      <c r="C335" s="205" t="s">
        <v>746</v>
      </c>
      <c r="D335" s="1000">
        <v>2686.3502440788284</v>
      </c>
    </row>
    <row r="336" spans="1:4" ht="16.5" thickTop="1" thickBot="1">
      <c r="A336" s="200" t="s">
        <v>748</v>
      </c>
      <c r="B336" s="200" t="s">
        <v>377</v>
      </c>
      <c r="C336" s="205" t="s">
        <v>749</v>
      </c>
      <c r="D336" s="1000">
        <v>5696.8481239076709</v>
      </c>
    </row>
    <row r="337" spans="1:4" ht="16.5" thickTop="1" thickBot="1">
      <c r="A337" s="200" t="s">
        <v>753</v>
      </c>
      <c r="B337" s="200" t="s">
        <v>92</v>
      </c>
      <c r="C337" s="205" t="s">
        <v>754</v>
      </c>
      <c r="D337" s="1000">
        <v>406295.17358163069</v>
      </c>
    </row>
    <row r="338" spans="1:4" ht="16.5" thickTop="1" thickBot="1">
      <c r="A338" s="200" t="s">
        <v>751</v>
      </c>
      <c r="B338" s="200" t="s">
        <v>92</v>
      </c>
      <c r="C338" s="205" t="s">
        <v>752</v>
      </c>
      <c r="D338" s="1000">
        <v>68103.977163864271</v>
      </c>
    </row>
    <row r="339" spans="1:4" ht="31.5" thickTop="1" thickBot="1">
      <c r="A339" s="200" t="s">
        <v>750</v>
      </c>
      <c r="B339" s="200" t="s">
        <v>144</v>
      </c>
      <c r="C339" s="205" t="s">
        <v>2019</v>
      </c>
      <c r="D339" s="1000">
        <v>77581.55683239919</v>
      </c>
    </row>
    <row r="340" spans="1:4" ht="31.5" thickTop="1" thickBot="1">
      <c r="A340" s="200" t="s">
        <v>686</v>
      </c>
      <c r="B340" s="200" t="s">
        <v>92</v>
      </c>
      <c r="C340" s="205" t="s">
        <v>2015</v>
      </c>
      <c r="D340" s="1000">
        <v>1986365.9717688179</v>
      </c>
    </row>
    <row r="341" spans="1:4" ht="31.5" thickTop="1" thickBot="1">
      <c r="A341" s="200" t="s">
        <v>755</v>
      </c>
      <c r="B341" s="200" t="s">
        <v>92</v>
      </c>
      <c r="C341" s="205" t="s">
        <v>756</v>
      </c>
      <c r="D341" s="1000">
        <v>1434821.3736274331</v>
      </c>
    </row>
    <row r="342" spans="1:4" ht="31.5" thickTop="1" thickBot="1">
      <c r="A342" s="200" t="s">
        <v>687</v>
      </c>
      <c r="B342" s="200" t="s">
        <v>92</v>
      </c>
      <c r="C342" s="205" t="s">
        <v>2016</v>
      </c>
      <c r="D342" s="1000">
        <v>903077.8073476766</v>
      </c>
    </row>
    <row r="343" spans="1:4" ht="31.5" thickTop="1" thickBot="1">
      <c r="A343" s="200" t="s">
        <v>757</v>
      </c>
      <c r="B343" s="200" t="s">
        <v>92</v>
      </c>
      <c r="C343" s="205" t="s">
        <v>758</v>
      </c>
      <c r="D343" s="1000">
        <v>876367.92407159635</v>
      </c>
    </row>
    <row r="344" spans="1:4" ht="31.5" thickTop="1" thickBot="1">
      <c r="A344" s="200" t="s">
        <v>802</v>
      </c>
      <c r="B344" s="200" t="s">
        <v>388</v>
      </c>
      <c r="C344" s="205" t="s">
        <v>803</v>
      </c>
      <c r="D344" s="1000">
        <v>50500</v>
      </c>
    </row>
    <row r="345" spans="1:4" ht="31.5" thickTop="1" thickBot="1">
      <c r="A345" s="200" t="s">
        <v>759</v>
      </c>
      <c r="B345" s="200" t="s">
        <v>377</v>
      </c>
      <c r="C345" s="205" t="s">
        <v>760</v>
      </c>
      <c r="D345" s="1000">
        <v>57182.988158862157</v>
      </c>
    </row>
    <row r="346" spans="1:4" ht="31.5" thickTop="1" thickBot="1">
      <c r="A346" s="200" t="s">
        <v>761</v>
      </c>
      <c r="B346" s="200" t="s">
        <v>144</v>
      </c>
      <c r="C346" s="205" t="s">
        <v>762</v>
      </c>
      <c r="D346" s="1000">
        <v>45746.606347254863</v>
      </c>
    </row>
    <row r="347" spans="1:4" ht="31.5" thickTop="1" thickBot="1">
      <c r="A347" s="200" t="s">
        <v>768</v>
      </c>
      <c r="B347" s="200" t="s">
        <v>92</v>
      </c>
      <c r="C347" s="205" t="s">
        <v>2023</v>
      </c>
      <c r="D347" s="1000">
        <v>83956.874330139195</v>
      </c>
    </row>
    <row r="348" spans="1:4" ht="16.5" thickTop="1" thickBot="1">
      <c r="A348" s="200" t="s">
        <v>773</v>
      </c>
      <c r="B348" s="200" t="s">
        <v>144</v>
      </c>
      <c r="C348" s="205" t="s">
        <v>2024</v>
      </c>
      <c r="D348" s="1000">
        <v>18087.75569698065</v>
      </c>
    </row>
    <row r="349" spans="1:4" ht="31.5" thickTop="1" thickBot="1">
      <c r="A349" s="200" t="s">
        <v>763</v>
      </c>
      <c r="B349" s="200" t="s">
        <v>144</v>
      </c>
      <c r="C349" s="205" t="s">
        <v>764</v>
      </c>
      <c r="D349" s="1000">
        <v>54326.445390224784</v>
      </c>
    </row>
    <row r="350" spans="1:4" ht="31.5" thickTop="1" thickBot="1">
      <c r="A350" s="200" t="s">
        <v>765</v>
      </c>
      <c r="B350" s="200" t="s">
        <v>144</v>
      </c>
      <c r="C350" s="205" t="s">
        <v>2020</v>
      </c>
      <c r="D350" s="1000">
        <v>15936.792165370938</v>
      </c>
    </row>
    <row r="351" spans="1:4" ht="16.5" thickTop="1" thickBot="1">
      <c r="A351" s="200" t="s">
        <v>801</v>
      </c>
      <c r="B351" s="200" t="s">
        <v>144</v>
      </c>
      <c r="C351" s="205" t="s">
        <v>2026</v>
      </c>
      <c r="D351" s="1000">
        <v>130807.16667751459</v>
      </c>
    </row>
    <row r="352" spans="1:4" ht="16.5" thickTop="1" thickBot="1">
      <c r="A352" s="200" t="s">
        <v>769</v>
      </c>
      <c r="B352" s="200" t="s">
        <v>144</v>
      </c>
      <c r="C352" s="205" t="s">
        <v>770</v>
      </c>
      <c r="D352" s="1000">
        <v>97208.660037365145</v>
      </c>
    </row>
    <row r="353" spans="1:4" ht="16.5" thickTop="1" thickBot="1">
      <c r="A353" s="200" t="s">
        <v>771</v>
      </c>
      <c r="B353" s="200" t="s">
        <v>144</v>
      </c>
      <c r="C353" s="205" t="s">
        <v>772</v>
      </c>
      <c r="D353" s="1000">
        <v>419958.55481227016</v>
      </c>
    </row>
    <row r="354" spans="1:4" ht="31.5" thickTop="1" thickBot="1">
      <c r="A354" s="200" t="s">
        <v>767</v>
      </c>
      <c r="B354" s="200" t="s">
        <v>144</v>
      </c>
      <c r="C354" s="205" t="s">
        <v>2022</v>
      </c>
      <c r="D354" s="1000">
        <v>4242.169309949978</v>
      </c>
    </row>
    <row r="355" spans="1:4" ht="16.5" thickTop="1" thickBot="1">
      <c r="A355" s="200" t="s">
        <v>766</v>
      </c>
      <c r="B355" s="200" t="s">
        <v>144</v>
      </c>
      <c r="C355" s="205" t="s">
        <v>2021</v>
      </c>
      <c r="D355" s="1000">
        <v>4242.169309949978</v>
      </c>
    </row>
    <row r="356" spans="1:4" ht="16.5" thickTop="1" thickBot="1">
      <c r="A356" s="200" t="s">
        <v>778</v>
      </c>
      <c r="B356" s="200" t="s">
        <v>144</v>
      </c>
      <c r="C356" s="205" t="s">
        <v>779</v>
      </c>
      <c r="D356" s="1000">
        <v>43302.626220695463</v>
      </c>
    </row>
    <row r="357" spans="1:4" ht="31.5" thickTop="1" thickBot="1">
      <c r="A357" s="200" t="s">
        <v>774</v>
      </c>
      <c r="B357" s="200" t="s">
        <v>144</v>
      </c>
      <c r="C357" s="205" t="s">
        <v>775</v>
      </c>
      <c r="D357" s="1000">
        <v>265000</v>
      </c>
    </row>
    <row r="358" spans="1:4" ht="31.5" thickTop="1" thickBot="1">
      <c r="A358" s="200" t="s">
        <v>776</v>
      </c>
      <c r="B358" s="200" t="s">
        <v>144</v>
      </c>
      <c r="C358" s="205" t="s">
        <v>777</v>
      </c>
      <c r="D358" s="1000">
        <v>286632.89915024402</v>
      </c>
    </row>
    <row r="359" spans="1:4" ht="16.5" thickTop="1" thickBot="1">
      <c r="A359" s="200" t="s">
        <v>780</v>
      </c>
      <c r="B359" s="200" t="s">
        <v>144</v>
      </c>
      <c r="C359" s="205" t="s">
        <v>781</v>
      </c>
      <c r="D359" s="1000">
        <v>80000</v>
      </c>
    </row>
    <row r="360" spans="1:4" ht="16.5" thickTop="1" thickBot="1">
      <c r="A360" s="200" t="s">
        <v>782</v>
      </c>
      <c r="B360" s="200" t="s">
        <v>144</v>
      </c>
      <c r="C360" s="205" t="s">
        <v>783</v>
      </c>
      <c r="D360" s="1000">
        <v>100000</v>
      </c>
    </row>
    <row r="361" spans="1:4" ht="16.5" thickTop="1" thickBot="1">
      <c r="A361" s="200" t="s">
        <v>784</v>
      </c>
      <c r="B361" s="200" t="s">
        <v>144</v>
      </c>
      <c r="C361" s="205" t="s">
        <v>785</v>
      </c>
      <c r="D361" s="1000">
        <v>165000</v>
      </c>
    </row>
    <row r="362" spans="1:4" ht="16.5" thickTop="1" thickBot="1">
      <c r="A362" s="200" t="s">
        <v>786</v>
      </c>
      <c r="B362" s="200" t="s">
        <v>144</v>
      </c>
      <c r="C362" s="205" t="s">
        <v>787</v>
      </c>
      <c r="D362" s="1000">
        <v>168540.14632917492</v>
      </c>
    </row>
    <row r="363" spans="1:4" ht="31.5" thickTop="1" thickBot="1">
      <c r="A363" s="200" t="s">
        <v>788</v>
      </c>
      <c r="B363" s="200" t="s">
        <v>144</v>
      </c>
      <c r="C363" s="205" t="s">
        <v>789</v>
      </c>
      <c r="D363" s="1000">
        <v>157368.69395046102</v>
      </c>
    </row>
    <row r="364" spans="1:4" ht="31.5" thickTop="1" thickBot="1">
      <c r="A364" s="200" t="s">
        <v>804</v>
      </c>
      <c r="B364" s="200" t="s">
        <v>144</v>
      </c>
      <c r="C364" s="205" t="s">
        <v>805</v>
      </c>
      <c r="D364" s="1000">
        <v>133591.05338395707</v>
      </c>
    </row>
    <row r="365" spans="1:4" ht="16.5" thickTop="1" thickBot="1">
      <c r="A365" s="200" t="s">
        <v>790</v>
      </c>
      <c r="B365" s="200" t="s">
        <v>144</v>
      </c>
      <c r="C365" s="205" t="s">
        <v>791</v>
      </c>
      <c r="D365" s="1000">
        <v>74012.512293135645</v>
      </c>
    </row>
    <row r="366" spans="1:4" ht="16.5" thickTop="1" thickBot="1">
      <c r="A366" s="200" t="s">
        <v>792</v>
      </c>
      <c r="B366" s="200" t="s">
        <v>144</v>
      </c>
      <c r="C366" s="205" t="s">
        <v>2025</v>
      </c>
      <c r="D366" s="1000">
        <v>74012.512293135645</v>
      </c>
    </row>
    <row r="367" spans="1:4" ht="31.5" thickTop="1" thickBot="1">
      <c r="A367" s="200" t="s">
        <v>793</v>
      </c>
      <c r="B367" s="200" t="s">
        <v>92</v>
      </c>
      <c r="C367" s="205" t="s">
        <v>794</v>
      </c>
      <c r="D367" s="1000">
        <v>42134.479216537089</v>
      </c>
    </row>
    <row r="368" spans="1:4" ht="16.5" thickTop="1" thickBot="1">
      <c r="A368" s="200" t="s">
        <v>797</v>
      </c>
      <c r="B368" s="200" t="s">
        <v>92</v>
      </c>
      <c r="C368" s="205" t="s">
        <v>798</v>
      </c>
      <c r="D368" s="1000">
        <v>3500</v>
      </c>
    </row>
    <row r="369" spans="1:4" ht="31.5" thickTop="1" thickBot="1">
      <c r="A369" s="200" t="s">
        <v>795</v>
      </c>
      <c r="B369" s="200" t="s">
        <v>92</v>
      </c>
      <c r="C369" s="205" t="s">
        <v>796</v>
      </c>
      <c r="D369" s="1000">
        <v>1000</v>
      </c>
    </row>
    <row r="370" spans="1:4" ht="16.5" thickTop="1" thickBot="1">
      <c r="A370" s="200" t="s">
        <v>799</v>
      </c>
      <c r="B370" s="200" t="s">
        <v>92</v>
      </c>
      <c r="C370" s="205" t="s">
        <v>800</v>
      </c>
      <c r="D370" s="1000">
        <v>56063.166547339228</v>
      </c>
    </row>
    <row r="371" spans="1:4" ht="16.5" thickTop="1" thickBot="1">
      <c r="A371" s="200" t="s">
        <v>808</v>
      </c>
      <c r="B371" s="200" t="s">
        <v>92</v>
      </c>
      <c r="C371" s="205" t="s">
        <v>2027</v>
      </c>
      <c r="D371" s="1000">
        <v>33431.795742783092</v>
      </c>
    </row>
    <row r="372" spans="1:4" ht="16.5" thickTop="1" thickBot="1">
      <c r="A372" s="200" t="s">
        <v>806</v>
      </c>
      <c r="B372" s="200" t="s">
        <v>377</v>
      </c>
      <c r="C372" s="205" t="s">
        <v>807</v>
      </c>
      <c r="D372" s="1000">
        <v>4835.2539826031052</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2" sqref="F12"/>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656">
        <v>986.99686593056026</v>
      </c>
    </row>
    <row r="7" spans="1:5" ht="30" customHeight="1" thickTop="1" thickBot="1">
      <c r="A7" s="208" t="s">
        <v>1436</v>
      </c>
      <c r="B7" s="106" t="s">
        <v>339</v>
      </c>
      <c r="C7" s="108" t="s">
        <v>2131</v>
      </c>
      <c r="D7" s="656">
        <v>986.99686593056026</v>
      </c>
      <c r="E7" s="109"/>
    </row>
    <row r="8" spans="1:5" ht="30" customHeight="1" thickTop="1" thickBot="1">
      <c r="A8" s="208" t="s">
        <v>1448</v>
      </c>
      <c r="B8" s="106" t="s">
        <v>339</v>
      </c>
      <c r="C8" s="108" t="s">
        <v>2133</v>
      </c>
      <c r="D8" s="656">
        <v>986.99686593056026</v>
      </c>
    </row>
    <row r="9" spans="1:5" ht="30" customHeight="1" thickTop="1" thickBot="1">
      <c r="A9" s="208" t="s">
        <v>1309</v>
      </c>
      <c r="B9" s="106" t="s">
        <v>1307</v>
      </c>
      <c r="C9" s="108" t="s">
        <v>1310</v>
      </c>
      <c r="D9" s="656">
        <v>938.30852691612165</v>
      </c>
    </row>
    <row r="10" spans="1:5" ht="30" customHeight="1" thickTop="1" thickBot="1">
      <c r="A10" s="208" t="s">
        <v>1472</v>
      </c>
      <c r="B10" s="106" t="s">
        <v>339</v>
      </c>
      <c r="C10" s="108" t="s">
        <v>1473</v>
      </c>
      <c r="D10" s="656">
        <v>938.30852691612165</v>
      </c>
    </row>
    <row r="11" spans="1:5" ht="30" customHeight="1" thickTop="1" thickBot="1">
      <c r="A11" s="208" t="s">
        <v>1413</v>
      </c>
      <c r="B11" s="106" t="s">
        <v>339</v>
      </c>
      <c r="C11" s="108" t="s">
        <v>1414</v>
      </c>
      <c r="D11" s="656">
        <v>938.30852691612165</v>
      </c>
    </row>
    <row r="12" spans="1:5" ht="30" customHeight="1" thickTop="1" thickBot="1">
      <c r="A12" s="208" t="s">
        <v>1415</v>
      </c>
      <c r="B12" s="106" t="s">
        <v>339</v>
      </c>
      <c r="C12" s="108" t="s">
        <v>1416</v>
      </c>
      <c r="D12" s="656">
        <v>938.30852691612165</v>
      </c>
    </row>
    <row r="13" spans="1:5" ht="30" customHeight="1" thickTop="1" thickBot="1">
      <c r="A13" s="208" t="s">
        <v>1417</v>
      </c>
      <c r="B13" s="106" t="s">
        <v>339</v>
      </c>
      <c r="C13" s="108" t="s">
        <v>1418</v>
      </c>
      <c r="D13" s="656">
        <v>938.30852691612165</v>
      </c>
    </row>
    <row r="14" spans="1:5" ht="30" customHeight="1" thickTop="1" thickBot="1">
      <c r="A14" s="208" t="s">
        <v>1419</v>
      </c>
      <c r="B14" s="106" t="s">
        <v>339</v>
      </c>
      <c r="C14" s="108" t="s">
        <v>1420</v>
      </c>
      <c r="D14" s="656">
        <v>938.30852691612165</v>
      </c>
    </row>
    <row r="15" spans="1:5" ht="30" customHeight="1" thickTop="1" thickBot="1">
      <c r="A15" s="208" t="s">
        <v>1401</v>
      </c>
      <c r="B15" s="106" t="s">
        <v>339</v>
      </c>
      <c r="C15" s="108" t="s">
        <v>1944</v>
      </c>
      <c r="D15" s="656">
        <v>938.30852691612165</v>
      </c>
    </row>
    <row r="16" spans="1:5" ht="30" customHeight="1" thickTop="1" thickBot="1">
      <c r="A16" s="208" t="s">
        <v>1311</v>
      </c>
      <c r="B16" s="106" t="s">
        <v>339</v>
      </c>
      <c r="C16" s="108" t="s">
        <v>1312</v>
      </c>
      <c r="D16" s="656">
        <v>938.30852691612165</v>
      </c>
    </row>
    <row r="17" spans="1:4" ht="30" customHeight="1" thickTop="1" thickBot="1">
      <c r="A17" s="208" t="s">
        <v>1313</v>
      </c>
      <c r="B17" s="106" t="s">
        <v>339</v>
      </c>
      <c r="C17" s="108" t="s">
        <v>1314</v>
      </c>
      <c r="D17" s="656">
        <v>938.30852691612165</v>
      </c>
    </row>
    <row r="18" spans="1:4" ht="30" customHeight="1" thickTop="1" thickBot="1">
      <c r="A18" s="208" t="s">
        <v>1315</v>
      </c>
      <c r="B18" s="106" t="s">
        <v>339</v>
      </c>
      <c r="C18" s="108" t="s">
        <v>1316</v>
      </c>
      <c r="D18" s="656">
        <v>938.30852691612165</v>
      </c>
    </row>
    <row r="19" spans="1:4" ht="30" customHeight="1" thickTop="1" thickBot="1">
      <c r="A19" s="208" t="s">
        <v>1319</v>
      </c>
      <c r="B19" s="106" t="s">
        <v>339</v>
      </c>
      <c r="C19" s="108" t="s">
        <v>1320</v>
      </c>
      <c r="D19" s="656">
        <v>938.30852691612165</v>
      </c>
    </row>
    <row r="20" spans="1:4" ht="30" customHeight="1" thickTop="1" thickBot="1">
      <c r="A20" s="208" t="s">
        <v>1491</v>
      </c>
      <c r="B20" s="106" t="s">
        <v>339</v>
      </c>
      <c r="C20" s="108" t="s">
        <v>1953</v>
      </c>
      <c r="D20" s="656">
        <v>986.99686593056026</v>
      </c>
    </row>
    <row r="21" spans="1:4" ht="30" customHeight="1" thickTop="1" thickBot="1">
      <c r="A21" s="208" t="s">
        <v>1323</v>
      </c>
      <c r="B21" s="106" t="s">
        <v>339</v>
      </c>
      <c r="C21" s="108" t="s">
        <v>1324</v>
      </c>
      <c r="D21" s="656">
        <v>986.99686593056026</v>
      </c>
    </row>
    <row r="22" spans="1:4" ht="30" customHeight="1" thickTop="1" thickBot="1">
      <c r="A22" s="208" t="s">
        <v>1474</v>
      </c>
      <c r="B22" s="106" t="s">
        <v>339</v>
      </c>
      <c r="C22" s="108" t="s">
        <v>1475</v>
      </c>
      <c r="D22" s="656">
        <v>986.99686593056026</v>
      </c>
    </row>
    <row r="23" spans="1:4" ht="30" customHeight="1" thickTop="1" thickBot="1">
      <c r="A23" s="208" t="s">
        <v>1331</v>
      </c>
      <c r="B23" s="106" t="s">
        <v>339</v>
      </c>
      <c r="C23" s="108" t="s">
        <v>1332</v>
      </c>
      <c r="D23" s="656">
        <v>938.30852691612165</v>
      </c>
    </row>
    <row r="24" spans="1:4" ht="30" customHeight="1" thickTop="1" thickBot="1">
      <c r="A24" s="208" t="s">
        <v>1353</v>
      </c>
      <c r="B24" s="106" t="s">
        <v>339</v>
      </c>
      <c r="C24" s="108" t="s">
        <v>1354</v>
      </c>
      <c r="D24" s="656">
        <v>988.07762546537583</v>
      </c>
    </row>
    <row r="25" spans="1:4" ht="30" customHeight="1" thickTop="1" thickBot="1">
      <c r="A25" s="208" t="s">
        <v>1325</v>
      </c>
      <c r="B25" s="106" t="s">
        <v>339</v>
      </c>
      <c r="C25" s="108" t="s">
        <v>1326</v>
      </c>
      <c r="D25" s="656">
        <v>988.07762546537583</v>
      </c>
    </row>
    <row r="26" spans="1:4" ht="30" customHeight="1" thickTop="1" thickBot="1">
      <c r="A26" s="208" t="s">
        <v>1330</v>
      </c>
      <c r="B26" s="106" t="s">
        <v>339</v>
      </c>
      <c r="C26" s="108" t="s">
        <v>1326</v>
      </c>
      <c r="D26" s="656">
        <v>988.07762546537583</v>
      </c>
    </row>
    <row r="27" spans="1:4" ht="30" customHeight="1" thickTop="1" thickBot="1">
      <c r="A27" s="208" t="s">
        <v>1387</v>
      </c>
      <c r="B27" s="106" t="s">
        <v>339</v>
      </c>
      <c r="C27" s="108" t="s">
        <v>1388</v>
      </c>
      <c r="D27" s="656">
        <v>988.07762546537583</v>
      </c>
    </row>
    <row r="28" spans="1:4" ht="30" customHeight="1" thickTop="1" thickBot="1">
      <c r="A28" s="208" t="s">
        <v>1333</v>
      </c>
      <c r="B28" s="106" t="s">
        <v>339</v>
      </c>
      <c r="C28" s="108" t="s">
        <v>1334</v>
      </c>
      <c r="D28" s="656">
        <v>988.07762546537583</v>
      </c>
    </row>
    <row r="29" spans="1:4" ht="30" customHeight="1" thickTop="1" thickBot="1">
      <c r="A29" s="208" t="s">
        <v>1338</v>
      </c>
      <c r="B29" s="106" t="s">
        <v>339</v>
      </c>
      <c r="C29" s="108" t="s">
        <v>1339</v>
      </c>
      <c r="D29" s="656">
        <v>988.07762546537583</v>
      </c>
    </row>
    <row r="30" spans="1:4" ht="30" customHeight="1" thickTop="1" thickBot="1">
      <c r="A30" s="208" t="s">
        <v>1336</v>
      </c>
      <c r="B30" s="106" t="s">
        <v>339</v>
      </c>
      <c r="C30" s="108" t="s">
        <v>1337</v>
      </c>
      <c r="D30" s="656">
        <v>986.99686593056026</v>
      </c>
    </row>
    <row r="31" spans="1:4" ht="30" customHeight="1" thickTop="1" thickBot="1">
      <c r="A31" s="208" t="s">
        <v>1351</v>
      </c>
      <c r="B31" s="106" t="s">
        <v>339</v>
      </c>
      <c r="C31" s="108" t="s">
        <v>1352</v>
      </c>
      <c r="D31" s="656">
        <v>986.99686593056026</v>
      </c>
    </row>
    <row r="32" spans="1:4" ht="30" customHeight="1" thickTop="1" thickBot="1">
      <c r="A32" s="208" t="s">
        <v>1340</v>
      </c>
      <c r="B32" s="106" t="s">
        <v>339</v>
      </c>
      <c r="C32" s="108" t="s">
        <v>1341</v>
      </c>
      <c r="D32" s="656">
        <v>986.99686593056026</v>
      </c>
    </row>
    <row r="33" spans="1:4" ht="30" customHeight="1" thickTop="1" thickBot="1">
      <c r="A33" s="208" t="s">
        <v>1356</v>
      </c>
      <c r="B33" s="106" t="s">
        <v>339</v>
      </c>
      <c r="C33" s="108" t="s">
        <v>1341</v>
      </c>
      <c r="D33" s="656">
        <v>986.99686593056026</v>
      </c>
    </row>
    <row r="34" spans="1:4" ht="30" customHeight="1" thickTop="1" thickBot="1">
      <c r="A34" s="208" t="s">
        <v>1357</v>
      </c>
      <c r="B34" s="106" t="s">
        <v>339</v>
      </c>
      <c r="C34" s="108" t="s">
        <v>1358</v>
      </c>
      <c r="D34" s="656">
        <v>986.99686593056026</v>
      </c>
    </row>
    <row r="35" spans="1:4" ht="30" customHeight="1" thickTop="1" thickBot="1">
      <c r="A35" s="208" t="s">
        <v>1407</v>
      </c>
      <c r="B35" s="106" t="s">
        <v>339</v>
      </c>
      <c r="C35" s="108" t="s">
        <v>1948</v>
      </c>
      <c r="D35" s="656">
        <v>986.99686593056026</v>
      </c>
    </row>
    <row r="36" spans="1:4" ht="30" customHeight="1" thickTop="1" thickBot="1">
      <c r="A36" s="208" t="s">
        <v>1488</v>
      </c>
      <c r="B36" s="106" t="s">
        <v>339</v>
      </c>
      <c r="C36" s="108" t="s">
        <v>1489</v>
      </c>
      <c r="D36" s="656">
        <v>986.99686593056026</v>
      </c>
    </row>
    <row r="37" spans="1:4" ht="30" customHeight="1" thickTop="1" thickBot="1">
      <c r="A37" s="208" t="s">
        <v>1469</v>
      </c>
      <c r="B37" s="106" t="s">
        <v>339</v>
      </c>
      <c r="C37" s="108" t="s">
        <v>1470</v>
      </c>
      <c r="D37" s="656">
        <v>986.99686593056026</v>
      </c>
    </row>
    <row r="38" spans="1:4" ht="30" customHeight="1" thickTop="1" thickBot="1">
      <c r="A38" s="208" t="s">
        <v>1348</v>
      </c>
      <c r="B38" s="106" t="s">
        <v>339</v>
      </c>
      <c r="C38" s="108" t="s">
        <v>1349</v>
      </c>
      <c r="D38" s="656">
        <v>938.30852691612165</v>
      </c>
    </row>
    <row r="39" spans="1:4" ht="30" customHeight="1" thickTop="1" thickBot="1">
      <c r="A39" s="208" t="s">
        <v>1305</v>
      </c>
      <c r="B39" s="106" t="s">
        <v>1307</v>
      </c>
      <c r="C39" s="108" t="s">
        <v>1364</v>
      </c>
      <c r="D39" s="656">
        <v>986.99686593056026</v>
      </c>
    </row>
    <row r="40" spans="1:4" ht="30" customHeight="1" thickTop="1" thickBot="1">
      <c r="A40" s="208" t="s">
        <v>1345</v>
      </c>
      <c r="B40" s="106" t="s">
        <v>339</v>
      </c>
      <c r="C40" s="108" t="s">
        <v>1346</v>
      </c>
      <c r="D40" s="656">
        <v>986.99686593056026</v>
      </c>
    </row>
    <row r="41" spans="1:4" ht="30" customHeight="1" thickTop="1" thickBot="1">
      <c r="A41" s="208" t="s">
        <v>1343</v>
      </c>
      <c r="B41" s="106" t="s">
        <v>339</v>
      </c>
      <c r="C41" s="108" t="s">
        <v>1344</v>
      </c>
      <c r="D41" s="656">
        <v>986.99686593056026</v>
      </c>
    </row>
    <row r="42" spans="1:4" ht="30" customHeight="1" thickTop="1" thickBot="1">
      <c r="A42" s="208" t="s">
        <v>1476</v>
      </c>
      <c r="B42" s="106" t="s">
        <v>339</v>
      </c>
      <c r="C42" s="108" t="s">
        <v>1344</v>
      </c>
      <c r="D42" s="656">
        <v>986.99686593056026</v>
      </c>
    </row>
    <row r="43" spans="1:4" ht="30" customHeight="1" thickTop="1" thickBot="1">
      <c r="A43" s="208" t="s">
        <v>1317</v>
      </c>
      <c r="B43" s="106" t="s">
        <v>339</v>
      </c>
      <c r="C43" s="108" t="s">
        <v>1318</v>
      </c>
      <c r="D43" s="656">
        <v>986.99686593056026</v>
      </c>
    </row>
    <row r="44" spans="1:4" ht="30" customHeight="1" thickTop="1" thickBot="1">
      <c r="A44" s="208" t="s">
        <v>1471</v>
      </c>
      <c r="B44" s="106" t="s">
        <v>339</v>
      </c>
      <c r="C44" s="108" t="s">
        <v>1318</v>
      </c>
      <c r="D44" s="656">
        <v>986.99686593056026</v>
      </c>
    </row>
    <row r="45" spans="1:4" ht="30" customHeight="1" thickTop="1" thickBot="1">
      <c r="A45" s="208" t="s">
        <v>1362</v>
      </c>
      <c r="B45" s="106" t="s">
        <v>339</v>
      </c>
      <c r="C45" s="108" t="s">
        <v>1363</v>
      </c>
      <c r="D45" s="656">
        <v>986.99686593056026</v>
      </c>
    </row>
    <row r="46" spans="1:4" ht="30" customHeight="1" thickTop="1" thickBot="1">
      <c r="A46" s="208" t="s">
        <v>1371</v>
      </c>
      <c r="B46" s="106" t="s">
        <v>339</v>
      </c>
      <c r="C46" s="108" t="s">
        <v>1372</v>
      </c>
      <c r="D46" s="656">
        <v>986.99686593056026</v>
      </c>
    </row>
    <row r="47" spans="1:4" ht="30" customHeight="1" thickTop="1" thickBot="1">
      <c r="A47" s="208" t="s">
        <v>1375</v>
      </c>
      <c r="B47" s="106" t="s">
        <v>339</v>
      </c>
      <c r="C47" s="108" t="s">
        <v>1376</v>
      </c>
      <c r="D47" s="656">
        <v>986.99686593056026</v>
      </c>
    </row>
    <row r="48" spans="1:4" ht="30" customHeight="1" thickTop="1" thickBot="1">
      <c r="A48" s="208" t="s">
        <v>1367</v>
      </c>
      <c r="B48" s="106" t="s">
        <v>1307</v>
      </c>
      <c r="C48" s="108" t="s">
        <v>1368</v>
      </c>
      <c r="D48" s="656">
        <v>986.99686593056026</v>
      </c>
    </row>
    <row r="49" spans="1:4" ht="30" customHeight="1" thickTop="1" thickBot="1">
      <c r="A49" s="208" t="s">
        <v>1365</v>
      </c>
      <c r="B49" s="106" t="s">
        <v>339</v>
      </c>
      <c r="C49" s="108" t="s">
        <v>1366</v>
      </c>
      <c r="D49" s="656">
        <v>986.99686593056026</v>
      </c>
    </row>
    <row r="50" spans="1:4" ht="30" customHeight="1" thickTop="1" thickBot="1">
      <c r="A50" s="208" t="s">
        <v>1369</v>
      </c>
      <c r="B50" s="106" t="s">
        <v>339</v>
      </c>
      <c r="C50" s="108" t="s">
        <v>1370</v>
      </c>
      <c r="D50" s="656">
        <v>986.99686593056026</v>
      </c>
    </row>
    <row r="51" spans="1:4" ht="30" customHeight="1" thickTop="1" thickBot="1">
      <c r="A51" s="208" t="s">
        <v>1398</v>
      </c>
      <c r="B51" s="106" t="s">
        <v>1390</v>
      </c>
      <c r="C51" s="108" t="s">
        <v>1399</v>
      </c>
      <c r="D51" s="656">
        <v>986.99686593056026</v>
      </c>
    </row>
    <row r="52" spans="1:4" ht="30" customHeight="1" thickTop="1" thickBot="1">
      <c r="A52" s="208" t="s">
        <v>1400</v>
      </c>
      <c r="B52" s="106" t="s">
        <v>1390</v>
      </c>
      <c r="C52" s="108" t="s">
        <v>1399</v>
      </c>
      <c r="D52" s="656">
        <v>986.99686593056026</v>
      </c>
    </row>
    <row r="53" spans="1:4" ht="30" customHeight="1" thickTop="1" thickBot="1">
      <c r="A53" s="208" t="s">
        <v>1373</v>
      </c>
      <c r="B53" s="106" t="s">
        <v>339</v>
      </c>
      <c r="C53" s="108" t="s">
        <v>1374</v>
      </c>
      <c r="D53" s="656">
        <v>986.99686593056026</v>
      </c>
    </row>
    <row r="54" spans="1:4" ht="30" customHeight="1" thickTop="1" thickBot="1">
      <c r="A54" s="208" t="s">
        <v>1377</v>
      </c>
      <c r="B54" s="106" t="s">
        <v>339</v>
      </c>
      <c r="C54" s="108" t="s">
        <v>1378</v>
      </c>
      <c r="D54" s="656">
        <v>986.99686593056026</v>
      </c>
    </row>
    <row r="55" spans="1:4" ht="30" customHeight="1" thickTop="1" thickBot="1">
      <c r="A55" s="208" t="s">
        <v>1462</v>
      </c>
      <c r="B55" s="106" t="s">
        <v>339</v>
      </c>
      <c r="C55" s="108" t="s">
        <v>2135</v>
      </c>
      <c r="D55" s="656">
        <v>986.99686593056026</v>
      </c>
    </row>
    <row r="56" spans="1:4" ht="30" customHeight="1" thickTop="1" thickBot="1">
      <c r="A56" s="208" t="s">
        <v>1463</v>
      </c>
      <c r="B56" s="106" t="s">
        <v>339</v>
      </c>
      <c r="C56" s="108" t="s">
        <v>2136</v>
      </c>
      <c r="D56" s="656">
        <v>986.99686593056026</v>
      </c>
    </row>
    <row r="57" spans="1:4" ht="30" customHeight="1" thickTop="1" thickBot="1">
      <c r="A57" s="208" t="s">
        <v>1464</v>
      </c>
      <c r="B57" s="106" t="s">
        <v>339</v>
      </c>
      <c r="C57" s="108" t="s">
        <v>2137</v>
      </c>
      <c r="D57" s="656">
        <v>986.99686593056026</v>
      </c>
    </row>
    <row r="58" spans="1:4" ht="30" customHeight="1" thickTop="1" thickBot="1">
      <c r="A58" s="208" t="s">
        <v>1441</v>
      </c>
      <c r="B58" s="106" t="s">
        <v>339</v>
      </c>
      <c r="C58" s="108" t="s">
        <v>1951</v>
      </c>
      <c r="D58" s="656">
        <v>986.99686593056026</v>
      </c>
    </row>
    <row r="59" spans="1:4" ht="30" customHeight="1" thickTop="1" thickBot="1">
      <c r="A59" s="208" t="s">
        <v>1379</v>
      </c>
      <c r="B59" s="106" t="s">
        <v>339</v>
      </c>
      <c r="C59" s="108" t="s">
        <v>1380</v>
      </c>
      <c r="D59" s="656">
        <v>986.99686593056026</v>
      </c>
    </row>
    <row r="60" spans="1:4" ht="30" customHeight="1" thickTop="1" thickBot="1">
      <c r="A60" s="208" t="s">
        <v>1460</v>
      </c>
      <c r="B60" s="106" t="s">
        <v>339</v>
      </c>
      <c r="C60" s="108" t="s">
        <v>1461</v>
      </c>
      <c r="D60" s="656">
        <v>986.99686593056026</v>
      </c>
    </row>
    <row r="61" spans="1:4" ht="30" customHeight="1" thickTop="1" thickBot="1">
      <c r="A61" s="208" t="s">
        <v>1446</v>
      </c>
      <c r="B61" s="106" t="s">
        <v>339</v>
      </c>
      <c r="C61" s="108" t="s">
        <v>1447</v>
      </c>
      <c r="D61" s="656">
        <v>986.99686593056026</v>
      </c>
    </row>
    <row r="62" spans="1:4" ht="30" customHeight="1" thickTop="1" thickBot="1">
      <c r="A62" s="208" t="s">
        <v>1453</v>
      </c>
      <c r="B62" s="106" t="s">
        <v>339</v>
      </c>
      <c r="C62" s="108" t="s">
        <v>1454</v>
      </c>
      <c r="D62" s="656">
        <v>986.99686593056026</v>
      </c>
    </row>
    <row r="63" spans="1:4" ht="30" customHeight="1" thickTop="1" thickBot="1">
      <c r="A63" s="208" t="s">
        <v>1457</v>
      </c>
      <c r="B63" s="106" t="s">
        <v>339</v>
      </c>
      <c r="C63" s="108" t="s">
        <v>1458</v>
      </c>
      <c r="D63" s="656">
        <v>986.99686593056026</v>
      </c>
    </row>
    <row r="64" spans="1:4" ht="30" customHeight="1" thickTop="1" thickBot="1">
      <c r="A64" s="208" t="s">
        <v>1444</v>
      </c>
      <c r="B64" s="106" t="s">
        <v>339</v>
      </c>
      <c r="C64" s="108" t="s">
        <v>1445</v>
      </c>
      <c r="D64" s="656">
        <v>986.99686593056026</v>
      </c>
    </row>
    <row r="65" spans="1:4" ht="30" customHeight="1" thickTop="1" thickBot="1">
      <c r="A65" s="208" t="s">
        <v>1381</v>
      </c>
      <c r="B65" s="106" t="s">
        <v>339</v>
      </c>
      <c r="C65" s="108" t="s">
        <v>1382</v>
      </c>
      <c r="D65" s="656">
        <v>986.99686593056026</v>
      </c>
    </row>
    <row r="66" spans="1:4" ht="30" customHeight="1" thickTop="1" thickBot="1">
      <c r="A66" s="208" t="s">
        <v>1451</v>
      </c>
      <c r="B66" s="106" t="s">
        <v>339</v>
      </c>
      <c r="C66" s="108" t="s">
        <v>1452</v>
      </c>
      <c r="D66" s="656">
        <v>986.99686593056026</v>
      </c>
    </row>
    <row r="67" spans="1:4" ht="30" customHeight="1" thickTop="1" thickBot="1">
      <c r="A67" s="208" t="s">
        <v>1455</v>
      </c>
      <c r="B67" s="106" t="s">
        <v>339</v>
      </c>
      <c r="C67" s="108" t="s">
        <v>1456</v>
      </c>
      <c r="D67" s="656">
        <v>986.99686593056026</v>
      </c>
    </row>
    <row r="68" spans="1:4" ht="30" customHeight="1" thickTop="1" thickBot="1">
      <c r="A68" s="208" t="s">
        <v>1427</v>
      </c>
      <c r="B68" s="106" t="s">
        <v>339</v>
      </c>
      <c r="C68" s="108" t="s">
        <v>1428</v>
      </c>
      <c r="D68" s="656">
        <v>986.99686593056026</v>
      </c>
    </row>
    <row r="69" spans="1:4" ht="30" customHeight="1" thickTop="1" thickBot="1">
      <c r="A69" s="208" t="s">
        <v>1467</v>
      </c>
      <c r="B69" s="106" t="s">
        <v>339</v>
      </c>
      <c r="C69" s="108" t="s">
        <v>2139</v>
      </c>
      <c r="D69" s="656">
        <v>986.99686593056026</v>
      </c>
    </row>
    <row r="70" spans="1:4" ht="30" customHeight="1" thickTop="1" thickBot="1">
      <c r="A70" s="208" t="s">
        <v>1468</v>
      </c>
      <c r="B70" s="106" t="s">
        <v>339</v>
      </c>
      <c r="C70" s="108" t="s">
        <v>2140</v>
      </c>
      <c r="D70" s="656">
        <v>986.99686593056026</v>
      </c>
    </row>
    <row r="71" spans="1:4" ht="30" customHeight="1" thickTop="1" thickBot="1">
      <c r="A71" s="208" t="s">
        <v>1465</v>
      </c>
      <c r="B71" s="106" t="s">
        <v>339</v>
      </c>
      <c r="C71" s="108" t="s">
        <v>2141</v>
      </c>
      <c r="D71" s="656">
        <v>986.99686593056026</v>
      </c>
    </row>
    <row r="72" spans="1:4" ht="30" customHeight="1" thickTop="1" thickBot="1">
      <c r="A72" s="208" t="s">
        <v>1466</v>
      </c>
      <c r="B72" s="106" t="s">
        <v>339</v>
      </c>
      <c r="C72" s="108" t="s">
        <v>2142</v>
      </c>
      <c r="D72" s="656">
        <v>986.99686593056026</v>
      </c>
    </row>
    <row r="73" spans="1:4" ht="30" customHeight="1" thickTop="1" thickBot="1">
      <c r="A73" s="208" t="s">
        <v>1434</v>
      </c>
      <c r="B73" s="106" t="s">
        <v>339</v>
      </c>
      <c r="C73" s="108" t="s">
        <v>1435</v>
      </c>
      <c r="D73" s="656">
        <v>986.99686593056026</v>
      </c>
    </row>
    <row r="74" spans="1:4" ht="30" customHeight="1" thickTop="1" thickBot="1">
      <c r="A74" s="208" t="s">
        <v>1433</v>
      </c>
      <c r="B74" s="106" t="s">
        <v>339</v>
      </c>
      <c r="C74" s="108" t="s">
        <v>1950</v>
      </c>
      <c r="D74" s="656">
        <v>986.99686593056026</v>
      </c>
    </row>
    <row r="75" spans="1:4" ht="30" customHeight="1" thickTop="1" thickBot="1">
      <c r="A75" s="208" t="s">
        <v>1431</v>
      </c>
      <c r="B75" s="106" t="s">
        <v>339</v>
      </c>
      <c r="C75" s="108" t="s">
        <v>1432</v>
      </c>
      <c r="D75" s="656">
        <v>986.99686593056026</v>
      </c>
    </row>
    <row r="76" spans="1:4" ht="30" customHeight="1" thickTop="1" thickBot="1">
      <c r="A76" s="208" t="s">
        <v>1459</v>
      </c>
      <c r="B76" s="106" t="s">
        <v>339</v>
      </c>
      <c r="C76" s="108" t="s">
        <v>2134</v>
      </c>
      <c r="D76" s="656">
        <v>986.99686593056026</v>
      </c>
    </row>
    <row r="77" spans="1:4" ht="30" customHeight="1" thickTop="1" thickBot="1">
      <c r="A77" s="208" t="s">
        <v>1437</v>
      </c>
      <c r="B77" s="106" t="s">
        <v>339</v>
      </c>
      <c r="C77" s="108" t="s">
        <v>1438</v>
      </c>
      <c r="D77" s="656">
        <v>986.99686593056026</v>
      </c>
    </row>
    <row r="78" spans="1:4" ht="30" customHeight="1" thickTop="1" thickBot="1">
      <c r="A78" s="208" t="s">
        <v>1439</v>
      </c>
      <c r="B78" s="106" t="s">
        <v>339</v>
      </c>
      <c r="C78" s="108" t="s">
        <v>1440</v>
      </c>
      <c r="D78" s="656">
        <v>986.99686593056026</v>
      </c>
    </row>
    <row r="79" spans="1:4" ht="30" customHeight="1" thickTop="1" thickBot="1">
      <c r="A79" s="208" t="s">
        <v>1442</v>
      </c>
      <c r="B79" s="106" t="s">
        <v>339</v>
      </c>
      <c r="C79" s="108" t="s">
        <v>1443</v>
      </c>
      <c r="D79" s="656">
        <v>986.99686593056026</v>
      </c>
    </row>
    <row r="80" spans="1:4" ht="30" customHeight="1" thickTop="1" thickBot="1">
      <c r="A80" s="208" t="s">
        <v>1421</v>
      </c>
      <c r="B80" s="106" t="s">
        <v>339</v>
      </c>
      <c r="C80" s="108" t="s">
        <v>1422</v>
      </c>
      <c r="D80" s="656">
        <v>986.99686593056026</v>
      </c>
    </row>
    <row r="81" spans="1:4" ht="30" customHeight="1" thickTop="1" thickBot="1">
      <c r="A81" s="208" t="s">
        <v>1425</v>
      </c>
      <c r="B81" s="106" t="s">
        <v>339</v>
      </c>
      <c r="C81" s="108" t="s">
        <v>1426</v>
      </c>
      <c r="D81" s="656">
        <v>986.99686593056026</v>
      </c>
    </row>
    <row r="82" spans="1:4" ht="30" customHeight="1" thickTop="1" thickBot="1">
      <c r="A82" s="208" t="s">
        <v>1429</v>
      </c>
      <c r="B82" s="106" t="s">
        <v>339</v>
      </c>
      <c r="C82" s="108" t="s">
        <v>1430</v>
      </c>
      <c r="D82" s="656">
        <v>986.99686593056026</v>
      </c>
    </row>
    <row r="83" spans="1:4" ht="30" customHeight="1" thickTop="1" thickBot="1">
      <c r="A83" s="208" t="s">
        <v>1423</v>
      </c>
      <c r="B83" s="106" t="s">
        <v>339</v>
      </c>
      <c r="C83" s="108" t="s">
        <v>1424</v>
      </c>
      <c r="D83" s="656">
        <v>986.99686593056026</v>
      </c>
    </row>
    <row r="84" spans="1:4" ht="30" customHeight="1" thickTop="1" thickBot="1">
      <c r="A84" s="208" t="s">
        <v>1389</v>
      </c>
      <c r="B84" s="106" t="s">
        <v>339</v>
      </c>
      <c r="C84" s="108" t="s">
        <v>1391</v>
      </c>
      <c r="D84" s="656">
        <v>986.99686593056026</v>
      </c>
    </row>
    <row r="85" spans="1:4" ht="30" customHeight="1" thickTop="1" thickBot="1">
      <c r="A85" s="208" t="s">
        <v>1392</v>
      </c>
      <c r="B85" s="106" t="s">
        <v>339</v>
      </c>
      <c r="C85" s="108" t="s">
        <v>1943</v>
      </c>
      <c r="D85" s="656">
        <v>986.99686593056026</v>
      </c>
    </row>
    <row r="86" spans="1:4" ht="30" customHeight="1" thickTop="1" thickBot="1">
      <c r="A86" s="208" t="s">
        <v>1393</v>
      </c>
      <c r="B86" s="106" t="s">
        <v>1390</v>
      </c>
      <c r="C86" s="108" t="s">
        <v>1394</v>
      </c>
      <c r="D86" s="656">
        <v>986.99686593056026</v>
      </c>
    </row>
    <row r="87" spans="1:4" ht="30" customHeight="1" thickTop="1" thickBot="1">
      <c r="A87" s="208" t="s">
        <v>1395</v>
      </c>
      <c r="B87" s="106" t="s">
        <v>339</v>
      </c>
      <c r="C87" s="108" t="s">
        <v>1396</v>
      </c>
      <c r="D87" s="656">
        <v>986.99686593056026</v>
      </c>
    </row>
    <row r="88" spans="1:4" ht="30" customHeight="1" thickTop="1" thickBot="1">
      <c r="A88" s="208" t="s">
        <v>1397</v>
      </c>
      <c r="B88" s="106" t="s">
        <v>339</v>
      </c>
      <c r="C88" s="108" t="s">
        <v>1396</v>
      </c>
      <c r="D88" s="656">
        <v>986.99686593056026</v>
      </c>
    </row>
    <row r="89" spans="1:4" ht="30" customHeight="1" thickTop="1" thickBot="1">
      <c r="A89" s="208" t="s">
        <v>1327</v>
      </c>
      <c r="B89" s="106" t="s">
        <v>339</v>
      </c>
      <c r="C89" s="108" t="s">
        <v>1936</v>
      </c>
      <c r="D89" s="656">
        <v>986.99686593056026</v>
      </c>
    </row>
    <row r="90" spans="1:4" ht="30" customHeight="1" thickTop="1" thickBot="1">
      <c r="A90" s="208" t="s">
        <v>1449</v>
      </c>
      <c r="B90" s="106" t="s">
        <v>339</v>
      </c>
      <c r="C90" s="108" t="s">
        <v>1450</v>
      </c>
      <c r="D90" s="656">
        <v>986.99686593056026</v>
      </c>
    </row>
    <row r="91" spans="1:4" ht="30" customHeight="1" thickTop="1" thickBot="1">
      <c r="A91" s="208" t="s">
        <v>1328</v>
      </c>
      <c r="B91" s="106" t="s">
        <v>339</v>
      </c>
      <c r="C91" s="108" t="s">
        <v>1329</v>
      </c>
      <c r="D91" s="656">
        <v>986.99686593056026</v>
      </c>
    </row>
    <row r="92" spans="1:4" ht="30" customHeight="1" thickTop="1" thickBot="1">
      <c r="A92" s="208" t="s">
        <v>1361</v>
      </c>
      <c r="B92" s="106" t="s">
        <v>339</v>
      </c>
      <c r="C92" s="108" t="s">
        <v>1942</v>
      </c>
      <c r="D92" s="656">
        <v>986.99686593056026</v>
      </c>
    </row>
    <row r="93" spans="1:4" ht="30" customHeight="1" thickTop="1" thickBot="1">
      <c r="A93" s="208" t="s">
        <v>1492</v>
      </c>
      <c r="B93" s="106" t="s">
        <v>1490</v>
      </c>
      <c r="C93" s="108" t="s">
        <v>1954</v>
      </c>
      <c r="D93" s="656">
        <v>55.740724819325216</v>
      </c>
    </row>
    <row r="94" spans="1:4" ht="30" customHeight="1" thickTop="1" thickBot="1">
      <c r="A94" s="208" t="s">
        <v>1483</v>
      </c>
      <c r="B94" s="106" t="s">
        <v>92</v>
      </c>
      <c r="C94" s="108" t="s">
        <v>1952</v>
      </c>
      <c r="D94" s="656">
        <v>364693.8495968944</v>
      </c>
    </row>
    <row r="95" spans="1:4" ht="30" customHeight="1" thickTop="1" thickBot="1">
      <c r="A95" s="208" t="s">
        <v>1306</v>
      </c>
      <c r="B95" s="106" t="s">
        <v>1307</v>
      </c>
      <c r="C95" s="108" t="s">
        <v>1308</v>
      </c>
      <c r="D95" s="656">
        <v>0.31106154234277827</v>
      </c>
    </row>
    <row r="96" spans="1:4" ht="30" customHeight="1" thickTop="1" thickBot="1">
      <c r="A96" s="208" t="s">
        <v>1715</v>
      </c>
      <c r="B96" s="106" t="s">
        <v>339</v>
      </c>
      <c r="C96" s="108" t="s">
        <v>1935</v>
      </c>
      <c r="D96" s="656">
        <v>1263.1350998927971</v>
      </c>
    </row>
    <row r="97" spans="1:4" ht="30" customHeight="1" thickTop="1" thickBot="1">
      <c r="A97" s="208" t="s">
        <v>1496</v>
      </c>
      <c r="B97" s="106" t="s">
        <v>339</v>
      </c>
      <c r="C97" s="108" t="s">
        <v>1495</v>
      </c>
      <c r="D97" s="656">
        <v>1263.1350998927971</v>
      </c>
    </row>
    <row r="98" spans="1:4" ht="30" customHeight="1" thickTop="1" thickBot="1">
      <c r="A98" s="208" t="s">
        <v>1321</v>
      </c>
      <c r="B98" s="106" t="s">
        <v>92</v>
      </c>
      <c r="C98" s="108" t="s">
        <v>1322</v>
      </c>
      <c r="D98" s="656">
        <v>23950.624317835394</v>
      </c>
    </row>
    <row r="99" spans="1:4" ht="30" customHeight="1" thickTop="1" thickBot="1">
      <c r="A99" s="208" t="s">
        <v>1335</v>
      </c>
      <c r="B99" s="106" t="s">
        <v>339</v>
      </c>
      <c r="C99" s="108" t="s">
        <v>1937</v>
      </c>
      <c r="D99" s="656">
        <v>1263.1350998927971</v>
      </c>
    </row>
    <row r="100" spans="1:4" ht="30" customHeight="1" thickTop="1" thickBot="1">
      <c r="A100" s="208" t="s">
        <v>1404</v>
      </c>
      <c r="B100" s="106" t="s">
        <v>1390</v>
      </c>
      <c r="C100" s="108" t="s">
        <v>1947</v>
      </c>
      <c r="D100" s="656">
        <v>1263.1350998927971</v>
      </c>
    </row>
    <row r="101" spans="1:4" ht="30" customHeight="1" thickTop="1" thickBot="1">
      <c r="A101" s="208" t="s">
        <v>1477</v>
      </c>
      <c r="B101" s="106" t="s">
        <v>339</v>
      </c>
      <c r="C101" s="108" t="s">
        <v>1478</v>
      </c>
      <c r="D101" s="656">
        <v>5205.6160247529388</v>
      </c>
    </row>
    <row r="102" spans="1:4" ht="30" customHeight="1" thickTop="1" thickBot="1">
      <c r="A102" s="208" t="s">
        <v>1479</v>
      </c>
      <c r="B102" s="106" t="s">
        <v>141</v>
      </c>
      <c r="C102" s="108" t="s">
        <v>1480</v>
      </c>
      <c r="D102" s="656">
        <v>171819.69619316698</v>
      </c>
    </row>
    <row r="103" spans="1:4" ht="30" customHeight="1" thickTop="1" thickBot="1">
      <c r="A103" s="208" t="s">
        <v>1411</v>
      </c>
      <c r="B103" s="106" t="s">
        <v>344</v>
      </c>
      <c r="C103" s="108" t="s">
        <v>1412</v>
      </c>
      <c r="D103" s="656">
        <v>0.66645215493107179</v>
      </c>
    </row>
    <row r="104" spans="1:4" ht="30" customHeight="1" thickTop="1" thickBot="1">
      <c r="A104" s="208" t="s">
        <v>1409</v>
      </c>
      <c r="B104" s="106" t="s">
        <v>344</v>
      </c>
      <c r="C104" s="108" t="s">
        <v>1410</v>
      </c>
      <c r="D104" s="656">
        <v>0.44173516964766157</v>
      </c>
    </row>
    <row r="105" spans="1:4" ht="30" customHeight="1" thickTop="1" thickBot="1">
      <c r="A105" s="208" t="s">
        <v>1359</v>
      </c>
      <c r="B105" s="106" t="s">
        <v>339</v>
      </c>
      <c r="C105" s="108" t="s">
        <v>1360</v>
      </c>
      <c r="D105" s="656">
        <v>2449.6472878765567</v>
      </c>
    </row>
    <row r="106" spans="1:4" ht="30" customHeight="1" thickTop="1" thickBot="1">
      <c r="A106" s="208" t="s">
        <v>1486</v>
      </c>
      <c r="B106" s="106" t="s">
        <v>92</v>
      </c>
      <c r="C106" s="108" t="s">
        <v>1487</v>
      </c>
      <c r="D106" s="656">
        <v>121875.1123422399</v>
      </c>
    </row>
    <row r="107" spans="1:4" ht="30" customHeight="1" thickTop="1" thickBot="1">
      <c r="A107" s="208" t="s">
        <v>1385</v>
      </c>
      <c r="B107" s="106" t="s">
        <v>339</v>
      </c>
      <c r="C107" s="108" t="s">
        <v>1386</v>
      </c>
      <c r="D107" s="656">
        <v>1263.1350998927971</v>
      </c>
    </row>
    <row r="108" spans="1:4" ht="30" customHeight="1" thickTop="1" thickBot="1">
      <c r="A108" s="208" t="s">
        <v>1347</v>
      </c>
      <c r="B108" s="106" t="s">
        <v>339</v>
      </c>
      <c r="C108" s="108" t="s">
        <v>1939</v>
      </c>
      <c r="D108" s="656">
        <v>1263.1350998927971</v>
      </c>
    </row>
    <row r="109" spans="1:4" ht="30" customHeight="1" thickTop="1" thickBot="1">
      <c r="A109" s="208" t="s">
        <v>1342</v>
      </c>
      <c r="B109" s="106" t="s">
        <v>339</v>
      </c>
      <c r="C109" s="108" t="s">
        <v>1938</v>
      </c>
      <c r="D109" s="656">
        <v>1263.1350998927971</v>
      </c>
    </row>
    <row r="110" spans="1:4" ht="30" customHeight="1" thickTop="1" thickBot="1">
      <c r="A110" s="208" t="s">
        <v>1481</v>
      </c>
      <c r="B110" s="106" t="s">
        <v>339</v>
      </c>
      <c r="C110" s="108" t="s">
        <v>1482</v>
      </c>
      <c r="D110" s="656">
        <v>1263.1350998927971</v>
      </c>
    </row>
    <row r="111" spans="1:4" ht="30" customHeight="1" thickTop="1" thickBot="1">
      <c r="A111" s="208" t="s">
        <v>1402</v>
      </c>
      <c r="B111" s="106" t="s">
        <v>1390</v>
      </c>
      <c r="C111" s="108" t="s">
        <v>1945</v>
      </c>
      <c r="D111" s="656">
        <v>819.57903883734627</v>
      </c>
    </row>
    <row r="112" spans="1:4" ht="30" customHeight="1" thickTop="1" thickBot="1">
      <c r="A112" s="208" t="s">
        <v>1403</v>
      </c>
      <c r="B112" s="106" t="s">
        <v>344</v>
      </c>
      <c r="C112" s="108" t="s">
        <v>1946</v>
      </c>
      <c r="D112" s="656">
        <v>2.0893586036464331</v>
      </c>
    </row>
    <row r="113" spans="1:4" ht="30" customHeight="1" thickTop="1" thickBot="1">
      <c r="A113" s="208" t="s">
        <v>1408</v>
      </c>
      <c r="B113" s="106" t="s">
        <v>1390</v>
      </c>
      <c r="C113" s="108" t="s">
        <v>1949</v>
      </c>
      <c r="D113" s="656">
        <v>644.49833825755593</v>
      </c>
    </row>
    <row r="114" spans="1:4" ht="30" customHeight="1" thickTop="1" thickBot="1">
      <c r="A114" s="208" t="s">
        <v>1484</v>
      </c>
      <c r="B114" s="106" t="s">
        <v>92</v>
      </c>
      <c r="C114" s="108" t="s">
        <v>1485</v>
      </c>
      <c r="D114" s="656">
        <v>1054048.1969824242</v>
      </c>
    </row>
    <row r="115" spans="1:4" ht="30" customHeight="1" thickTop="1" thickBot="1">
      <c r="A115" s="208" t="s">
        <v>1405</v>
      </c>
      <c r="B115" s="106" t="s">
        <v>92</v>
      </c>
      <c r="C115" s="108" t="s">
        <v>1406</v>
      </c>
      <c r="D115" s="656">
        <v>869.36132229908367</v>
      </c>
    </row>
    <row r="116" spans="1:4" ht="30" customHeight="1" thickTop="1" thickBot="1">
      <c r="A116" s="208" t="s">
        <v>1355</v>
      </c>
      <c r="B116" s="106" t="s">
        <v>339</v>
      </c>
      <c r="C116" s="108" t="s">
        <v>1941</v>
      </c>
      <c r="D116" s="656">
        <v>20.722235049657851</v>
      </c>
    </row>
    <row r="117" spans="1:4" ht="30" customHeight="1" thickTop="1" thickBot="1">
      <c r="A117" s="208" t="s">
        <v>1383</v>
      </c>
      <c r="B117" s="106" t="s">
        <v>92</v>
      </c>
      <c r="C117" s="108" t="s">
        <v>1384</v>
      </c>
      <c r="D117" s="656">
        <v>495673.79022998473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89"/>
      <c r="B1" s="692"/>
      <c r="C1" s="693"/>
      <c r="D1" s="693"/>
      <c r="E1" s="693"/>
      <c r="F1" s="693"/>
      <c r="G1" s="693"/>
      <c r="H1" s="693"/>
      <c r="I1" s="694"/>
      <c r="J1" s="701" t="s">
        <v>1017</v>
      </c>
      <c r="K1" s="708" t="s">
        <v>2304</v>
      </c>
      <c r="L1" s="709"/>
      <c r="M1" s="710"/>
    </row>
    <row r="2" spans="1:13" s="497" customFormat="1">
      <c r="A2" s="690"/>
      <c r="B2" s="714" t="s">
        <v>1018</v>
      </c>
      <c r="C2" s="715"/>
      <c r="D2" s="715"/>
      <c r="E2" s="715"/>
      <c r="F2" s="715"/>
      <c r="G2" s="715"/>
      <c r="H2" s="715"/>
      <c r="I2" s="716"/>
      <c r="J2" s="702"/>
      <c r="K2" s="711"/>
      <c r="L2" s="712"/>
      <c r="M2" s="713"/>
    </row>
    <row r="3" spans="1:13" s="497" customFormat="1">
      <c r="A3" s="690"/>
      <c r="B3" s="695" t="s">
        <v>2305</v>
      </c>
      <c r="C3" s="696"/>
      <c r="D3" s="696"/>
      <c r="E3" s="696"/>
      <c r="F3" s="696"/>
      <c r="G3" s="696"/>
      <c r="H3" s="696"/>
      <c r="I3" s="697"/>
      <c r="J3" s="706" t="s">
        <v>1019</v>
      </c>
      <c r="K3" s="718">
        <v>1</v>
      </c>
      <c r="L3" s="719"/>
      <c r="M3" s="720"/>
    </row>
    <row r="4" spans="1:13" s="497" customFormat="1">
      <c r="A4" s="690"/>
      <c r="B4" s="695" t="s">
        <v>2306</v>
      </c>
      <c r="C4" s="696"/>
      <c r="D4" s="696"/>
      <c r="E4" s="696"/>
      <c r="F4" s="696"/>
      <c r="G4" s="696"/>
      <c r="H4" s="696"/>
      <c r="I4" s="697"/>
      <c r="J4" s="717"/>
      <c r="K4" s="721"/>
      <c r="L4" s="722"/>
      <c r="M4" s="723"/>
    </row>
    <row r="5" spans="1:13" s="497" customFormat="1">
      <c r="A5" s="690"/>
      <c r="B5" s="703" t="s">
        <v>2307</v>
      </c>
      <c r="C5" s="704"/>
      <c r="D5" s="704"/>
      <c r="E5" s="704"/>
      <c r="F5" s="704"/>
      <c r="G5" s="704"/>
      <c r="H5" s="704"/>
      <c r="I5" s="705"/>
      <c r="J5" s="706" t="s">
        <v>1020</v>
      </c>
      <c r="K5" s="724"/>
      <c r="L5" s="724" t="s">
        <v>1021</v>
      </c>
      <c r="M5" s="726"/>
    </row>
    <row r="6" spans="1:13" s="497" customFormat="1" ht="13.5" customHeight="1" thickBot="1">
      <c r="A6" s="691"/>
      <c r="B6" s="698"/>
      <c r="C6" s="699"/>
      <c r="D6" s="699"/>
      <c r="E6" s="699"/>
      <c r="F6" s="699"/>
      <c r="G6" s="699"/>
      <c r="H6" s="699"/>
      <c r="I6" s="700"/>
      <c r="J6" s="707"/>
      <c r="K6" s="725"/>
      <c r="L6" s="725"/>
      <c r="M6" s="727"/>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86" t="s">
        <v>2311</v>
      </c>
      <c r="B10" s="687"/>
      <c r="C10" s="687"/>
      <c r="D10" s="687"/>
      <c r="E10" s="516" t="s">
        <v>2312</v>
      </c>
      <c r="F10" s="517"/>
      <c r="H10" s="688" t="s">
        <v>2313</v>
      </c>
      <c r="I10" s="688"/>
      <c r="J10" s="518" t="s">
        <v>2312</v>
      </c>
      <c r="K10" s="519"/>
      <c r="L10" s="519"/>
      <c r="M10" s="520"/>
    </row>
    <row r="11" spans="1:13" s="497" customFormat="1" ht="24" customHeight="1">
      <c r="A11" s="521" t="s">
        <v>1023</v>
      </c>
      <c r="B11" s="522"/>
      <c r="C11" s="685"/>
      <c r="D11" s="685"/>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28"/>
      <c r="L12" s="728"/>
      <c r="M12" s="729"/>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0" t="s">
        <v>2308</v>
      </c>
      <c r="F25" s="730"/>
      <c r="G25" s="730"/>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1" t="s">
        <v>1026</v>
      </c>
      <c r="B27" s="732"/>
      <c r="C27" s="732"/>
      <c r="D27" s="732"/>
      <c r="E27" s="732"/>
      <c r="F27" s="732"/>
      <c r="G27" s="732"/>
      <c r="H27" s="732"/>
      <c r="I27" s="732"/>
      <c r="J27" s="732"/>
      <c r="K27" s="732"/>
      <c r="L27" s="732"/>
      <c r="M27" s="733"/>
    </row>
    <row r="28" spans="1:13" ht="13.5" thickBot="1">
      <c r="A28" s="563"/>
      <c r="B28" s="564"/>
      <c r="C28" s="564"/>
      <c r="D28" s="564"/>
      <c r="E28" s="564"/>
      <c r="F28" s="564"/>
      <c r="G28" s="564"/>
      <c r="H28" s="564"/>
      <c r="I28" s="564"/>
      <c r="J28" s="564"/>
      <c r="K28" s="564"/>
      <c r="L28" s="564"/>
      <c r="M28" s="565"/>
    </row>
    <row r="29" spans="1:13" ht="25.5">
      <c r="A29" s="566" t="s">
        <v>1027</v>
      </c>
      <c r="B29" s="734" t="s">
        <v>1028</v>
      </c>
      <c r="C29" s="735"/>
      <c r="D29" s="735"/>
      <c r="E29" s="735"/>
      <c r="F29" s="735"/>
      <c r="G29" s="735"/>
      <c r="H29" s="735"/>
      <c r="I29" s="736"/>
      <c r="J29" s="567" t="s">
        <v>2321</v>
      </c>
      <c r="K29" s="737" t="s">
        <v>1029</v>
      </c>
      <c r="L29" s="738"/>
      <c r="M29" s="566" t="s">
        <v>1030</v>
      </c>
    </row>
    <row r="30" spans="1:13" ht="13.5" thickBot="1">
      <c r="A30" s="568"/>
      <c r="B30" s="569"/>
      <c r="C30" s="570"/>
      <c r="D30" s="570"/>
      <c r="E30" s="570"/>
      <c r="F30" s="570"/>
      <c r="G30" s="570"/>
      <c r="H30" s="570"/>
      <c r="I30" s="570"/>
      <c r="J30" s="571"/>
      <c r="K30" s="739"/>
      <c r="L30" s="740"/>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1" t="s">
        <v>1028</v>
      </c>
      <c r="B34" s="742"/>
      <c r="C34" s="742"/>
      <c r="D34" s="742"/>
      <c r="E34" s="742"/>
      <c r="F34" s="742"/>
      <c r="G34" s="743"/>
      <c r="H34" s="744" t="s">
        <v>1032</v>
      </c>
      <c r="I34" s="745"/>
      <c r="J34" s="579" t="s">
        <v>1033</v>
      </c>
      <c r="K34" s="746" t="s">
        <v>1034</v>
      </c>
      <c r="L34" s="743"/>
      <c r="M34" s="580" t="s">
        <v>1035</v>
      </c>
    </row>
    <row r="35" spans="1:13" s="581" customFormat="1" ht="12">
      <c r="A35" s="747"/>
      <c r="B35" s="748"/>
      <c r="C35" s="748"/>
      <c r="D35" s="748"/>
      <c r="E35" s="748"/>
      <c r="F35" s="748"/>
      <c r="G35" s="749"/>
      <c r="H35" s="750"/>
      <c r="I35" s="751"/>
      <c r="J35" s="582"/>
      <c r="K35" s="752"/>
      <c r="L35" s="749"/>
      <c r="M35" s="583"/>
    </row>
    <row r="36" spans="1:13" s="581" customFormat="1" thickBot="1">
      <c r="A36" s="753"/>
      <c r="B36" s="754"/>
      <c r="C36" s="754"/>
      <c r="D36" s="754"/>
      <c r="E36" s="754"/>
      <c r="F36" s="754"/>
      <c r="G36" s="755"/>
      <c r="H36" s="756"/>
      <c r="I36" s="757"/>
      <c r="J36" s="584"/>
      <c r="K36" s="758"/>
      <c r="L36" s="755"/>
      <c r="M36" s="585"/>
    </row>
    <row r="37" spans="1:13" s="581" customFormat="1" thickBot="1">
      <c r="A37" s="759" t="s">
        <v>1037</v>
      </c>
      <c r="B37" s="760"/>
      <c r="C37" s="760"/>
      <c r="D37" s="760"/>
      <c r="E37" s="760"/>
      <c r="F37" s="760"/>
      <c r="G37" s="760"/>
      <c r="H37" s="760"/>
      <c r="I37" s="760"/>
      <c r="J37" s="760"/>
      <c r="K37" s="760"/>
      <c r="L37" s="761"/>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1" t="s">
        <v>1028</v>
      </c>
      <c r="B41" s="742"/>
      <c r="C41" s="742"/>
      <c r="D41" s="742"/>
      <c r="E41" s="742"/>
      <c r="F41" s="742"/>
      <c r="G41" s="742"/>
      <c r="H41" s="743"/>
      <c r="I41" s="595" t="s">
        <v>1029</v>
      </c>
      <c r="J41" s="579" t="s">
        <v>1030</v>
      </c>
      <c r="K41" s="746" t="s">
        <v>1039</v>
      </c>
      <c r="L41" s="743"/>
      <c r="M41" s="580" t="s">
        <v>1035</v>
      </c>
    </row>
    <row r="42" spans="1:13" s="581" customFormat="1" ht="12">
      <c r="A42" s="762"/>
      <c r="B42" s="763"/>
      <c r="C42" s="763"/>
      <c r="D42" s="763"/>
      <c r="E42" s="763"/>
      <c r="F42" s="763"/>
      <c r="G42" s="763"/>
      <c r="H42" s="751"/>
      <c r="I42" s="596"/>
      <c r="J42" s="582"/>
      <c r="K42" s="752"/>
      <c r="L42" s="749"/>
      <c r="M42" s="583"/>
    </row>
    <row r="43" spans="1:13" s="581" customFormat="1" thickBot="1">
      <c r="A43" s="764"/>
      <c r="B43" s="765"/>
      <c r="C43" s="765"/>
      <c r="D43" s="765"/>
      <c r="E43" s="765"/>
      <c r="F43" s="765"/>
      <c r="G43" s="765"/>
      <c r="H43" s="757"/>
      <c r="I43" s="597"/>
      <c r="J43" s="598"/>
      <c r="K43" s="758"/>
      <c r="L43" s="755"/>
      <c r="M43" s="599"/>
    </row>
    <row r="44" spans="1:13" s="581" customFormat="1" thickBot="1">
      <c r="A44" s="759" t="s">
        <v>1037</v>
      </c>
      <c r="B44" s="760"/>
      <c r="C44" s="760"/>
      <c r="D44" s="760"/>
      <c r="E44" s="760"/>
      <c r="F44" s="760"/>
      <c r="G44" s="760"/>
      <c r="H44" s="760"/>
      <c r="I44" s="760"/>
      <c r="J44" s="760"/>
      <c r="K44" s="760"/>
      <c r="L44" s="761"/>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66" t="s">
        <v>1041</v>
      </c>
      <c r="B48" s="767"/>
      <c r="C48" s="767"/>
      <c r="D48" s="767"/>
      <c r="E48" s="768"/>
      <c r="F48" s="602"/>
      <c r="G48" s="603" t="s">
        <v>1029</v>
      </c>
      <c r="H48" s="604" t="s">
        <v>1042</v>
      </c>
      <c r="I48" s="605" t="s">
        <v>2339</v>
      </c>
      <c r="J48" s="604" t="s">
        <v>2340</v>
      </c>
      <c r="K48" s="769" t="s">
        <v>1045</v>
      </c>
      <c r="L48" s="768"/>
      <c r="M48" s="606" t="s">
        <v>1035</v>
      </c>
    </row>
    <row r="49" spans="1:13" s="581" customFormat="1" ht="12">
      <c r="A49" s="607"/>
      <c r="B49" s="608"/>
      <c r="C49" s="608"/>
      <c r="D49" s="608"/>
      <c r="E49" s="608"/>
      <c r="F49" s="608"/>
      <c r="G49" s="609"/>
      <c r="H49" s="582"/>
      <c r="I49" s="596"/>
      <c r="J49" s="582"/>
      <c r="K49" s="752"/>
      <c r="L49" s="749"/>
      <c r="M49" s="583"/>
    </row>
    <row r="50" spans="1:13" s="581" customFormat="1" thickBot="1">
      <c r="A50" s="610"/>
      <c r="B50" s="611"/>
      <c r="C50" s="611"/>
      <c r="D50" s="611"/>
      <c r="E50" s="611"/>
      <c r="F50" s="611"/>
      <c r="G50" s="612"/>
      <c r="H50" s="584"/>
      <c r="I50" s="594"/>
      <c r="J50" s="584"/>
      <c r="K50" s="758"/>
      <c r="L50" s="755"/>
      <c r="M50" s="585"/>
    </row>
    <row r="51" spans="1:13" s="581" customFormat="1" thickBot="1">
      <c r="A51" s="770" t="s">
        <v>1037</v>
      </c>
      <c r="B51" s="771"/>
      <c r="C51" s="771"/>
      <c r="D51" s="771"/>
      <c r="E51" s="771"/>
      <c r="F51" s="771"/>
      <c r="G51" s="771"/>
      <c r="H51" s="771"/>
      <c r="I51" s="771"/>
      <c r="J51" s="771"/>
      <c r="K51" s="771"/>
      <c r="L51" s="772"/>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66" t="s">
        <v>1028</v>
      </c>
      <c r="B55" s="767"/>
      <c r="C55" s="767"/>
      <c r="D55" s="767"/>
      <c r="E55" s="767"/>
      <c r="F55" s="767"/>
      <c r="G55" s="768"/>
      <c r="H55" s="603" t="s">
        <v>1048</v>
      </c>
      <c r="I55" s="605" t="s">
        <v>1049</v>
      </c>
      <c r="J55" s="604" t="s">
        <v>1050</v>
      </c>
      <c r="K55" s="773" t="s">
        <v>1034</v>
      </c>
      <c r="L55" s="774"/>
      <c r="M55" s="614" t="s">
        <v>1035</v>
      </c>
    </row>
    <row r="56" spans="1:13" s="581" customFormat="1" ht="12">
      <c r="A56" s="762"/>
      <c r="B56" s="763"/>
      <c r="C56" s="763"/>
      <c r="D56" s="763"/>
      <c r="E56" s="763"/>
      <c r="F56" s="763"/>
      <c r="G56" s="763"/>
      <c r="H56" s="582"/>
      <c r="I56" s="596"/>
      <c r="J56" s="582"/>
      <c r="K56" s="752"/>
      <c r="L56" s="749"/>
      <c r="M56" s="583"/>
    </row>
    <row r="57" spans="1:13" s="581" customFormat="1" thickBot="1">
      <c r="A57" s="764"/>
      <c r="B57" s="765"/>
      <c r="C57" s="765"/>
      <c r="D57" s="765"/>
      <c r="E57" s="765"/>
      <c r="F57" s="765"/>
      <c r="G57" s="765"/>
      <c r="H57" s="584"/>
      <c r="I57" s="594"/>
      <c r="J57" s="584"/>
      <c r="K57" s="758"/>
      <c r="L57" s="755"/>
      <c r="M57" s="585"/>
    </row>
    <row r="58" spans="1:13" s="581" customFormat="1" thickBot="1">
      <c r="A58" s="759" t="s">
        <v>1037</v>
      </c>
      <c r="B58" s="760"/>
      <c r="C58" s="760"/>
      <c r="D58" s="760"/>
      <c r="E58" s="760"/>
      <c r="F58" s="760"/>
      <c r="G58" s="760"/>
      <c r="H58" s="760"/>
      <c r="I58" s="760"/>
      <c r="J58" s="760"/>
      <c r="K58" s="760"/>
      <c r="L58" s="761"/>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59" t="s">
        <v>1051</v>
      </c>
      <c r="B60" s="760"/>
      <c r="C60" s="760"/>
      <c r="D60" s="760"/>
      <c r="E60" s="760"/>
      <c r="F60" s="760"/>
      <c r="G60" s="760"/>
      <c r="H60" s="760"/>
      <c r="I60" s="760"/>
      <c r="J60" s="760"/>
      <c r="K60" s="760"/>
      <c r="L60" s="761"/>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1" t="s">
        <v>1028</v>
      </c>
      <c r="B64" s="742"/>
      <c r="C64" s="742"/>
      <c r="D64" s="742"/>
      <c r="E64" s="742"/>
      <c r="F64" s="742"/>
      <c r="G64" s="742"/>
      <c r="H64" s="615"/>
      <c r="I64" s="616"/>
      <c r="J64" s="617" t="s">
        <v>1054</v>
      </c>
      <c r="K64" s="775" t="s">
        <v>1055</v>
      </c>
      <c r="L64" s="776"/>
      <c r="M64" s="618"/>
    </row>
    <row r="65" spans="1:13" s="581" customFormat="1" ht="12">
      <c r="A65" s="762" t="s">
        <v>2341</v>
      </c>
      <c r="B65" s="763"/>
      <c r="C65" s="763"/>
      <c r="D65" s="763"/>
      <c r="E65" s="763"/>
      <c r="F65" s="763"/>
      <c r="G65" s="763"/>
      <c r="H65" s="619"/>
      <c r="I65" s="620"/>
      <c r="J65" s="621"/>
      <c r="K65" s="787"/>
      <c r="L65" s="788"/>
      <c r="M65" s="622"/>
    </row>
    <row r="66" spans="1:13" s="581" customFormat="1" ht="12">
      <c r="A66" s="623" t="s">
        <v>1057</v>
      </c>
      <c r="B66" s="624"/>
      <c r="C66" s="624"/>
      <c r="D66" s="624"/>
      <c r="E66" s="624"/>
      <c r="F66" s="624"/>
      <c r="G66" s="624"/>
      <c r="H66" s="619"/>
      <c r="I66" s="620"/>
      <c r="J66" s="621"/>
      <c r="K66" s="787"/>
      <c r="L66" s="788"/>
      <c r="M66" s="622"/>
    </row>
    <row r="67" spans="1:13" s="581" customFormat="1" thickBot="1">
      <c r="A67" s="610" t="s">
        <v>1058</v>
      </c>
      <c r="B67" s="611"/>
      <c r="C67" s="611"/>
      <c r="D67" s="611"/>
      <c r="E67" s="611"/>
      <c r="F67" s="611"/>
      <c r="G67" s="611"/>
      <c r="H67" s="625"/>
      <c r="I67" s="626"/>
      <c r="J67" s="621"/>
      <c r="K67" s="789"/>
      <c r="L67" s="790"/>
      <c r="M67" s="622"/>
    </row>
    <row r="68" spans="1:13" s="581" customFormat="1" thickBot="1">
      <c r="A68" s="759" t="s">
        <v>1037</v>
      </c>
      <c r="B68" s="760"/>
      <c r="C68" s="760"/>
      <c r="D68" s="760"/>
      <c r="E68" s="760"/>
      <c r="F68" s="760"/>
      <c r="G68" s="760"/>
      <c r="H68" s="760"/>
      <c r="I68" s="760"/>
      <c r="J68" s="760"/>
      <c r="K68" s="760"/>
      <c r="L68" s="761"/>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59" t="s">
        <v>2342</v>
      </c>
      <c r="B70" s="760"/>
      <c r="C70" s="760"/>
      <c r="D70" s="760"/>
      <c r="E70" s="760"/>
      <c r="F70" s="760"/>
      <c r="G70" s="760"/>
      <c r="H70" s="760"/>
      <c r="I70" s="760"/>
      <c r="J70" s="760"/>
      <c r="K70" s="760"/>
      <c r="L70" s="761"/>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77" t="s">
        <v>2324</v>
      </c>
      <c r="B87" s="778"/>
      <c r="C87" s="778"/>
      <c r="D87" s="778"/>
      <c r="E87" s="778"/>
      <c r="F87" s="778"/>
      <c r="G87" s="778"/>
      <c r="H87" s="778"/>
      <c r="I87" s="778"/>
      <c r="J87" s="778"/>
      <c r="K87" s="778"/>
      <c r="L87" s="778"/>
      <c r="M87" s="779"/>
    </row>
    <row r="88" spans="1:13" ht="17.25" customHeight="1">
      <c r="A88" s="777"/>
      <c r="B88" s="778"/>
      <c r="C88" s="778"/>
      <c r="D88" s="778"/>
      <c r="E88" s="778"/>
      <c r="F88" s="778"/>
      <c r="G88" s="778"/>
      <c r="H88" s="778"/>
      <c r="I88" s="778"/>
      <c r="J88" s="778"/>
      <c r="K88" s="778"/>
      <c r="L88" s="778"/>
      <c r="M88" s="779"/>
    </row>
    <row r="89" spans="1:13" ht="18.75" customHeight="1">
      <c r="A89" s="780" t="s">
        <v>2325</v>
      </c>
      <c r="B89" s="781"/>
      <c r="C89" s="781"/>
      <c r="D89" s="781"/>
      <c r="E89" s="781"/>
      <c r="F89" s="781"/>
      <c r="G89" s="781"/>
      <c r="H89" s="781"/>
      <c r="I89" s="781"/>
      <c r="J89" s="781"/>
      <c r="K89" s="781"/>
      <c r="L89" s="781"/>
      <c r="M89" s="782"/>
    </row>
    <row r="90" spans="1:13" ht="21.75" customHeight="1">
      <c r="A90" s="780"/>
      <c r="B90" s="781"/>
      <c r="C90" s="781"/>
      <c r="D90" s="781"/>
      <c r="E90" s="781"/>
      <c r="F90" s="781"/>
      <c r="G90" s="781"/>
      <c r="H90" s="781"/>
      <c r="I90" s="781"/>
      <c r="J90" s="781"/>
      <c r="K90" s="781"/>
      <c r="L90" s="781"/>
      <c r="M90" s="782"/>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3"/>
      <c r="J100" s="783"/>
      <c r="K100" s="783"/>
      <c r="L100" s="783"/>
      <c r="M100" s="784"/>
    </row>
    <row r="101" spans="1:13" ht="13.5" thickBot="1">
      <c r="A101" s="651" t="s">
        <v>2327</v>
      </c>
      <c r="B101" s="652"/>
      <c r="C101" s="652"/>
      <c r="D101" s="653"/>
      <c r="E101" s="653"/>
      <c r="F101" s="653"/>
      <c r="G101" s="653"/>
      <c r="H101" s="653"/>
      <c r="I101" s="785"/>
      <c r="J101" s="785"/>
      <c r="K101" s="785"/>
      <c r="L101" s="785"/>
      <c r="M101" s="78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05" t="s">
        <v>2311</v>
      </c>
      <c r="C10" s="806"/>
      <c r="D10" s="806"/>
      <c r="E10" s="806"/>
      <c r="F10" s="366" t="s">
        <v>2312</v>
      </c>
      <c r="G10" s="85"/>
      <c r="H10" s="367"/>
      <c r="I10" s="807" t="s">
        <v>2313</v>
      </c>
      <c r="J10" s="807"/>
      <c r="K10" s="368"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08" t="s">
        <v>2328</v>
      </c>
      <c r="G25" s="809"/>
      <c r="H25" s="809"/>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VLOOKUP(A36,EQUIPOS!A6:D161,4,FALSE)</f>
        <v>156794.6972754364</v>
      </c>
      <c r="L36" s="278"/>
      <c r="M36" s="279">
        <v>0.15</v>
      </c>
      <c r="N36" s="280">
        <f>K36/M36</f>
        <v>1045297.9818362427</v>
      </c>
    </row>
    <row r="37" spans="1:14">
      <c r="A37" t="s">
        <v>150</v>
      </c>
      <c r="B37" s="864" t="str">
        <f>VLOOKUP(A37,EQUIPOS!A7:D154,3,FALSE)</f>
        <v>Cargador : Potencia en el volante 125 hp, Clasificación de RPM del motor 2300.</v>
      </c>
      <c r="C37" s="865"/>
      <c r="D37" s="865"/>
      <c r="E37" s="865"/>
      <c r="F37" s="865"/>
      <c r="G37" s="865"/>
      <c r="H37" s="866"/>
      <c r="I37" s="275"/>
      <c r="J37" s="276"/>
      <c r="K37" s="277">
        <f>VLOOKUP(A37,EQUIPOS!A7:D162,4,FALSE)</f>
        <v>91152.277564921256</v>
      </c>
      <c r="L37" s="278"/>
      <c r="M37" s="279">
        <v>0.15</v>
      </c>
      <c r="N37" s="280">
        <f>K37/M37</f>
        <v>607681.85043280839</v>
      </c>
    </row>
    <row r="38" spans="1:14">
      <c r="A38" t="s">
        <v>273</v>
      </c>
      <c r="B38" s="864" t="str">
        <f>VLOOKUP(A38,EQUIPOS!A8:D154,3,FALSE)</f>
        <v>Motosierra, 93.6 cm3 - 7.1 HP, 45-90 cm - 7.9 kg</v>
      </c>
      <c r="C38" s="865"/>
      <c r="D38" s="865"/>
      <c r="E38" s="865"/>
      <c r="F38" s="865"/>
      <c r="G38" s="865"/>
      <c r="H38" s="866"/>
      <c r="I38" s="275"/>
      <c r="J38" s="276"/>
      <c r="K38" s="277">
        <f>VLOOKUP(A38,EQUIPOS!A8:D163,4,FALSE)</f>
        <v>5147.160685398042</v>
      </c>
      <c r="L38" s="278"/>
      <c r="M38" s="279">
        <v>0.15</v>
      </c>
      <c r="N38" s="281">
        <f>K38/M38</f>
        <v>34314.404569320279</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8511.2008676833339</v>
      </c>
    </row>
    <row r="43" spans="1:14" ht="15.75" thickBot="1">
      <c r="B43" s="815" t="s">
        <v>1037</v>
      </c>
      <c r="C43" s="816"/>
      <c r="D43" s="816"/>
      <c r="E43" s="816"/>
      <c r="F43" s="816"/>
      <c r="G43" s="816"/>
      <c r="H43" s="816"/>
      <c r="I43" s="816"/>
      <c r="J43" s="816"/>
      <c r="K43" s="816"/>
      <c r="L43" s="816"/>
      <c r="M43" s="817"/>
      <c r="N43" s="105">
        <f>SUM(N36:N42)</f>
        <v>1695805.4377060549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78" t="s">
        <v>1041</v>
      </c>
      <c r="C58" s="879"/>
      <c r="D58" s="879"/>
      <c r="E58" s="879"/>
      <c r="F58" s="879"/>
      <c r="G58" s="880"/>
      <c r="H58" s="79" t="s">
        <v>1029</v>
      </c>
      <c r="I58" s="80" t="s">
        <v>1042</v>
      </c>
      <c r="J58" s="81" t="s">
        <v>1043</v>
      </c>
      <c r="K58" s="79" t="s">
        <v>1044</v>
      </c>
      <c r="L58" s="901" t="s">
        <v>1045</v>
      </c>
      <c r="M58" s="88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2">
        <v>983.54</v>
      </c>
      <c r="M59" s="903"/>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3"/>
      <c r="M64" s="894"/>
      <c r="N64" s="304"/>
    </row>
    <row r="65" spans="1:15" ht="15.75" thickBot="1">
      <c r="B65" s="904" t="s">
        <v>1037</v>
      </c>
      <c r="C65" s="858"/>
      <c r="D65" s="858"/>
      <c r="E65" s="858"/>
      <c r="F65" s="858"/>
      <c r="G65" s="858"/>
      <c r="H65" s="858"/>
      <c r="I65" s="858"/>
      <c r="J65" s="858"/>
      <c r="K65" s="858"/>
      <c r="L65" s="858"/>
      <c r="M65" s="859"/>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54"/>
      <c r="J75" s="54"/>
      <c r="K75" s="54"/>
      <c r="L75" s="893"/>
      <c r="M75" s="894"/>
      <c r="N75" s="304"/>
    </row>
    <row r="76" spans="1:15" ht="15.75" thickBot="1">
      <c r="B76" s="815" t="s">
        <v>1037</v>
      </c>
      <c r="C76" s="816"/>
      <c r="D76" s="816"/>
      <c r="E76" s="816"/>
      <c r="F76" s="816"/>
      <c r="G76" s="816"/>
      <c r="H76" s="816"/>
      <c r="I76" s="858"/>
      <c r="J76" s="858"/>
      <c r="K76" s="858"/>
      <c r="L76" s="858"/>
      <c r="M76" s="859"/>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1900453.3550597215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380090.6710119443</v>
      </c>
      <c r="M83" s="851"/>
      <c r="N83" s="57"/>
    </row>
    <row r="84" spans="1:14">
      <c r="B84" s="95" t="s">
        <v>1057</v>
      </c>
      <c r="C84" s="96"/>
      <c r="D84" s="96"/>
      <c r="E84" s="96"/>
      <c r="F84" s="96"/>
      <c r="G84" s="96"/>
      <c r="H84" s="96"/>
      <c r="I84" s="93"/>
      <c r="J84" s="94"/>
      <c r="K84" s="312">
        <v>0.05</v>
      </c>
      <c r="L84" s="850">
        <f>N78*K84</f>
        <v>95022.667752986075</v>
      </c>
      <c r="M84" s="851"/>
      <c r="N84" s="57"/>
    </row>
    <row r="85" spans="1:14" ht="15.75" thickBot="1">
      <c r="B85" s="97" t="s">
        <v>1058</v>
      </c>
      <c r="C85" s="98"/>
      <c r="D85" s="98"/>
      <c r="E85" s="98"/>
      <c r="F85" s="98"/>
      <c r="G85" s="98"/>
      <c r="H85" s="98"/>
      <c r="I85" s="99"/>
      <c r="J85" s="100"/>
      <c r="K85" s="313">
        <v>0.05</v>
      </c>
      <c r="L85" s="852">
        <f>N78*K85</f>
        <v>95022.667752986075</v>
      </c>
      <c r="M85" s="853"/>
      <c r="N85" s="57"/>
    </row>
    <row r="86" spans="1:14" ht="15.75" thickBot="1">
      <c r="B86" s="815" t="s">
        <v>1037</v>
      </c>
      <c r="C86" s="816"/>
      <c r="D86" s="816"/>
      <c r="E86" s="816"/>
      <c r="F86" s="816"/>
      <c r="G86" s="816"/>
      <c r="H86" s="816"/>
      <c r="I86" s="816"/>
      <c r="J86" s="816"/>
      <c r="K86" s="816"/>
      <c r="L86" s="816"/>
      <c r="M86" s="817"/>
      <c r="N86" s="58">
        <f>L83+L84+L85</f>
        <v>570136.00651791645</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2470589.361577638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4"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249</v>
      </c>
      <c r="B36" s="864" t="str">
        <f>VLOOKUP(A36,EQUIPOS!A6:D154,3,FALSE)</f>
        <v>Guadañadora, Cilindraje 41.5 cm3, Longitud del mango 1450 mm, Peso 7.4 kg</v>
      </c>
      <c r="C36" s="865"/>
      <c r="D36" s="865"/>
      <c r="E36" s="865"/>
      <c r="F36" s="865"/>
      <c r="G36" s="865"/>
      <c r="H36" s="866"/>
      <c r="I36" s="275"/>
      <c r="J36" s="276"/>
      <c r="K36" s="277">
        <f>VLOOKUP(A36,EQUIPOS!A6:D161,4,FALSE)</f>
        <v>3742.2827586206904</v>
      </c>
      <c r="L36" s="278"/>
      <c r="M36" s="279">
        <v>0.36</v>
      </c>
      <c r="N36" s="280">
        <f>K36/M36</f>
        <v>10395.229885057473</v>
      </c>
    </row>
    <row r="37" spans="1:14">
      <c r="A37" t="s">
        <v>273</v>
      </c>
      <c r="B37" s="864" t="str">
        <f>VLOOKUP(A37,EQUIPOS!A7:D154,3,FALSE)</f>
        <v>Motosierra, 93.6 cm3 - 7.1 HP, 45-90 cm - 7.9 kg</v>
      </c>
      <c r="C37" s="865"/>
      <c r="D37" s="865"/>
      <c r="E37" s="865"/>
      <c r="F37" s="865"/>
      <c r="G37" s="865"/>
      <c r="H37" s="866"/>
      <c r="I37" s="275"/>
      <c r="J37" s="276"/>
      <c r="K37" s="277">
        <f>VLOOKUP(A37,EQUIPOS!A7:D162,4,FALSE)</f>
        <v>5147.160685398042</v>
      </c>
      <c r="L37" s="278"/>
      <c r="M37" s="279">
        <v>0.10299999999999999</v>
      </c>
      <c r="N37" s="280">
        <f>K37/M37</f>
        <v>49972.433838815945</v>
      </c>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1773.1668474340277</v>
      </c>
    </row>
    <row r="43" spans="1:14" ht="15.75" thickBot="1">
      <c r="B43" s="815" t="s">
        <v>1037</v>
      </c>
      <c r="C43" s="816"/>
      <c r="D43" s="816"/>
      <c r="E43" s="816"/>
      <c r="F43" s="816"/>
      <c r="G43" s="816"/>
      <c r="H43" s="816"/>
      <c r="I43" s="816"/>
      <c r="J43" s="816"/>
      <c r="K43" s="816"/>
      <c r="L43" s="816"/>
      <c r="M43" s="817"/>
      <c r="N43" s="105">
        <f>SUM(N36:N42)</f>
        <v>62140.830571307444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2">
        <f>'900.2'!N78</f>
        <v>989.86556400531515</v>
      </c>
      <c r="M59" s="903"/>
      <c r="N59" s="295">
        <f>K59*L59</f>
        <v>49493.278200265755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49493.278200265755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147097.44572025375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29419.489144050749</v>
      </c>
      <c r="M83" s="851"/>
      <c r="N83" s="57"/>
    </row>
    <row r="84" spans="1:14">
      <c r="B84" s="95" t="s">
        <v>1057</v>
      </c>
      <c r="C84" s="96"/>
      <c r="D84" s="96"/>
      <c r="E84" s="96"/>
      <c r="F84" s="96"/>
      <c r="G84" s="96"/>
      <c r="H84" s="96"/>
      <c r="I84" s="93"/>
      <c r="J84" s="94"/>
      <c r="K84" s="312">
        <v>0.05</v>
      </c>
      <c r="L84" s="850">
        <f>N78*K84</f>
        <v>7354.8722860126873</v>
      </c>
      <c r="M84" s="851"/>
      <c r="N84" s="57"/>
    </row>
    <row r="85" spans="1:14" ht="15.75" thickBot="1">
      <c r="B85" s="97" t="s">
        <v>1058</v>
      </c>
      <c r="C85" s="98"/>
      <c r="D85" s="98"/>
      <c r="E85" s="98"/>
      <c r="F85" s="98"/>
      <c r="G85" s="98"/>
      <c r="H85" s="98"/>
      <c r="I85" s="99"/>
      <c r="J85" s="100"/>
      <c r="K85" s="313">
        <v>0.05</v>
      </c>
      <c r="L85" s="852">
        <f>N78*K85</f>
        <v>7354.8722860126873</v>
      </c>
      <c r="M85" s="853"/>
      <c r="N85" s="57"/>
    </row>
    <row r="86" spans="1:14" ht="15.75" thickBot="1">
      <c r="B86" s="815" t="s">
        <v>1037</v>
      </c>
      <c r="C86" s="816"/>
      <c r="D86" s="816"/>
      <c r="E86" s="816"/>
      <c r="F86" s="816"/>
      <c r="G86" s="816"/>
      <c r="H86" s="816"/>
      <c r="I86" s="816"/>
      <c r="J86" s="816"/>
      <c r="K86" s="816"/>
      <c r="L86" s="816"/>
      <c r="M86" s="817"/>
      <c r="N86" s="58">
        <f>L83+L84+L85</f>
        <v>44129.233716076124</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191226.67943632987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8.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91152.277564921256</v>
      </c>
      <c r="L36" s="278"/>
      <c r="M36" s="279">
        <v>2.375</v>
      </c>
      <c r="N36" s="280">
        <f>K36/M36</f>
        <v>38379.906343124741</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2.375</v>
      </c>
      <c r="N37" s="280">
        <f>K37/M37</f>
        <v>36455.57894736842</v>
      </c>
    </row>
    <row r="38" spans="1:14">
      <c r="A38" t="s">
        <v>195</v>
      </c>
      <c r="B38" s="864" t="str">
        <f>VLOOKUP(A38,EQUIPOS!A7:D154,3,FALSE)</f>
        <v xml:space="preserve">Equipo de oxicorte, Capacidad de corte: hasta 6´´ (152mm) </v>
      </c>
      <c r="C38" s="865"/>
      <c r="D38" s="865"/>
      <c r="E38" s="865"/>
      <c r="F38" s="865"/>
      <c r="G38" s="865"/>
      <c r="H38" s="866"/>
      <c r="I38" s="275"/>
      <c r="J38" s="276"/>
      <c r="K38" s="277">
        <f>VLOOKUP(A38,EQUIPOS!A7:D162,4,FALSE)</f>
        <v>10806.634663686678</v>
      </c>
      <c r="L38" s="278"/>
      <c r="M38" s="279">
        <v>2.375</v>
      </c>
      <c r="N38" s="281">
        <f>K38/M38</f>
        <v>4550.1619636575488</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1343.873821213158</v>
      </c>
    </row>
    <row r="43" spans="1:14" ht="15.75" thickBot="1">
      <c r="B43" s="815" t="s">
        <v>1037</v>
      </c>
      <c r="C43" s="816"/>
      <c r="D43" s="816"/>
      <c r="E43" s="816"/>
      <c r="F43" s="816"/>
      <c r="G43" s="816"/>
      <c r="H43" s="816"/>
      <c r="I43" s="816"/>
      <c r="J43" s="816"/>
      <c r="K43" s="816"/>
      <c r="L43" s="816"/>
      <c r="M43" s="817"/>
      <c r="N43" s="105">
        <f>SUM(N36:N42)</f>
        <v>80729.521075363868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88">
        <f>N43+N54+N65+N76</f>
        <v>95158.124851500761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19031.624970300152</v>
      </c>
      <c r="M83" s="851"/>
      <c r="N83" s="57"/>
    </row>
    <row r="84" spans="1:14">
      <c r="B84" s="95" t="s">
        <v>1057</v>
      </c>
      <c r="C84" s="96"/>
      <c r="D84" s="96"/>
      <c r="E84" s="96"/>
      <c r="F84" s="96"/>
      <c r="G84" s="96"/>
      <c r="H84" s="96"/>
      <c r="I84" s="93"/>
      <c r="J84" s="94"/>
      <c r="K84" s="312">
        <v>0.05</v>
      </c>
      <c r="L84" s="850">
        <f>N78*K84</f>
        <v>4757.906242575038</v>
      </c>
      <c r="M84" s="851"/>
      <c r="N84" s="57"/>
    </row>
    <row r="85" spans="1:14" ht="15.75" thickBot="1">
      <c r="B85" s="97" t="s">
        <v>1058</v>
      </c>
      <c r="C85" s="98"/>
      <c r="D85" s="98"/>
      <c r="E85" s="98"/>
      <c r="F85" s="98"/>
      <c r="G85" s="98"/>
      <c r="H85" s="98"/>
      <c r="I85" s="99"/>
      <c r="J85" s="100"/>
      <c r="K85" s="313">
        <v>0.05</v>
      </c>
      <c r="L85" s="852">
        <f>N78*K85</f>
        <v>4757.906242575038</v>
      </c>
      <c r="M85" s="853"/>
      <c r="N85" s="57"/>
    </row>
    <row r="86" spans="1:14" ht="15.75" thickBot="1">
      <c r="B86" s="815" t="s">
        <v>1037</v>
      </c>
      <c r="C86" s="816"/>
      <c r="D86" s="816"/>
      <c r="E86" s="816"/>
      <c r="F86" s="816"/>
      <c r="G86" s="816"/>
      <c r="H86" s="816"/>
      <c r="I86" s="816"/>
      <c r="J86" s="816"/>
      <c r="K86" s="816"/>
      <c r="L86" s="816"/>
      <c r="M86" s="817"/>
      <c r="N86" s="58">
        <f>L83+L84+L85</f>
        <v>28547.437455450228</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58">
        <f>N78+N86</f>
        <v>123705.56230695099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c r="B106" s="818"/>
      <c r="C106" s="819"/>
      <c r="D106" s="819"/>
      <c r="E106" s="819"/>
      <c r="F106" s="819"/>
      <c r="G106" s="819"/>
      <c r="H106" s="819"/>
      <c r="I106" s="819"/>
      <c r="J106" s="819"/>
      <c r="K106" s="819"/>
      <c r="L106" s="819"/>
      <c r="M106" s="819"/>
      <c r="N106" s="820"/>
    </row>
    <row r="107" spans="2:14" ht="27.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157630.93173690935</v>
      </c>
      <c r="L36" s="278"/>
      <c r="M36" s="279">
        <v>2.5</v>
      </c>
      <c r="N36" s="280">
        <f>K36/M36</f>
        <v>63052.372694763741</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2.5</v>
      </c>
      <c r="N37" s="280">
        <f>K37/M37</f>
        <v>34632.800000000003</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10806.634663686678</v>
      </c>
      <c r="L38" s="278"/>
      <c r="M38" s="279">
        <v>2.5</v>
      </c>
      <c r="N38" s="280">
        <f>K38/M38</f>
        <v>4322.653865474671</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255.33602603049999</v>
      </c>
    </row>
    <row r="43" spans="1:14" ht="15.75" thickBot="1">
      <c r="B43" s="815" t="s">
        <v>1037</v>
      </c>
      <c r="C43" s="816"/>
      <c r="D43" s="816"/>
      <c r="E43" s="816"/>
      <c r="F43" s="816"/>
      <c r="G43" s="816"/>
      <c r="H43" s="816"/>
      <c r="I43" s="816"/>
      <c r="J43" s="816"/>
      <c r="K43" s="816"/>
      <c r="L43" s="816"/>
      <c r="M43" s="817"/>
      <c r="N43" s="105">
        <f>SUM(N36:N42)</f>
        <v>102263.16258626893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116019.82945179925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23203.96589035985</v>
      </c>
      <c r="M83" s="851"/>
      <c r="N83" s="57"/>
    </row>
    <row r="84" spans="1:14">
      <c r="B84" s="95" t="s">
        <v>1057</v>
      </c>
      <c r="C84" s="96"/>
      <c r="D84" s="96"/>
      <c r="E84" s="96"/>
      <c r="F84" s="96"/>
      <c r="G84" s="96"/>
      <c r="H84" s="96"/>
      <c r="I84" s="93"/>
      <c r="J84" s="94"/>
      <c r="K84" s="312">
        <v>0.05</v>
      </c>
      <c r="L84" s="850">
        <f>N78*K84</f>
        <v>5800.9914725899625</v>
      </c>
      <c r="M84" s="851"/>
      <c r="N84" s="57"/>
    </row>
    <row r="85" spans="1:14" ht="15.75" thickBot="1">
      <c r="B85" s="97" t="s">
        <v>1058</v>
      </c>
      <c r="C85" s="98"/>
      <c r="D85" s="98"/>
      <c r="E85" s="98"/>
      <c r="F85" s="98"/>
      <c r="G85" s="98"/>
      <c r="H85" s="98"/>
      <c r="I85" s="99"/>
      <c r="J85" s="100"/>
      <c r="K85" s="313">
        <v>0.05</v>
      </c>
      <c r="L85" s="852">
        <f>N78*K85</f>
        <v>5800.9914725899625</v>
      </c>
      <c r="M85" s="853"/>
      <c r="N85" s="57"/>
    </row>
    <row r="86" spans="1:14" ht="15.75" thickBot="1">
      <c r="B86" s="815" t="s">
        <v>1037</v>
      </c>
      <c r="C86" s="816"/>
      <c r="D86" s="816"/>
      <c r="E86" s="816"/>
      <c r="F86" s="816"/>
      <c r="G86" s="816"/>
      <c r="H86" s="816"/>
      <c r="I86" s="816"/>
      <c r="J86" s="816"/>
      <c r="K86" s="816"/>
      <c r="L86" s="816"/>
      <c r="M86" s="817"/>
      <c r="N86" s="58">
        <f>L83+L84+L85</f>
        <v>34805.948835539777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150825.77828733902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8.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91152.277564921256</v>
      </c>
      <c r="L36" s="278"/>
      <c r="M36" s="279">
        <v>9.25</v>
      </c>
      <c r="N36" s="280">
        <f>K36/M36</f>
        <v>9854.3002772887849</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9.25</v>
      </c>
      <c r="N37" s="280">
        <f>K37/M37</f>
        <v>9360.2162162162167</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55.207789412000004</v>
      </c>
    </row>
    <row r="43" spans="1:14" ht="15.75" thickBot="1">
      <c r="B43" s="815" t="s">
        <v>1037</v>
      </c>
      <c r="C43" s="816"/>
      <c r="D43" s="816"/>
      <c r="E43" s="816"/>
      <c r="F43" s="816"/>
      <c r="G43" s="816"/>
      <c r="H43" s="816"/>
      <c r="I43" s="816"/>
      <c r="J43" s="816"/>
      <c r="K43" s="816"/>
      <c r="L43" s="816"/>
      <c r="M43" s="817"/>
      <c r="N43" s="105">
        <f>SUM(N36:N42)</f>
        <v>19269.724282917003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23019.979317522317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4603.9958635044632</v>
      </c>
      <c r="M83" s="851"/>
      <c r="N83" s="57"/>
    </row>
    <row r="84" spans="1:14">
      <c r="B84" s="95" t="s">
        <v>1057</v>
      </c>
      <c r="C84" s="96"/>
      <c r="D84" s="96"/>
      <c r="E84" s="96"/>
      <c r="F84" s="96"/>
      <c r="G84" s="96"/>
      <c r="H84" s="96"/>
      <c r="I84" s="93"/>
      <c r="J84" s="94"/>
      <c r="K84" s="312">
        <v>0.05</v>
      </c>
      <c r="L84" s="850">
        <f>N78*K84</f>
        <v>1150.9989658761158</v>
      </c>
      <c r="M84" s="851"/>
      <c r="N84" s="57"/>
    </row>
    <row r="85" spans="1:14" ht="15.75" thickBot="1">
      <c r="B85" s="97" t="s">
        <v>1058</v>
      </c>
      <c r="C85" s="98"/>
      <c r="D85" s="98"/>
      <c r="E85" s="98"/>
      <c r="F85" s="98"/>
      <c r="G85" s="98"/>
      <c r="H85" s="98"/>
      <c r="I85" s="99"/>
      <c r="J85" s="100"/>
      <c r="K85" s="313">
        <v>0.05</v>
      </c>
      <c r="L85" s="852">
        <f>N78*K85</f>
        <v>1150.9989658761158</v>
      </c>
      <c r="M85" s="853"/>
      <c r="N85" s="57"/>
    </row>
    <row r="86" spans="1:14" ht="15.75" thickBot="1">
      <c r="B86" s="815" t="s">
        <v>1037</v>
      </c>
      <c r="C86" s="816"/>
      <c r="D86" s="816"/>
      <c r="E86" s="816"/>
      <c r="F86" s="816"/>
      <c r="G86" s="816"/>
      <c r="H86" s="816"/>
      <c r="I86" s="816"/>
      <c r="J86" s="816"/>
      <c r="K86" s="816"/>
      <c r="L86" s="816"/>
      <c r="M86" s="817"/>
      <c r="N86" s="58">
        <f>L83+L84+L85</f>
        <v>6905.9937952566952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29925.973112779011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180</v>
      </c>
      <c r="B36" s="864" t="str">
        <f>VLOOKUP(A36,EQUIPOS!A6:D154,3,FALSE)</f>
        <v>Compresor 120 HP, con martillo.</v>
      </c>
      <c r="C36" s="865"/>
      <c r="D36" s="865"/>
      <c r="E36" s="865"/>
      <c r="F36" s="865"/>
      <c r="G36" s="865"/>
      <c r="H36" s="866"/>
      <c r="I36" s="275"/>
      <c r="J36" s="276"/>
      <c r="K36" s="277">
        <f>VLOOKUP(A36,EQUIPOS!A6:D161,4,FALSE)</f>
        <v>86582</v>
      </c>
      <c r="L36" s="278"/>
      <c r="M36" s="279">
        <v>2.5</v>
      </c>
      <c r="N36" s="280">
        <f>K36/M36</f>
        <v>34632.800000000003</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1021.344104122</v>
      </c>
    </row>
    <row r="43" spans="1:14" ht="15.75" thickBot="1">
      <c r="B43" s="815" t="s">
        <v>1037</v>
      </c>
      <c r="C43" s="816"/>
      <c r="D43" s="816"/>
      <c r="E43" s="816"/>
      <c r="F43" s="816"/>
      <c r="G43" s="816"/>
      <c r="H43" s="816"/>
      <c r="I43" s="816"/>
      <c r="J43" s="816"/>
      <c r="K43" s="816"/>
      <c r="L43" s="816"/>
      <c r="M43" s="817"/>
      <c r="N43" s="105">
        <f>SUM(N36:N42)</f>
        <v>35654.144104122002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46857.450709347322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9371.4901418694644</v>
      </c>
      <c r="M83" s="851"/>
      <c r="N83" s="57"/>
    </row>
    <row r="84" spans="1:14">
      <c r="B84" s="95" t="s">
        <v>1057</v>
      </c>
      <c r="C84" s="96"/>
      <c r="D84" s="96"/>
      <c r="E84" s="96"/>
      <c r="F84" s="96"/>
      <c r="G84" s="96"/>
      <c r="H84" s="96"/>
      <c r="I84" s="93"/>
      <c r="J84" s="94"/>
      <c r="K84" s="312">
        <v>0.05</v>
      </c>
      <c r="L84" s="850">
        <f>N78*K84</f>
        <v>2342.8725354673661</v>
      </c>
      <c r="M84" s="851"/>
      <c r="N84" s="57"/>
    </row>
    <row r="85" spans="1:14" ht="15.75" thickBot="1">
      <c r="B85" s="97" t="s">
        <v>1058</v>
      </c>
      <c r="C85" s="98"/>
      <c r="D85" s="98"/>
      <c r="E85" s="98"/>
      <c r="F85" s="98"/>
      <c r="G85" s="98"/>
      <c r="H85" s="98"/>
      <c r="I85" s="99"/>
      <c r="J85" s="100"/>
      <c r="K85" s="313">
        <v>0.05</v>
      </c>
      <c r="L85" s="852">
        <f>N78*K85</f>
        <v>2342.8725354673661</v>
      </c>
      <c r="M85" s="853"/>
      <c r="N85" s="57"/>
    </row>
    <row r="86" spans="1:14" ht="15.75" thickBot="1">
      <c r="B86" s="815" t="s">
        <v>1037</v>
      </c>
      <c r="C86" s="816"/>
      <c r="D86" s="816"/>
      <c r="E86" s="816"/>
      <c r="F86" s="816"/>
      <c r="G86" s="816"/>
      <c r="H86" s="816"/>
      <c r="I86" s="816"/>
      <c r="J86" s="816"/>
      <c r="K86" s="816"/>
      <c r="L86" s="816"/>
      <c r="M86" s="817"/>
      <c r="N86" s="58">
        <f>L83+L84+L85</f>
        <v>14057.235212804197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60914.685922151519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91152.277564921256</v>
      </c>
      <c r="L36" s="278"/>
      <c r="M36" s="279">
        <v>2.375</v>
      </c>
      <c r="N36" s="280">
        <f>K36/M36</f>
        <v>38379.906343124741</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2.375</v>
      </c>
      <c r="N37" s="280">
        <f>K37/M37</f>
        <v>36455.57894736842</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10806.634663686678</v>
      </c>
      <c r="L38" s="278"/>
      <c r="M38" s="279">
        <v>2.375</v>
      </c>
      <c r="N38" s="280">
        <f>K38/M38</f>
        <v>4550.1619636575488</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1343.873821213158</v>
      </c>
    </row>
    <row r="43" spans="1:14" ht="15.75" thickBot="1">
      <c r="B43" s="815" t="s">
        <v>1037</v>
      </c>
      <c r="C43" s="816"/>
      <c r="D43" s="816"/>
      <c r="E43" s="816"/>
      <c r="F43" s="816"/>
      <c r="G43" s="816"/>
      <c r="H43" s="816"/>
      <c r="I43" s="816"/>
      <c r="J43" s="816"/>
      <c r="K43" s="816"/>
      <c r="L43" s="816"/>
      <c r="M43" s="817"/>
      <c r="N43" s="105">
        <f>SUM(N36:N42)</f>
        <v>80729.521075363868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95158.124851500761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19031.624970300152</v>
      </c>
      <c r="M83" s="851"/>
      <c r="N83" s="57"/>
    </row>
    <row r="84" spans="1:14">
      <c r="B84" s="95" t="s">
        <v>1057</v>
      </c>
      <c r="C84" s="96"/>
      <c r="D84" s="96"/>
      <c r="E84" s="96"/>
      <c r="F84" s="96"/>
      <c r="G84" s="96"/>
      <c r="H84" s="96"/>
      <c r="I84" s="93"/>
      <c r="J84" s="94"/>
      <c r="K84" s="312">
        <v>0.05</v>
      </c>
      <c r="L84" s="850">
        <f>N78*K84</f>
        <v>4757.906242575038</v>
      </c>
      <c r="M84" s="851"/>
      <c r="N84" s="57"/>
    </row>
    <row r="85" spans="1:14" ht="15.75" thickBot="1">
      <c r="B85" s="97" t="s">
        <v>1058</v>
      </c>
      <c r="C85" s="98"/>
      <c r="D85" s="98"/>
      <c r="E85" s="98"/>
      <c r="F85" s="98"/>
      <c r="G85" s="98"/>
      <c r="H85" s="98"/>
      <c r="I85" s="99"/>
      <c r="J85" s="100"/>
      <c r="K85" s="313">
        <v>0.05</v>
      </c>
      <c r="L85" s="852">
        <f>N78*K85</f>
        <v>4757.906242575038</v>
      </c>
      <c r="M85" s="853"/>
      <c r="N85" s="57"/>
    </row>
    <row r="86" spans="1:14" ht="15.75" thickBot="1">
      <c r="B86" s="815" t="s">
        <v>1037</v>
      </c>
      <c r="C86" s="816"/>
      <c r="D86" s="816"/>
      <c r="E86" s="816"/>
      <c r="F86" s="816"/>
      <c r="G86" s="816"/>
      <c r="H86" s="816"/>
      <c r="I86" s="816"/>
      <c r="J86" s="816"/>
      <c r="K86" s="816"/>
      <c r="L86" s="816"/>
      <c r="M86" s="817"/>
      <c r="N86" s="58">
        <f>L83+L84+L85</f>
        <v>28547.437455450228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123705.56230695099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157630.93173690935</v>
      </c>
      <c r="L36" s="278"/>
      <c r="M36" s="279">
        <v>2.5</v>
      </c>
      <c r="N36" s="280">
        <f>K36/M36</f>
        <v>63052.372694763741</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2.5</v>
      </c>
      <c r="N37" s="280">
        <f>K37/M37</f>
        <v>34632.800000000003</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10806.634663686678</v>
      </c>
      <c r="L38" s="278"/>
      <c r="M38" s="279">
        <v>2.5</v>
      </c>
      <c r="N38" s="280">
        <f>K38/M38</f>
        <v>4322.653865474671</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255.33602603049999</v>
      </c>
    </row>
    <row r="43" spans="1:14" ht="15.75" thickBot="1">
      <c r="B43" s="815" t="s">
        <v>1037</v>
      </c>
      <c r="C43" s="816"/>
      <c r="D43" s="816"/>
      <c r="E43" s="816"/>
      <c r="F43" s="816"/>
      <c r="G43" s="816"/>
      <c r="H43" s="816"/>
      <c r="I43" s="816"/>
      <c r="J43" s="816"/>
      <c r="K43" s="816"/>
      <c r="L43" s="816"/>
      <c r="M43" s="817"/>
      <c r="N43" s="105">
        <f>SUM(N36:N42)</f>
        <v>102263.16258626893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989.86556400531515</v>
      </c>
      <c r="M59" s="903"/>
      <c r="N59" s="295">
        <f>K59*L59</f>
        <v>989.86556400531515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989.86556400531515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116019.82945179925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23203.96589035985</v>
      </c>
      <c r="M83" s="851"/>
      <c r="N83" s="57"/>
    </row>
    <row r="84" spans="1:14">
      <c r="B84" s="95" t="s">
        <v>1057</v>
      </c>
      <c r="C84" s="96"/>
      <c r="D84" s="96"/>
      <c r="E84" s="96"/>
      <c r="F84" s="96"/>
      <c r="G84" s="96"/>
      <c r="H84" s="96"/>
      <c r="I84" s="93"/>
      <c r="J84" s="94"/>
      <c r="K84" s="312">
        <v>0.05</v>
      </c>
      <c r="L84" s="850">
        <f>N78*K84</f>
        <v>5800.9914725899625</v>
      </c>
      <c r="M84" s="851"/>
      <c r="N84" s="57"/>
    </row>
    <row r="85" spans="1:14" ht="15.75" thickBot="1">
      <c r="B85" s="97" t="s">
        <v>1058</v>
      </c>
      <c r="C85" s="98"/>
      <c r="D85" s="98"/>
      <c r="E85" s="98"/>
      <c r="F85" s="98"/>
      <c r="G85" s="98"/>
      <c r="H85" s="98"/>
      <c r="I85" s="99"/>
      <c r="J85" s="100"/>
      <c r="K85" s="313">
        <v>0.05</v>
      </c>
      <c r="L85" s="852">
        <f>N78*K85</f>
        <v>5800.9914725899625</v>
      </c>
      <c r="M85" s="853"/>
      <c r="N85" s="57"/>
    </row>
    <row r="86" spans="1:14" ht="15.75" thickBot="1">
      <c r="B86" s="815" t="s">
        <v>1037</v>
      </c>
      <c r="C86" s="816"/>
      <c r="D86" s="816"/>
      <c r="E86" s="816"/>
      <c r="F86" s="816"/>
      <c r="G86" s="816"/>
      <c r="H86" s="816"/>
      <c r="I86" s="816"/>
      <c r="J86" s="816"/>
      <c r="K86" s="816"/>
      <c r="L86" s="816"/>
      <c r="M86" s="817"/>
      <c r="N86" s="58">
        <f>L83+L84+L85</f>
        <v>34805.948835539777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150825.77828733902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157630.93173690935</v>
      </c>
      <c r="L36" s="278"/>
      <c r="M36" s="279">
        <v>2.5</v>
      </c>
      <c r="N36" s="280">
        <f>K36/M36</f>
        <v>63052.372694763741</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2.5</v>
      </c>
      <c r="N37" s="280">
        <f>K37/M37</f>
        <v>34632.800000000003</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10806.634663686678</v>
      </c>
      <c r="L38" s="278"/>
      <c r="M38" s="279">
        <v>2.5</v>
      </c>
      <c r="N38" s="280">
        <f>K38/M38</f>
        <v>4322.653865474671</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204.2688208244</v>
      </c>
    </row>
    <row r="43" spans="1:14" ht="15.75" thickBot="1">
      <c r="B43" s="815" t="s">
        <v>1037</v>
      </c>
      <c r="C43" s="816"/>
      <c r="D43" s="816"/>
      <c r="E43" s="816"/>
      <c r="F43" s="816"/>
      <c r="G43" s="816"/>
      <c r="H43" s="816"/>
      <c r="I43" s="816"/>
      <c r="J43" s="816"/>
      <c r="K43" s="816"/>
      <c r="L43" s="816"/>
      <c r="M43" s="817"/>
      <c r="N43" s="105">
        <f>SUM(N36:N42)</f>
        <v>102212.09538106283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2">
        <f>'900.2'!N78</f>
        <v>989.86556400531515</v>
      </c>
      <c r="M59" s="903"/>
      <c r="N59" s="295">
        <f>K59*L59</f>
        <v>1385.8117896074411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1385.8117896074411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113811.34821189026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22762.269642378054</v>
      </c>
      <c r="M83" s="851"/>
      <c r="N83" s="57"/>
    </row>
    <row r="84" spans="1:14">
      <c r="B84" s="95" t="s">
        <v>1057</v>
      </c>
      <c r="C84" s="96"/>
      <c r="D84" s="96"/>
      <c r="E84" s="96"/>
      <c r="F84" s="96"/>
      <c r="G84" s="96"/>
      <c r="H84" s="96"/>
      <c r="I84" s="93"/>
      <c r="J84" s="94"/>
      <c r="K84" s="312">
        <v>0.05</v>
      </c>
      <c r="L84" s="850">
        <f>N78*K84</f>
        <v>5690.5674105945136</v>
      </c>
      <c r="M84" s="851"/>
      <c r="N84" s="57"/>
    </row>
    <row r="85" spans="1:14" ht="15.75" thickBot="1">
      <c r="B85" s="97" t="s">
        <v>1058</v>
      </c>
      <c r="C85" s="98"/>
      <c r="D85" s="98"/>
      <c r="E85" s="98"/>
      <c r="F85" s="98"/>
      <c r="G85" s="98"/>
      <c r="H85" s="98"/>
      <c r="I85" s="99"/>
      <c r="J85" s="100"/>
      <c r="K85" s="313">
        <v>0.05</v>
      </c>
      <c r="L85" s="852">
        <f>N78*K85</f>
        <v>5690.5674105945136</v>
      </c>
      <c r="M85" s="853"/>
      <c r="N85" s="57"/>
    </row>
    <row r="86" spans="1:14" ht="15.75" thickBot="1">
      <c r="B86" s="815" t="s">
        <v>1037</v>
      </c>
      <c r="C86" s="816"/>
      <c r="D86" s="816"/>
      <c r="E86" s="816"/>
      <c r="F86" s="816"/>
      <c r="G86" s="816"/>
      <c r="H86" s="816"/>
      <c r="I86" s="816"/>
      <c r="J86" s="816"/>
      <c r="K86" s="816"/>
      <c r="L86" s="816"/>
      <c r="M86" s="817"/>
      <c r="N86" s="58">
        <f>L83+L84+L85</f>
        <v>34143.40446356708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147954.75267545733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91152.277564921256</v>
      </c>
      <c r="L36" s="278"/>
      <c r="M36" s="279">
        <v>22</v>
      </c>
      <c r="N36" s="280">
        <f>K36/M36</f>
        <v>4143.2853438600569</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22</v>
      </c>
      <c r="N37" s="280">
        <f>K37/M37</f>
        <v>3935.5454545454545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23.212366002772729</v>
      </c>
    </row>
    <row r="43" spans="1:14" ht="15.75" thickBot="1">
      <c r="B43" s="815" t="s">
        <v>1037</v>
      </c>
      <c r="C43" s="816"/>
      <c r="D43" s="816"/>
      <c r="E43" s="816"/>
      <c r="F43" s="816"/>
      <c r="G43" s="816"/>
      <c r="H43" s="816"/>
      <c r="I43" s="816"/>
      <c r="J43" s="816"/>
      <c r="K43" s="816"/>
      <c r="L43" s="816"/>
      <c r="M43" s="817"/>
      <c r="N43" s="105">
        <f>SUM(N36:N42)</f>
        <v>8102.0431644082846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2">
        <f>'900.2'!N78</f>
        <v>989.86556400531515</v>
      </c>
      <c r="M59" s="903"/>
      <c r="N59" s="295">
        <f>K59*L59</f>
        <v>415.74353688223232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415.74353688223232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9678.4050014291533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1935.6810002858308</v>
      </c>
      <c r="M83" s="851"/>
      <c r="N83" s="57"/>
    </row>
    <row r="84" spans="1:14">
      <c r="B84" s="95" t="s">
        <v>1057</v>
      </c>
      <c r="C84" s="96"/>
      <c r="D84" s="96"/>
      <c r="E84" s="96"/>
      <c r="F84" s="96"/>
      <c r="G84" s="96"/>
      <c r="H84" s="96"/>
      <c r="I84" s="93"/>
      <c r="J84" s="94"/>
      <c r="K84" s="312">
        <v>0.05</v>
      </c>
      <c r="L84" s="850">
        <f>N78*K84</f>
        <v>483.9202500714577</v>
      </c>
      <c r="M84" s="851"/>
      <c r="N84" s="57"/>
    </row>
    <row r="85" spans="1:14" ht="15.75" thickBot="1">
      <c r="B85" s="97" t="s">
        <v>1058</v>
      </c>
      <c r="C85" s="98"/>
      <c r="D85" s="98"/>
      <c r="E85" s="98"/>
      <c r="F85" s="98"/>
      <c r="G85" s="98"/>
      <c r="H85" s="98"/>
      <c r="I85" s="99"/>
      <c r="J85" s="100"/>
      <c r="K85" s="313">
        <v>0.05</v>
      </c>
      <c r="L85" s="852">
        <f>N78*K85</f>
        <v>483.9202500714577</v>
      </c>
      <c r="M85" s="853"/>
      <c r="N85" s="57"/>
    </row>
    <row r="86" spans="1:14" ht="15.75" thickBot="1">
      <c r="B86" s="815" t="s">
        <v>1037</v>
      </c>
      <c r="C86" s="816"/>
      <c r="D86" s="816"/>
      <c r="E86" s="816"/>
      <c r="F86" s="816"/>
      <c r="G86" s="816"/>
      <c r="H86" s="816"/>
      <c r="I86" s="816"/>
      <c r="J86" s="816"/>
      <c r="K86" s="816"/>
      <c r="L86" s="816"/>
      <c r="M86" s="817"/>
      <c r="N86" s="58">
        <f>L83+L84+L85</f>
        <v>2903.5215004287461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12581.926501857899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91152.277564921256</v>
      </c>
      <c r="L36" s="278"/>
      <c r="M36" s="279">
        <v>22</v>
      </c>
      <c r="N36" s="280">
        <f>K36/M36</f>
        <v>4143.2853438600569</v>
      </c>
    </row>
    <row r="37" spans="1:14">
      <c r="A37" t="s">
        <v>180</v>
      </c>
      <c r="B37" s="864" t="str">
        <f>VLOOKUP(A37,EQUIPOS!A7:D154,3,FALSE)</f>
        <v>Compresor 120 HP, con martillo.</v>
      </c>
      <c r="C37" s="865"/>
      <c r="D37" s="865"/>
      <c r="E37" s="865"/>
      <c r="F37" s="865"/>
      <c r="G37" s="865"/>
      <c r="H37" s="866"/>
      <c r="I37" s="275"/>
      <c r="J37" s="276"/>
      <c r="K37" s="277">
        <f>VLOOKUP(A37,EQUIPOS!A7:D162,4,FALSE)</f>
        <v>86582</v>
      </c>
      <c r="L37" s="278"/>
      <c r="M37" s="279">
        <v>22</v>
      </c>
      <c r="N37" s="280">
        <f>K37/M37</f>
        <v>3935.5454545454545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23.212366002772729</v>
      </c>
    </row>
    <row r="43" spans="1:14" ht="15.75" thickBot="1">
      <c r="B43" s="815" t="s">
        <v>1037</v>
      </c>
      <c r="C43" s="816"/>
      <c r="D43" s="816"/>
      <c r="E43" s="816"/>
      <c r="F43" s="816"/>
      <c r="G43" s="816"/>
      <c r="H43" s="816"/>
      <c r="I43" s="816"/>
      <c r="J43" s="816"/>
      <c r="K43" s="816"/>
      <c r="L43" s="816"/>
      <c r="M43" s="817"/>
      <c r="N43" s="105">
        <f>SUM(N36:N42)</f>
        <v>8102.0431644082846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2">
        <f>'900.2'!N78</f>
        <v>989.86556400531515</v>
      </c>
      <c r="M59" s="903"/>
      <c r="N59" s="295">
        <f>K59*L59</f>
        <v>207.87176844111616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207.87176844111616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9470.5332329880366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1894.1066465976073</v>
      </c>
      <c r="M83" s="851"/>
      <c r="N83" s="57"/>
    </row>
    <row r="84" spans="1:14">
      <c r="B84" s="95" t="s">
        <v>1057</v>
      </c>
      <c r="C84" s="96"/>
      <c r="D84" s="96"/>
      <c r="E84" s="96"/>
      <c r="F84" s="96"/>
      <c r="G84" s="96"/>
      <c r="H84" s="96"/>
      <c r="I84" s="93"/>
      <c r="J84" s="94"/>
      <c r="K84" s="312">
        <v>0.05</v>
      </c>
      <c r="L84" s="850">
        <f>N78*K84</f>
        <v>473.52666164940183</v>
      </c>
      <c r="M84" s="851"/>
      <c r="N84" s="57"/>
    </row>
    <row r="85" spans="1:14" ht="15.75" thickBot="1">
      <c r="B85" s="97" t="s">
        <v>1058</v>
      </c>
      <c r="C85" s="98"/>
      <c r="D85" s="98"/>
      <c r="E85" s="98"/>
      <c r="F85" s="98"/>
      <c r="G85" s="98"/>
      <c r="H85" s="98"/>
      <c r="I85" s="99"/>
      <c r="J85" s="100"/>
      <c r="K85" s="313">
        <v>0.05</v>
      </c>
      <c r="L85" s="852">
        <f>N78*K85</f>
        <v>473.52666164940183</v>
      </c>
      <c r="M85" s="853"/>
      <c r="N85" s="57"/>
    </row>
    <row r="86" spans="1:14" ht="15.75" thickBot="1">
      <c r="B86" s="815" t="s">
        <v>1037</v>
      </c>
      <c r="C86" s="816"/>
      <c r="D86" s="816"/>
      <c r="E86" s="816"/>
      <c r="F86" s="816"/>
      <c r="G86" s="816"/>
      <c r="H86" s="816"/>
      <c r="I86" s="816"/>
      <c r="J86" s="816"/>
      <c r="K86" s="816"/>
      <c r="L86" s="816"/>
      <c r="M86" s="817"/>
      <c r="N86" s="58">
        <f>L83+L84+L85</f>
        <v>2841.159969896411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12311.693202884448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180</v>
      </c>
      <c r="B36" s="864" t="str">
        <f>VLOOKUP(A36,EQUIPOS!A6:D154,3,FALSE)</f>
        <v>Compresor 120 HP, con martillo.</v>
      </c>
      <c r="C36" s="865"/>
      <c r="D36" s="865"/>
      <c r="E36" s="865"/>
      <c r="F36" s="865"/>
      <c r="G36" s="865"/>
      <c r="H36" s="866"/>
      <c r="I36" s="275"/>
      <c r="J36" s="276"/>
      <c r="K36" s="277">
        <f>VLOOKUP(A36,EQUIPOS!A6:D161,4,FALSE)</f>
        <v>86582</v>
      </c>
      <c r="L36" s="278"/>
      <c r="M36" s="279">
        <v>20</v>
      </c>
      <c r="N36" s="280">
        <f>K36/M36</f>
        <v>4329.1000000000004</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63.834006507624999</v>
      </c>
    </row>
    <row r="43" spans="1:14" ht="15.75" thickBot="1">
      <c r="B43" s="815" t="s">
        <v>1037</v>
      </c>
      <c r="C43" s="816"/>
      <c r="D43" s="816"/>
      <c r="E43" s="816"/>
      <c r="F43" s="816"/>
      <c r="G43" s="816"/>
      <c r="H43" s="816"/>
      <c r="I43" s="816"/>
      <c r="J43" s="816"/>
      <c r="K43" s="816"/>
      <c r="L43" s="816"/>
      <c r="M43" s="817"/>
      <c r="N43" s="105">
        <f>SUM(N36:N42)</f>
        <v>4392.9340065076258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2">
        <f>'900.2'!N78</f>
        <v>989.86556400531515</v>
      </c>
      <c r="M59" s="903"/>
      <c r="N59" s="295">
        <f>K59*L59</f>
        <v>79.189245120425213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79.189245120425213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638.34006507624997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5110.4633167043003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1022.0926633408601</v>
      </c>
      <c r="M83" s="851"/>
      <c r="N83" s="57"/>
    </row>
    <row r="84" spans="1:14">
      <c r="B84" s="95" t="s">
        <v>1057</v>
      </c>
      <c r="C84" s="96"/>
      <c r="D84" s="96"/>
      <c r="E84" s="96"/>
      <c r="F84" s="96"/>
      <c r="G84" s="96"/>
      <c r="H84" s="96"/>
      <c r="I84" s="93"/>
      <c r="J84" s="94"/>
      <c r="K84" s="312">
        <v>0.05</v>
      </c>
      <c r="L84" s="850">
        <f>N78*K84</f>
        <v>255.52316583521502</v>
      </c>
      <c r="M84" s="851"/>
      <c r="N84" s="57"/>
    </row>
    <row r="85" spans="1:14" ht="15.75" thickBot="1">
      <c r="B85" s="97" t="s">
        <v>1058</v>
      </c>
      <c r="C85" s="98"/>
      <c r="D85" s="98"/>
      <c r="E85" s="98"/>
      <c r="F85" s="98"/>
      <c r="G85" s="98"/>
      <c r="H85" s="98"/>
      <c r="I85" s="99"/>
      <c r="J85" s="100"/>
      <c r="K85" s="313">
        <v>0.05</v>
      </c>
      <c r="L85" s="852">
        <f>N78*K85</f>
        <v>255.52316583521502</v>
      </c>
      <c r="M85" s="853"/>
      <c r="N85" s="57"/>
    </row>
    <row r="86" spans="1:14" ht="15.75" thickBot="1">
      <c r="B86" s="815" t="s">
        <v>1037</v>
      </c>
      <c r="C86" s="816"/>
      <c r="D86" s="816"/>
      <c r="E86" s="816"/>
      <c r="F86" s="816"/>
      <c r="G86" s="816"/>
      <c r="H86" s="816"/>
      <c r="I86" s="816"/>
      <c r="J86" s="816"/>
      <c r="K86" s="816"/>
      <c r="L86" s="816"/>
      <c r="M86" s="817"/>
      <c r="N86" s="58">
        <f>L83+L84+L85</f>
        <v>1533.13899501129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6643.6023117155901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195</v>
      </c>
      <c r="B36" s="864" t="str">
        <f>VLOOKUP(A36,EQUIPOS!A6:D154,3,FALSE)</f>
        <v xml:space="preserve">Equipo de oxicorte, Capacidad de corte: hasta 6´´ (152mm) </v>
      </c>
      <c r="C36" s="865"/>
      <c r="D36" s="865"/>
      <c r="E36" s="865"/>
      <c r="F36" s="865"/>
      <c r="G36" s="865"/>
      <c r="H36" s="866"/>
      <c r="I36" s="275"/>
      <c r="J36" s="276"/>
      <c r="K36" s="277">
        <f>VLOOKUP(A36,EQUIPOS!A6:D161,4,FALSE)</f>
        <v>10806.634663686678</v>
      </c>
      <c r="L36" s="278"/>
      <c r="M36" s="279">
        <v>321</v>
      </c>
      <c r="N36" s="280">
        <f>K36/M36</f>
        <v>33.665528547310522</v>
      </c>
    </row>
    <row r="37" spans="1:14">
      <c r="A37" t="s">
        <v>248</v>
      </c>
      <c r="B37" s="864" t="str">
        <f>VLOOKUP(A37,EQUIPOS!A7:D154,3,FALSE)</f>
        <v>Grúa telescópica de 50 Ton.</v>
      </c>
      <c r="C37" s="865"/>
      <c r="D37" s="865"/>
      <c r="E37" s="865"/>
      <c r="F37" s="865"/>
      <c r="G37" s="865"/>
      <c r="H37" s="866"/>
      <c r="I37" s="275"/>
      <c r="J37" s="276"/>
      <c r="K37" s="277">
        <f>VLOOKUP(A37,EQUIPOS!A7:D162,4,FALSE)</f>
        <v>334495.34679650917</v>
      </c>
      <c r="L37" s="278"/>
      <c r="M37" s="279">
        <v>321</v>
      </c>
      <c r="N37" s="280">
        <f>K37/M37</f>
        <v>1042.0415788053244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15.908786668566979</v>
      </c>
    </row>
    <row r="43" spans="1:14" ht="15.75" thickBot="1">
      <c r="B43" s="815" t="s">
        <v>1037</v>
      </c>
      <c r="C43" s="816"/>
      <c r="D43" s="816"/>
      <c r="E43" s="816"/>
      <c r="F43" s="816"/>
      <c r="G43" s="816"/>
      <c r="H43" s="816"/>
      <c r="I43" s="816"/>
      <c r="J43" s="816"/>
      <c r="K43" s="816"/>
      <c r="L43" s="816"/>
      <c r="M43" s="817"/>
      <c r="N43" s="105">
        <f>SUM(N36:N42)</f>
        <v>1091.6158940212019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2">
        <f>VLOOKUP(A59,TRANSPORTE!A5:D120,4,FALSE)</f>
        <v>0.31106154234277827</v>
      </c>
      <c r="M59" s="903"/>
      <c r="N59" s="295">
        <f>K59*L59</f>
        <v>0.31106154234277827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0.31106154234277827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159.08786668566978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1251.0148222492144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250.20296444984288</v>
      </c>
      <c r="M83" s="851"/>
      <c r="N83" s="57"/>
    </row>
    <row r="84" spans="1:14">
      <c r="B84" s="95" t="s">
        <v>1057</v>
      </c>
      <c r="C84" s="96"/>
      <c r="D84" s="96"/>
      <c r="E84" s="96"/>
      <c r="F84" s="96"/>
      <c r="G84" s="96"/>
      <c r="H84" s="96"/>
      <c r="I84" s="93"/>
      <c r="J84" s="94"/>
      <c r="K84" s="312">
        <v>0.05</v>
      </c>
      <c r="L84" s="850">
        <f>N78*K84</f>
        <v>62.55074111246072</v>
      </c>
      <c r="M84" s="851"/>
      <c r="N84" s="57"/>
    </row>
    <row r="85" spans="1:14" ht="15.75" thickBot="1">
      <c r="B85" s="97" t="s">
        <v>1058</v>
      </c>
      <c r="C85" s="98"/>
      <c r="D85" s="98"/>
      <c r="E85" s="98"/>
      <c r="F85" s="98"/>
      <c r="G85" s="98"/>
      <c r="H85" s="98"/>
      <c r="I85" s="99"/>
      <c r="J85" s="100"/>
      <c r="K85" s="313">
        <v>0.05</v>
      </c>
      <c r="L85" s="852">
        <f>N78*K85</f>
        <v>62.55074111246072</v>
      </c>
      <c r="M85" s="853"/>
      <c r="N85" s="57"/>
    </row>
    <row r="86" spans="1:14" ht="15.75" thickBot="1">
      <c r="B86" s="815" t="s">
        <v>1037</v>
      </c>
      <c r="C86" s="816"/>
      <c r="D86" s="816"/>
      <c r="E86" s="816"/>
      <c r="F86" s="816"/>
      <c r="G86" s="816"/>
      <c r="H86" s="816"/>
      <c r="I86" s="816"/>
      <c r="J86" s="816"/>
      <c r="K86" s="816"/>
      <c r="L86" s="816"/>
      <c r="M86" s="817"/>
      <c r="N86" s="58">
        <f>L83+L84+L85</f>
        <v>375.30444667476434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1626.3192689239786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273</v>
      </c>
      <c r="B36" s="864" t="str">
        <f>VLOOKUP(A36,EQUIPOS!A6:D154,3,FALSE)</f>
        <v>Motosierra, 93.6 cm3 - 7.1 HP, 45-90 cm - 7.9 kg</v>
      </c>
      <c r="C36" s="865"/>
      <c r="D36" s="865"/>
      <c r="E36" s="865"/>
      <c r="F36" s="865"/>
      <c r="G36" s="865"/>
      <c r="H36" s="866"/>
      <c r="I36" s="275"/>
      <c r="J36" s="276"/>
      <c r="K36" s="277">
        <f>VLOOKUP(A36,EQUIPOS!A6:D161,4,FALSE)</f>
        <v>5147.160685398042</v>
      </c>
      <c r="L36" s="278"/>
      <c r="M36" s="279">
        <v>3</v>
      </c>
      <c r="N36" s="280">
        <f>K36/M36</f>
        <v>1715.7202284660141</v>
      </c>
    </row>
    <row r="37" spans="1:14">
      <c r="A37" s="213" t="s">
        <v>312</v>
      </c>
      <c r="B37" s="864" t="str">
        <f>VLOOKUP(A37,EQUIPOS!A7:D154,3,FALSE)</f>
        <v>Retroexcavadora sobre oruga, potencia 138 HP, balde de 1,5 m3.</v>
      </c>
      <c r="C37" s="865"/>
      <c r="D37" s="865"/>
      <c r="E37" s="865"/>
      <c r="F37" s="865"/>
      <c r="G37" s="865"/>
      <c r="H37" s="866"/>
      <c r="I37" s="275"/>
      <c r="J37" s="276"/>
      <c r="K37" s="277">
        <f>VLOOKUP(A37,EQUIPOS!A7:D162,4,FALSE)</f>
        <v>157630.93173690935</v>
      </c>
      <c r="L37" s="278"/>
      <c r="M37" s="279">
        <v>3</v>
      </c>
      <c r="N37" s="280">
        <f>K37/M37</f>
        <v>52543.643912303116</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638.34006507625008</v>
      </c>
    </row>
    <row r="43" spans="1:14" ht="15.75" thickBot="1">
      <c r="B43" s="815" t="s">
        <v>1037</v>
      </c>
      <c r="C43" s="816"/>
      <c r="D43" s="816"/>
      <c r="E43" s="816"/>
      <c r="F43" s="816"/>
      <c r="G43" s="816"/>
      <c r="H43" s="816"/>
      <c r="I43" s="816"/>
      <c r="J43" s="816"/>
      <c r="K43" s="816"/>
      <c r="L43" s="816"/>
      <c r="M43" s="817"/>
      <c r="N43" s="105">
        <f>SUM(N36:N42)</f>
        <v>54897.704205845381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2">
        <f>VLOOKUP(A59,TRANSPORTE!A5:D94,4,FALSE)</f>
        <v>986.99686593056026</v>
      </c>
      <c r="M59" s="903"/>
      <c r="N59" s="295">
        <f>K59*L59</f>
        <v>5921.9811955833611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5921.9811955833611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73586.486702953742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14717.297340590749</v>
      </c>
      <c r="M83" s="851"/>
      <c r="N83" s="57"/>
    </row>
    <row r="84" spans="1:14">
      <c r="B84" s="95" t="s">
        <v>1057</v>
      </c>
      <c r="C84" s="96"/>
      <c r="D84" s="96"/>
      <c r="E84" s="96"/>
      <c r="F84" s="96"/>
      <c r="G84" s="96"/>
      <c r="H84" s="96"/>
      <c r="I84" s="93"/>
      <c r="J84" s="94"/>
      <c r="K84" s="312">
        <v>0.05</v>
      </c>
      <c r="L84" s="850">
        <f>N78*K84</f>
        <v>3679.3243351476872</v>
      </c>
      <c r="M84" s="851"/>
      <c r="N84" s="57"/>
    </row>
    <row r="85" spans="1:14" ht="15.75" thickBot="1">
      <c r="B85" s="97" t="s">
        <v>1058</v>
      </c>
      <c r="C85" s="98"/>
      <c r="D85" s="98"/>
      <c r="E85" s="98"/>
      <c r="F85" s="98"/>
      <c r="G85" s="98"/>
      <c r="H85" s="98"/>
      <c r="I85" s="99"/>
      <c r="J85" s="100"/>
      <c r="K85" s="313">
        <v>0.05</v>
      </c>
      <c r="L85" s="852">
        <f>N78*K85</f>
        <v>3679.3243351476872</v>
      </c>
      <c r="M85" s="853"/>
      <c r="N85" s="57"/>
    </row>
    <row r="86" spans="1:14" ht="15.75" thickBot="1">
      <c r="B86" s="815" t="s">
        <v>1037</v>
      </c>
      <c r="C86" s="816"/>
      <c r="D86" s="816"/>
      <c r="E86" s="816"/>
      <c r="F86" s="816"/>
      <c r="G86" s="816"/>
      <c r="H86" s="816"/>
      <c r="I86" s="816"/>
      <c r="J86" s="816"/>
      <c r="K86" s="816"/>
      <c r="L86" s="816"/>
      <c r="M86" s="817"/>
      <c r="N86" s="58">
        <f>L83+L84+L85</f>
        <v>22075.946010886124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95662.432713839866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7.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195</v>
      </c>
      <c r="B36" s="864" t="str">
        <f>VLOOKUP(A36,EQUIPOS!A6:D154,3,FALSE)</f>
        <v xml:space="preserve">Equipo de oxicorte, Capacidad de corte: hasta 6´´ (152mm) </v>
      </c>
      <c r="C36" s="865"/>
      <c r="D36" s="865"/>
      <c r="E36" s="865"/>
      <c r="F36" s="865"/>
      <c r="G36" s="865"/>
      <c r="H36" s="866"/>
      <c r="I36" s="275"/>
      <c r="J36" s="276"/>
      <c r="K36" s="277">
        <f>VLOOKUP(A36,EQUIPOS!A6:D161,4,FALSE)</f>
        <v>10806.634663686678</v>
      </c>
      <c r="L36" s="278"/>
      <c r="M36" s="279">
        <v>4</v>
      </c>
      <c r="N36" s="280">
        <f>K36/M36</f>
        <v>2701.6586659216696</v>
      </c>
    </row>
    <row r="37" spans="1:14">
      <c r="A37" s="114" t="s">
        <v>248</v>
      </c>
      <c r="B37" s="864" t="str">
        <f>VLOOKUP(A37,EQUIPOS!A7:D154,3,FALSE)</f>
        <v>Grúa telescópica de 50 Ton.</v>
      </c>
      <c r="C37" s="865"/>
      <c r="D37" s="865"/>
      <c r="E37" s="865"/>
      <c r="F37" s="865"/>
      <c r="G37" s="865"/>
      <c r="H37" s="866"/>
      <c r="I37" s="275"/>
      <c r="J37" s="276"/>
      <c r="K37" s="277">
        <f>VLOOKUP(A37,EQUIPOS!A7:D162,4,FALSE)</f>
        <v>334495.34679650917</v>
      </c>
      <c r="L37" s="278"/>
      <c r="M37" s="279">
        <v>4</v>
      </c>
      <c r="N37" s="280">
        <f>K37/M37</f>
        <v>83623.836699127292</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957.5100976143749</v>
      </c>
    </row>
    <row r="43" spans="1:14" ht="15.75" thickBot="1">
      <c r="B43" s="815" t="s">
        <v>1037</v>
      </c>
      <c r="C43" s="816"/>
      <c r="D43" s="816"/>
      <c r="E43" s="816"/>
      <c r="F43" s="816"/>
      <c r="G43" s="816"/>
      <c r="H43" s="816"/>
      <c r="I43" s="816"/>
      <c r="J43" s="816"/>
      <c r="K43" s="816"/>
      <c r="L43" s="816"/>
      <c r="M43" s="817"/>
      <c r="N43" s="105">
        <f>SUM(N36:N42)</f>
        <v>87283.005462663335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2">
        <f>VLOOKUP(A59,TRANSPORTE!A5:D117,4,FALSE)</f>
        <v>0.44173516964766157</v>
      </c>
      <c r="M59" s="903"/>
      <c r="N59" s="295">
        <f>K59*L59</f>
        <v>0.44173516964766157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0.44173516964766157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9575.100976143749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96858.548173976727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19371.709634795345</v>
      </c>
      <c r="M83" s="851"/>
      <c r="N83" s="57"/>
    </row>
    <row r="84" spans="1:14">
      <c r="B84" s="95" t="s">
        <v>1057</v>
      </c>
      <c r="C84" s="96"/>
      <c r="D84" s="96"/>
      <c r="E84" s="96"/>
      <c r="F84" s="96"/>
      <c r="G84" s="96"/>
      <c r="H84" s="96"/>
      <c r="I84" s="93"/>
      <c r="J84" s="94"/>
      <c r="K84" s="312">
        <v>0.05</v>
      </c>
      <c r="L84" s="850">
        <f>N78*K84</f>
        <v>4842.9274086988362</v>
      </c>
      <c r="M84" s="851"/>
      <c r="N84" s="57"/>
    </row>
    <row r="85" spans="1:14" ht="15.75" thickBot="1">
      <c r="B85" s="97" t="s">
        <v>1058</v>
      </c>
      <c r="C85" s="98"/>
      <c r="D85" s="98"/>
      <c r="E85" s="98"/>
      <c r="F85" s="98"/>
      <c r="G85" s="98"/>
      <c r="H85" s="98"/>
      <c r="I85" s="99"/>
      <c r="J85" s="100"/>
      <c r="K85" s="313">
        <v>0.05</v>
      </c>
      <c r="L85" s="852">
        <f>N78*K85</f>
        <v>4842.9274086988362</v>
      </c>
      <c r="M85" s="853"/>
      <c r="N85" s="57"/>
    </row>
    <row r="86" spans="1:14" ht="15.75" thickBot="1">
      <c r="B86" s="815" t="s">
        <v>1037</v>
      </c>
      <c r="C86" s="816"/>
      <c r="D86" s="816"/>
      <c r="E86" s="816"/>
      <c r="F86" s="816"/>
      <c r="G86" s="816"/>
      <c r="H86" s="816"/>
      <c r="I86" s="816"/>
      <c r="J86" s="816"/>
      <c r="K86" s="816"/>
      <c r="L86" s="816"/>
      <c r="M86" s="817"/>
      <c r="N86" s="58">
        <f>L83+L84+L85</f>
        <v>29057.564452193019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125916.11262616975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307</v>
      </c>
      <c r="B36" s="864" t="str">
        <f>VLOOKUP(A36,EQUIPOS!A6:D154,3,FALSE)</f>
        <v>Retroexcavadora, Potencia en el Volante 78 HP 2200 RPM</v>
      </c>
      <c r="C36" s="865"/>
      <c r="D36" s="865"/>
      <c r="E36" s="865"/>
      <c r="F36" s="865"/>
      <c r="G36" s="865"/>
      <c r="H36" s="866"/>
      <c r="I36" s="275"/>
      <c r="J36" s="276"/>
      <c r="K36" s="277">
        <f>VLOOKUP(A36,EQUIPOS!A6:D161,4,FALSE)</f>
        <v>119896.27749042147</v>
      </c>
      <c r="L36" s="278"/>
      <c r="M36" s="279">
        <v>5</v>
      </c>
      <c r="N36" s="280">
        <f>K36/M36</f>
        <v>23979.255498084294</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102.1344104122</v>
      </c>
    </row>
    <row r="43" spans="1:14" ht="15.75" thickBot="1">
      <c r="B43" s="815" t="s">
        <v>1037</v>
      </c>
      <c r="C43" s="816"/>
      <c r="D43" s="816"/>
      <c r="E43" s="816"/>
      <c r="F43" s="816"/>
      <c r="G43" s="816"/>
      <c r="H43" s="816"/>
      <c r="I43" s="816"/>
      <c r="J43" s="816"/>
      <c r="K43" s="816"/>
      <c r="L43" s="816"/>
      <c r="M43" s="817"/>
      <c r="N43" s="105">
        <f>SUM(N36:N42)</f>
        <v>24081.389908496494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2">
        <f>VLOOKUP(A59,TRANSPORTE!A5:D94,4,FALSE)</f>
        <v>986.99686593056026</v>
      </c>
      <c r="M59" s="903"/>
      <c r="N59" s="295">
        <f>K59*L59</f>
        <v>692.87179988325329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692.87179988325329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5106.7205206099998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29880.982228989749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5976.1964457979502</v>
      </c>
      <c r="M83" s="851"/>
      <c r="N83" s="57"/>
    </row>
    <row r="84" spans="1:14">
      <c r="B84" s="95" t="s">
        <v>1057</v>
      </c>
      <c r="C84" s="96"/>
      <c r="D84" s="96"/>
      <c r="E84" s="96"/>
      <c r="F84" s="96"/>
      <c r="G84" s="96"/>
      <c r="H84" s="96"/>
      <c r="I84" s="93"/>
      <c r="J84" s="94"/>
      <c r="K84" s="312">
        <v>0.05</v>
      </c>
      <c r="L84" s="850">
        <f>N78*K84</f>
        <v>1494.0491114494876</v>
      </c>
      <c r="M84" s="851"/>
      <c r="N84" s="57"/>
    </row>
    <row r="85" spans="1:14" ht="15.75" thickBot="1">
      <c r="B85" s="97" t="s">
        <v>1058</v>
      </c>
      <c r="C85" s="98"/>
      <c r="D85" s="98"/>
      <c r="E85" s="98"/>
      <c r="F85" s="98"/>
      <c r="G85" s="98"/>
      <c r="H85" s="98"/>
      <c r="I85" s="99"/>
      <c r="J85" s="100"/>
      <c r="K85" s="313">
        <v>0.05</v>
      </c>
      <c r="L85" s="852">
        <f>N78*K85</f>
        <v>1494.0491114494876</v>
      </c>
      <c r="M85" s="853"/>
      <c r="N85" s="57"/>
    </row>
    <row r="86" spans="1:14" ht="15.75" thickBot="1">
      <c r="B86" s="815" t="s">
        <v>1037</v>
      </c>
      <c r="C86" s="816"/>
      <c r="D86" s="816"/>
      <c r="E86" s="816"/>
      <c r="F86" s="816"/>
      <c r="G86" s="816"/>
      <c r="H86" s="816"/>
      <c r="I86" s="816"/>
      <c r="J86" s="816"/>
      <c r="K86" s="816"/>
      <c r="L86" s="816"/>
      <c r="M86" s="817"/>
      <c r="N86" s="58">
        <f>L83+L84+L85</f>
        <v>8964.2946686969244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38845.276897686672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307</v>
      </c>
      <c r="B36" s="864" t="str">
        <f>VLOOKUP(A36,EQUIPOS!A6:D154,3,FALSE)</f>
        <v>Retroexcavadora, Potencia en el Volante 78 HP 2200 RPM</v>
      </c>
      <c r="C36" s="865"/>
      <c r="D36" s="865"/>
      <c r="E36" s="865"/>
      <c r="F36" s="865"/>
      <c r="G36" s="865"/>
      <c r="H36" s="866"/>
      <c r="I36" s="275"/>
      <c r="J36" s="276"/>
      <c r="K36" s="277">
        <f>VLOOKUP(A36,EQUIPOS!A6:D161,4,FALSE)</f>
        <v>119896.27749042147</v>
      </c>
      <c r="L36" s="278"/>
      <c r="M36" s="279">
        <v>4</v>
      </c>
      <c r="N36" s="280">
        <f>K36/M36</f>
        <v>29974.069372605369</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63.834006507624999</v>
      </c>
    </row>
    <row r="43" spans="1:14" ht="15.75" thickBot="1">
      <c r="B43" s="815" t="s">
        <v>1037</v>
      </c>
      <c r="C43" s="816"/>
      <c r="D43" s="816"/>
      <c r="E43" s="816"/>
      <c r="F43" s="816"/>
      <c r="G43" s="816"/>
      <c r="H43" s="816"/>
      <c r="I43" s="816"/>
      <c r="J43" s="816"/>
      <c r="K43" s="816"/>
      <c r="L43" s="816"/>
      <c r="M43" s="817"/>
      <c r="N43" s="105">
        <f>SUM(N36:N42)</f>
        <v>30037.903379112995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2">
        <f>VLOOKUP(A59,TRANSPORTE!A5:D94,4,FALSE)</f>
        <v>986.99686593056026</v>
      </c>
      <c r="M59" s="903"/>
      <c r="N59" s="295">
        <f>K59*L59</f>
        <v>2990.6005037695973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2990.6005037695973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3191.70032538125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36220.204208263844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7244.0408416527689</v>
      </c>
      <c r="M83" s="851"/>
      <c r="N83" s="57"/>
    </row>
    <row r="84" spans="1:14">
      <c r="B84" s="95" t="s">
        <v>1057</v>
      </c>
      <c r="C84" s="96"/>
      <c r="D84" s="96"/>
      <c r="E84" s="96"/>
      <c r="F84" s="96"/>
      <c r="G84" s="96"/>
      <c r="H84" s="96"/>
      <c r="I84" s="93"/>
      <c r="J84" s="94"/>
      <c r="K84" s="312">
        <v>0.05</v>
      </c>
      <c r="L84" s="850">
        <f>N78*K84</f>
        <v>1811.0102104131922</v>
      </c>
      <c r="M84" s="851"/>
      <c r="N84" s="57"/>
    </row>
    <row r="85" spans="1:14" ht="15.75" thickBot="1">
      <c r="B85" s="97" t="s">
        <v>1058</v>
      </c>
      <c r="C85" s="98"/>
      <c r="D85" s="98"/>
      <c r="E85" s="98"/>
      <c r="F85" s="98"/>
      <c r="G85" s="98"/>
      <c r="H85" s="98"/>
      <c r="I85" s="99"/>
      <c r="J85" s="100"/>
      <c r="K85" s="313">
        <v>0.05</v>
      </c>
      <c r="L85" s="852">
        <f>N78*K85</f>
        <v>1811.0102104131922</v>
      </c>
      <c r="M85" s="853"/>
      <c r="N85" s="57"/>
    </row>
    <row r="86" spans="1:14" ht="15.75" thickBot="1">
      <c r="B86" s="815" t="s">
        <v>1037</v>
      </c>
      <c r="C86" s="816"/>
      <c r="D86" s="816"/>
      <c r="E86" s="816"/>
      <c r="F86" s="816"/>
      <c r="G86" s="816"/>
      <c r="H86" s="816"/>
      <c r="I86" s="816"/>
      <c r="J86" s="816"/>
      <c r="K86" s="816"/>
      <c r="L86" s="816"/>
      <c r="M86" s="817"/>
      <c r="N86" s="58">
        <f>L83+L84+L85</f>
        <v>10866.061262479154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47086.265470742997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c r="B36" s="864"/>
      <c r="C36" s="865"/>
      <c r="D36" s="865"/>
      <c r="E36" s="865"/>
      <c r="F36" s="865"/>
      <c r="G36" s="865"/>
      <c r="H36" s="866"/>
      <c r="I36" s="275"/>
      <c r="J36" s="276"/>
      <c r="K36" s="277"/>
      <c r="L36" s="278"/>
      <c r="M36" s="279"/>
      <c r="N36" s="280"/>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136.17921388293334</v>
      </c>
    </row>
    <row r="43" spans="1:14" ht="15.75" thickBot="1">
      <c r="B43" s="815" t="s">
        <v>1037</v>
      </c>
      <c r="C43" s="816"/>
      <c r="D43" s="816"/>
      <c r="E43" s="816"/>
      <c r="F43" s="816"/>
      <c r="G43" s="816"/>
      <c r="H43" s="816"/>
      <c r="I43" s="816"/>
      <c r="J43" s="816"/>
      <c r="K43" s="816"/>
      <c r="L43" s="816"/>
      <c r="M43" s="817"/>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1361.7921388293332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299.59427054245333</v>
      </c>
      <c r="M83" s="851"/>
      <c r="N83" s="57"/>
    </row>
    <row r="84" spans="1:14">
      <c r="B84" s="95" t="s">
        <v>1057</v>
      </c>
      <c r="C84" s="96"/>
      <c r="D84" s="96"/>
      <c r="E84" s="96"/>
      <c r="F84" s="96"/>
      <c r="G84" s="96"/>
      <c r="H84" s="96"/>
      <c r="I84" s="93"/>
      <c r="J84" s="94"/>
      <c r="K84" s="312">
        <v>0.05</v>
      </c>
      <c r="L84" s="850">
        <f>N78*K84</f>
        <v>74.898567635613333</v>
      </c>
      <c r="M84" s="851"/>
      <c r="N84" s="57"/>
    </row>
    <row r="85" spans="1:14" ht="15.75" thickBot="1">
      <c r="B85" s="97" t="s">
        <v>1058</v>
      </c>
      <c r="C85" s="98"/>
      <c r="D85" s="98"/>
      <c r="E85" s="98"/>
      <c r="F85" s="98"/>
      <c r="G85" s="98"/>
      <c r="H85" s="98"/>
      <c r="I85" s="99"/>
      <c r="J85" s="100"/>
      <c r="K85" s="313">
        <v>0.05</v>
      </c>
      <c r="L85" s="852">
        <f>N78*K85</f>
        <v>74.898567635613333</v>
      </c>
      <c r="M85" s="853"/>
      <c r="N85" s="57"/>
    </row>
    <row r="86" spans="1:14" ht="15.75" thickBot="1">
      <c r="B86" s="815" t="s">
        <v>1037</v>
      </c>
      <c r="C86" s="816"/>
      <c r="D86" s="816"/>
      <c r="E86" s="816"/>
      <c r="F86" s="816"/>
      <c r="G86" s="816"/>
      <c r="H86" s="816"/>
      <c r="I86" s="816"/>
      <c r="J86" s="816"/>
      <c r="K86" s="816"/>
      <c r="L86" s="816"/>
      <c r="M86" s="817"/>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310</v>
      </c>
      <c r="B36" s="864" t="str">
        <f>VLOOKUP(A36,EQUIPOS!A6:D154,3,FALSE)</f>
        <v>Retroexcavadora A25C</v>
      </c>
      <c r="C36" s="865"/>
      <c r="D36" s="865"/>
      <c r="E36" s="865"/>
      <c r="F36" s="865"/>
      <c r="G36" s="865"/>
      <c r="H36" s="866"/>
      <c r="I36" s="275"/>
      <c r="J36" s="276"/>
      <c r="K36" s="277">
        <f>VLOOKUP(A36,EQUIPOS!A6:D163,4,FALSE)</f>
        <v>119438.88334397618</v>
      </c>
      <c r="L36" s="278"/>
      <c r="M36" s="279">
        <v>3</v>
      </c>
      <c r="N36" s="280">
        <f>K36/M36</f>
        <v>39812.961114658727</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85.112008676833341</v>
      </c>
    </row>
    <row r="43" spans="1:14" ht="15.75" thickBot="1">
      <c r="B43" s="815" t="s">
        <v>1037</v>
      </c>
      <c r="C43" s="816"/>
      <c r="D43" s="816"/>
      <c r="E43" s="816"/>
      <c r="F43" s="816"/>
      <c r="G43" s="816"/>
      <c r="H43" s="816"/>
      <c r="I43" s="816"/>
      <c r="J43" s="816"/>
      <c r="K43" s="816"/>
      <c r="L43" s="816"/>
      <c r="M43" s="817"/>
      <c r="N43" s="105">
        <f>SUM(N36:N42)</f>
        <v>39898.073123335562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2">
        <f>VLOOKUP(A59,TRANSPORTE!A6:D117,4,FALSE)</f>
        <v>986.99686593056026</v>
      </c>
      <c r="M59" s="903"/>
      <c r="N59" s="295">
        <f>K59*L59</f>
        <v>1677.8946720819524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1677.8946720819524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50087.168663100849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10017.433732620171</v>
      </c>
      <c r="M83" s="851"/>
      <c r="N83" s="57"/>
    </row>
    <row r="84" spans="1:14">
      <c r="B84" s="95" t="s">
        <v>1057</v>
      </c>
      <c r="C84" s="96"/>
      <c r="D84" s="96"/>
      <c r="E84" s="96"/>
      <c r="F84" s="96"/>
      <c r="G84" s="96"/>
      <c r="H84" s="96"/>
      <c r="I84" s="93"/>
      <c r="J84" s="94"/>
      <c r="K84" s="312">
        <v>0.05</v>
      </c>
      <c r="L84" s="850">
        <f>N78*K84</f>
        <v>2504.3584331550428</v>
      </c>
      <c r="M84" s="851"/>
      <c r="N84" s="57"/>
    </row>
    <row r="85" spans="1:14" ht="15.75" thickBot="1">
      <c r="B85" s="97" t="s">
        <v>1058</v>
      </c>
      <c r="C85" s="98"/>
      <c r="D85" s="98"/>
      <c r="E85" s="98"/>
      <c r="F85" s="98"/>
      <c r="G85" s="98"/>
      <c r="H85" s="98"/>
      <c r="I85" s="99"/>
      <c r="J85" s="100"/>
      <c r="K85" s="313">
        <v>0.05</v>
      </c>
      <c r="L85" s="852">
        <f>N78*K85</f>
        <v>2504.3584331550428</v>
      </c>
      <c r="M85" s="853"/>
      <c r="N85" s="57"/>
    </row>
    <row r="86" spans="1:14" ht="15.75" thickBot="1">
      <c r="B86" s="815" t="s">
        <v>1037</v>
      </c>
      <c r="C86" s="816"/>
      <c r="D86" s="816"/>
      <c r="E86" s="816"/>
      <c r="F86" s="816"/>
      <c r="G86" s="816"/>
      <c r="H86" s="816"/>
      <c r="I86" s="816"/>
      <c r="J86" s="816"/>
      <c r="K86" s="816"/>
      <c r="L86" s="816"/>
      <c r="M86" s="817"/>
      <c r="N86" s="58">
        <f>L83+L84+L85</f>
        <v>15026.150598930257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65113.319262031102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310</v>
      </c>
      <c r="B36" s="864" t="str">
        <f>VLOOKUP(A36,EQUIPOS!A6:D154,3,FALSE)</f>
        <v>Retroexcavadora A25C</v>
      </c>
      <c r="C36" s="865"/>
      <c r="D36" s="865"/>
      <c r="E36" s="865"/>
      <c r="F36" s="865"/>
      <c r="G36" s="865"/>
      <c r="H36" s="866"/>
      <c r="I36" s="275"/>
      <c r="J36" s="276"/>
      <c r="K36" s="277">
        <f>VLOOKUP(A36,EQUIPOS!A6:D163,4,FALSE)</f>
        <v>119438.88334397618</v>
      </c>
      <c r="L36" s="278"/>
      <c r="M36" s="279">
        <v>3</v>
      </c>
      <c r="N36" s="280">
        <f>K36/M36</f>
        <v>39812.961114658727</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85.112008676833341</v>
      </c>
    </row>
    <row r="43" spans="1:14" ht="15.75" thickBot="1">
      <c r="B43" s="815" t="s">
        <v>1037</v>
      </c>
      <c r="C43" s="816"/>
      <c r="D43" s="816"/>
      <c r="E43" s="816"/>
      <c r="F43" s="816"/>
      <c r="G43" s="816"/>
      <c r="H43" s="816"/>
      <c r="I43" s="816"/>
      <c r="J43" s="816"/>
      <c r="K43" s="816"/>
      <c r="L43" s="816"/>
      <c r="M43" s="817"/>
      <c r="N43" s="105">
        <f>SUM(N36:N42)</f>
        <v>39898.073123335562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2">
        <f>VLOOKUP(A59,TRANSPORTE!A6:D117,4,FALSE)</f>
        <v>986.99686593056026</v>
      </c>
      <c r="M59" s="903"/>
      <c r="N59" s="295">
        <f>K59*L59</f>
        <v>1677.8946720819524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1677.8946720819524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50087.168663100849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10017.433732620171</v>
      </c>
      <c r="M83" s="851"/>
      <c r="N83" s="57"/>
    </row>
    <row r="84" spans="1:14">
      <c r="B84" s="95" t="s">
        <v>1057</v>
      </c>
      <c r="C84" s="96"/>
      <c r="D84" s="96"/>
      <c r="E84" s="96"/>
      <c r="F84" s="96"/>
      <c r="G84" s="96"/>
      <c r="H84" s="96"/>
      <c r="I84" s="93"/>
      <c r="J84" s="94"/>
      <c r="K84" s="312">
        <v>0.05</v>
      </c>
      <c r="L84" s="850">
        <f>N78*K84</f>
        <v>2504.3584331550428</v>
      </c>
      <c r="M84" s="851"/>
      <c r="N84" s="57"/>
    </row>
    <row r="85" spans="1:14" ht="15.75" thickBot="1">
      <c r="B85" s="97" t="s">
        <v>1058</v>
      </c>
      <c r="C85" s="98"/>
      <c r="D85" s="98"/>
      <c r="E85" s="98"/>
      <c r="F85" s="98"/>
      <c r="G85" s="98"/>
      <c r="H85" s="98"/>
      <c r="I85" s="99"/>
      <c r="J85" s="100"/>
      <c r="K85" s="313">
        <v>0.05</v>
      </c>
      <c r="L85" s="852">
        <f>N78*K85</f>
        <v>2504.3584331550428</v>
      </c>
      <c r="M85" s="853"/>
      <c r="N85" s="57"/>
    </row>
    <row r="86" spans="1:14" ht="15.75" thickBot="1">
      <c r="B86" s="815" t="s">
        <v>1037</v>
      </c>
      <c r="C86" s="816"/>
      <c r="D86" s="816"/>
      <c r="E86" s="816"/>
      <c r="F86" s="816"/>
      <c r="G86" s="816"/>
      <c r="H86" s="816"/>
      <c r="I86" s="816"/>
      <c r="J86" s="816"/>
      <c r="K86" s="816"/>
      <c r="L86" s="816"/>
      <c r="M86" s="817"/>
      <c r="N86" s="58">
        <f>L83+L84+L85</f>
        <v>15026.150598930257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65113.319262031102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45</v>
      </c>
      <c r="N36" s="280">
        <f>K36/M36</f>
        <v>3502.9095941535411</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1.4185334779472223</v>
      </c>
    </row>
    <row r="43" spans="1:14" ht="15.75" thickBot="1">
      <c r="B43" s="815" t="s">
        <v>1037</v>
      </c>
      <c r="C43" s="816"/>
      <c r="D43" s="816"/>
      <c r="E43" s="816"/>
      <c r="F43" s="816"/>
      <c r="G43" s="816"/>
      <c r="H43" s="816"/>
      <c r="I43" s="816"/>
      <c r="J43" s="816"/>
      <c r="K43" s="816"/>
      <c r="L43" s="816"/>
      <c r="M43" s="817"/>
      <c r="N43" s="105">
        <f>SUM(N36:N42)</f>
        <v>3504.3281276314883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2">
        <f>VLOOKUP(A59,TRANSPORTE!A6:D117,4,FALSE)</f>
        <v>0.44173516964766157</v>
      </c>
      <c r="M59" s="903"/>
      <c r="N59" s="295">
        <f>K59*L59</f>
        <v>15.76994555642152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15.76994555642152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3661.951420982632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732.39028419652641</v>
      </c>
      <c r="M83" s="851"/>
      <c r="N83" s="57"/>
    </row>
    <row r="84" spans="1:14">
      <c r="B84" s="95" t="s">
        <v>1057</v>
      </c>
      <c r="C84" s="96"/>
      <c r="D84" s="96"/>
      <c r="E84" s="96"/>
      <c r="F84" s="96"/>
      <c r="G84" s="96"/>
      <c r="H84" s="96"/>
      <c r="I84" s="93"/>
      <c r="J84" s="94"/>
      <c r="K84" s="312">
        <v>0.05</v>
      </c>
      <c r="L84" s="850">
        <f>N78*K84</f>
        <v>183.0975710491316</v>
      </c>
      <c r="M84" s="851"/>
      <c r="N84" s="57"/>
    </row>
    <row r="85" spans="1:14" ht="15.75" thickBot="1">
      <c r="B85" s="97" t="s">
        <v>1058</v>
      </c>
      <c r="C85" s="98"/>
      <c r="D85" s="98"/>
      <c r="E85" s="98"/>
      <c r="F85" s="98"/>
      <c r="G85" s="98"/>
      <c r="H85" s="98"/>
      <c r="I85" s="99"/>
      <c r="J85" s="100"/>
      <c r="K85" s="313">
        <v>0.05</v>
      </c>
      <c r="L85" s="852">
        <f>N78*K85</f>
        <v>183.0975710491316</v>
      </c>
      <c r="M85" s="853"/>
      <c r="N85" s="57"/>
    </row>
    <row r="86" spans="1:14" ht="15.75" thickBot="1">
      <c r="B86" s="815" t="s">
        <v>1037</v>
      </c>
      <c r="C86" s="816"/>
      <c r="D86" s="816"/>
      <c r="E86" s="816"/>
      <c r="F86" s="816"/>
      <c r="G86" s="816"/>
      <c r="H86" s="816"/>
      <c r="I86" s="816"/>
      <c r="J86" s="816"/>
      <c r="K86" s="816"/>
      <c r="L86" s="816"/>
      <c r="M86" s="817"/>
      <c r="N86" s="58">
        <f>L83+L84+L85</f>
        <v>1098.5854262947896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4760.5368472774217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c r="B36" s="864"/>
      <c r="C36" s="865"/>
      <c r="D36" s="865"/>
      <c r="E36" s="865"/>
      <c r="F36" s="865"/>
      <c r="G36" s="865"/>
      <c r="H36" s="866"/>
      <c r="I36" s="275"/>
      <c r="J36" s="276"/>
      <c r="K36" s="277"/>
      <c r="L36" s="278"/>
      <c r="M36" s="279"/>
      <c r="N36" s="280"/>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56.741339117888892</v>
      </c>
    </row>
    <row r="43" spans="1:14" ht="15.75" thickBot="1">
      <c r="B43" s="815" t="s">
        <v>1037</v>
      </c>
      <c r="C43" s="816"/>
      <c r="D43" s="816"/>
      <c r="E43" s="816"/>
      <c r="F43" s="816"/>
      <c r="G43" s="816"/>
      <c r="H43" s="816"/>
      <c r="I43" s="816"/>
      <c r="J43" s="816"/>
      <c r="K43" s="816"/>
      <c r="L43" s="816"/>
      <c r="M43" s="817"/>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2">
        <f>VLOOKUP(A59,TRANSPORTE!A6:D117,4,FALSE)</f>
        <v>0.44173516964766157</v>
      </c>
      <c r="M59" s="903"/>
      <c r="N59" s="295">
        <f>K59*L59</f>
        <v>4.5277854888885312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4.5277854888885312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628.68251578566628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125.73650315713326</v>
      </c>
      <c r="M83" s="851"/>
      <c r="N83" s="57"/>
    </row>
    <row r="84" spans="1:14">
      <c r="B84" s="95" t="s">
        <v>1057</v>
      </c>
      <c r="C84" s="96"/>
      <c r="D84" s="96"/>
      <c r="E84" s="96"/>
      <c r="F84" s="96"/>
      <c r="G84" s="96"/>
      <c r="H84" s="96"/>
      <c r="I84" s="93"/>
      <c r="J84" s="94"/>
      <c r="K84" s="312">
        <v>0.05</v>
      </c>
      <c r="L84" s="850">
        <f>N78*K84</f>
        <v>31.434125789283314</v>
      </c>
      <c r="M84" s="851"/>
      <c r="N84" s="57"/>
    </row>
    <row r="85" spans="1:14" ht="15.75" thickBot="1">
      <c r="B85" s="97" t="s">
        <v>1058</v>
      </c>
      <c r="C85" s="98"/>
      <c r="D85" s="98"/>
      <c r="E85" s="98"/>
      <c r="F85" s="98"/>
      <c r="G85" s="98"/>
      <c r="H85" s="98"/>
      <c r="I85" s="99"/>
      <c r="J85" s="100"/>
      <c r="K85" s="313">
        <v>0.05</v>
      </c>
      <c r="L85" s="852">
        <f>N78*K85</f>
        <v>31.434125789283314</v>
      </c>
      <c r="M85" s="853"/>
      <c r="N85" s="57"/>
    </row>
    <row r="86" spans="1:14" ht="15.75" thickBot="1">
      <c r="B86" s="815" t="s">
        <v>1037</v>
      </c>
      <c r="C86" s="816"/>
      <c r="D86" s="816"/>
      <c r="E86" s="816"/>
      <c r="F86" s="816"/>
      <c r="G86" s="816"/>
      <c r="H86" s="816"/>
      <c r="I86" s="816"/>
      <c r="J86" s="816"/>
      <c r="K86" s="816"/>
      <c r="L86" s="816"/>
      <c r="M86" s="817"/>
      <c r="N86" s="58">
        <f>L83+L84+L85</f>
        <v>188.60475473569988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817.28727052136617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45</v>
      </c>
      <c r="N36" s="280">
        <f>K36/M36</f>
        <v>3502.9095941535411</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1.4185334779472223</v>
      </c>
    </row>
    <row r="43" spans="1:14" ht="15.75" thickBot="1">
      <c r="B43" s="815" t="s">
        <v>1037</v>
      </c>
      <c r="C43" s="816"/>
      <c r="D43" s="816"/>
      <c r="E43" s="816"/>
      <c r="F43" s="816"/>
      <c r="G43" s="816"/>
      <c r="H43" s="816"/>
      <c r="I43" s="816"/>
      <c r="J43" s="816"/>
      <c r="K43" s="816"/>
      <c r="L43" s="816"/>
      <c r="M43" s="817"/>
      <c r="N43" s="105">
        <f>SUM(N36:N42)</f>
        <v>3504.3281276314883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2">
        <f>VLOOKUP(A59,TRANSPORTE!A6:D117,4,FALSE)</f>
        <v>1263.1350998927971</v>
      </c>
      <c r="M59" s="903"/>
      <c r="N59" s="295">
        <f>K59*L59</f>
        <v>1023.7646827876126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1023.7646827876126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4669.9461582138229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933.98923164276459</v>
      </c>
      <c r="M83" s="851"/>
      <c r="N83" s="57"/>
    </row>
    <row r="84" spans="1:14">
      <c r="B84" s="95" t="s">
        <v>1057</v>
      </c>
      <c r="C84" s="96"/>
      <c r="D84" s="96"/>
      <c r="E84" s="96"/>
      <c r="F84" s="96"/>
      <c r="G84" s="96"/>
      <c r="H84" s="96"/>
      <c r="I84" s="93"/>
      <c r="J84" s="94"/>
      <c r="K84" s="312">
        <v>0.05</v>
      </c>
      <c r="L84" s="850">
        <f>N78*K84</f>
        <v>233.49730791069115</v>
      </c>
      <c r="M84" s="851"/>
      <c r="N84" s="57"/>
    </row>
    <row r="85" spans="1:14" ht="15.75" thickBot="1">
      <c r="B85" s="97" t="s">
        <v>1058</v>
      </c>
      <c r="C85" s="98"/>
      <c r="D85" s="98"/>
      <c r="E85" s="98"/>
      <c r="F85" s="98"/>
      <c r="G85" s="98"/>
      <c r="H85" s="98"/>
      <c r="I85" s="99"/>
      <c r="J85" s="100"/>
      <c r="K85" s="313">
        <v>0.05</v>
      </c>
      <c r="L85" s="852">
        <f>N78*K85</f>
        <v>233.49730791069115</v>
      </c>
      <c r="M85" s="853"/>
      <c r="N85" s="57"/>
    </row>
    <row r="86" spans="1:14" ht="15.75" thickBot="1">
      <c r="B86" s="815" t="s">
        <v>1037</v>
      </c>
      <c r="C86" s="816"/>
      <c r="D86" s="816"/>
      <c r="E86" s="816"/>
      <c r="F86" s="816"/>
      <c r="G86" s="816"/>
      <c r="H86" s="816"/>
      <c r="I86" s="816"/>
      <c r="J86" s="816"/>
      <c r="K86" s="816"/>
      <c r="L86" s="816"/>
      <c r="M86" s="817"/>
      <c r="N86" s="58">
        <f>L83+L84+L85</f>
        <v>1400.9838474641469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6070.9300056779703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VLOOKUP(A36,EQUIPOS!A5:D154,4,FALSE)</f>
        <v>125435.75378884634</v>
      </c>
      <c r="L36" s="278"/>
      <c r="M36" s="279">
        <v>0.625</v>
      </c>
      <c r="N36" s="280">
        <f>K36/M36</f>
        <v>200697.20606215415</v>
      </c>
    </row>
    <row r="37" spans="1:14">
      <c r="A37" s="114" t="s">
        <v>241</v>
      </c>
      <c r="B37" s="864" t="str">
        <f>VLOOKUP(A37,EQUIPOS!A7:D154,3,FALSE)</f>
        <v>Grúa (capacidad 15 ton)</v>
      </c>
      <c r="C37" s="865"/>
      <c r="D37" s="865"/>
      <c r="E37" s="865"/>
      <c r="F37" s="865"/>
      <c r="G37" s="865"/>
      <c r="H37" s="866"/>
      <c r="I37" s="275"/>
      <c r="J37" s="276"/>
      <c r="K37" s="277">
        <f>VLOOKUP(A37,EQUIPOS!A6:D154,4,FALSE)</f>
        <v>131016.11960408687</v>
      </c>
      <c r="L37" s="278"/>
      <c r="M37" s="279">
        <v>0.625</v>
      </c>
      <c r="N37" s="280">
        <f>K37/M37</f>
        <v>209625.79136653899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2553.3602603050003</v>
      </c>
    </row>
    <row r="43" spans="1:14" ht="15.75" thickBot="1">
      <c r="B43" s="815" t="s">
        <v>1037</v>
      </c>
      <c r="C43" s="816"/>
      <c r="D43" s="816"/>
      <c r="E43" s="816"/>
      <c r="F43" s="816"/>
      <c r="G43" s="816"/>
      <c r="H43" s="816"/>
      <c r="I43" s="816"/>
      <c r="J43" s="816"/>
      <c r="K43" s="816"/>
      <c r="L43" s="816"/>
      <c r="M43" s="817"/>
      <c r="N43" s="402">
        <f>SUM(N36:N42)</f>
        <v>412876.35768899811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43802.484047489903</v>
      </c>
      <c r="N51" s="280">
        <f>K51*M51</f>
        <v>87604.968094979806</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109557.08883987223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573500.65173497028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114700.13034699406</v>
      </c>
      <c r="M83" s="851"/>
      <c r="N83" s="57"/>
    </row>
    <row r="84" spans="1:14">
      <c r="B84" s="95" t="s">
        <v>1057</v>
      </c>
      <c r="C84" s="96"/>
      <c r="D84" s="96"/>
      <c r="E84" s="96"/>
      <c r="F84" s="96"/>
      <c r="G84" s="96"/>
      <c r="H84" s="96"/>
      <c r="I84" s="93"/>
      <c r="J84" s="94"/>
      <c r="K84" s="312">
        <v>0.05</v>
      </c>
      <c r="L84" s="850">
        <f>N78*K84</f>
        <v>28675.032586748515</v>
      </c>
      <c r="M84" s="851"/>
      <c r="N84" s="57"/>
    </row>
    <row r="85" spans="1:14" ht="15.75" thickBot="1">
      <c r="B85" s="97" t="s">
        <v>1058</v>
      </c>
      <c r="C85" s="98"/>
      <c r="D85" s="98"/>
      <c r="E85" s="98"/>
      <c r="F85" s="98"/>
      <c r="G85" s="98"/>
      <c r="H85" s="98"/>
      <c r="I85" s="99"/>
      <c r="J85" s="100"/>
      <c r="K85" s="313">
        <v>0.05</v>
      </c>
      <c r="L85" s="852">
        <f>N78*K85</f>
        <v>28675.032586748515</v>
      </c>
      <c r="M85" s="853"/>
      <c r="N85" s="57"/>
    </row>
    <row r="86" spans="1:14" ht="15.75" thickBot="1">
      <c r="B86" s="815" t="s">
        <v>1037</v>
      </c>
      <c r="C86" s="816"/>
      <c r="D86" s="816"/>
      <c r="E86" s="816"/>
      <c r="F86" s="816"/>
      <c r="G86" s="816"/>
      <c r="H86" s="816"/>
      <c r="I86" s="816"/>
      <c r="J86" s="816"/>
      <c r="K86" s="816"/>
      <c r="L86" s="816"/>
      <c r="M86" s="817"/>
      <c r="N86" s="58">
        <f>L83+L84+L85</f>
        <v>172050.19552049108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745550.84725546138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125435.75378884634</v>
      </c>
      <c r="L36" s="278"/>
      <c r="M36" s="279">
        <v>0.5</v>
      </c>
      <c r="N36" s="280">
        <f>K36/M36</f>
        <v>250871.50757769268</v>
      </c>
    </row>
    <row r="37" spans="1:14">
      <c r="A37" s="114" t="s">
        <v>241</v>
      </c>
      <c r="B37" s="864" t="str">
        <f>VLOOKUP(A37,EQUIPOS!A7:D154,3,FALSE)</f>
        <v>Grúa (capacidad 15 ton)</v>
      </c>
      <c r="C37" s="865"/>
      <c r="D37" s="865"/>
      <c r="E37" s="865"/>
      <c r="F37" s="865"/>
      <c r="G37" s="865"/>
      <c r="H37" s="866"/>
      <c r="I37" s="275"/>
      <c r="J37" s="276"/>
      <c r="K37" s="277">
        <f>VLOOKUP(A37,EQUIPOS!A7:D164,4,FALSE)</f>
        <v>131016.11960408687</v>
      </c>
      <c r="L37" s="278"/>
      <c r="M37" s="279">
        <v>0.5</v>
      </c>
      <c r="N37" s="280">
        <f>K37/M37</f>
        <v>262032.23920817373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3191.70032538125</v>
      </c>
    </row>
    <row r="43" spans="1:14" ht="15.75" thickBot="1">
      <c r="B43" s="815" t="s">
        <v>1037</v>
      </c>
      <c r="C43" s="816"/>
      <c r="D43" s="816"/>
      <c r="E43" s="816"/>
      <c r="F43" s="816"/>
      <c r="G43" s="816"/>
      <c r="H43" s="816"/>
      <c r="I43" s="816"/>
      <c r="J43" s="816"/>
      <c r="K43" s="816"/>
      <c r="L43" s="816"/>
      <c r="M43" s="817"/>
      <c r="N43" s="402">
        <f>SUM(N36:N42)</f>
        <v>516095.44711124769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43802.484047489903</v>
      </c>
      <c r="N51" s="280">
        <f>K51*M51</f>
        <v>87604.968094979806</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109557.08883987223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63834.006507624996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689486.54245874495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137897.30849174899</v>
      </c>
      <c r="M83" s="851"/>
      <c r="N83" s="57"/>
    </row>
    <row r="84" spans="1:14">
      <c r="B84" s="95" t="s">
        <v>1057</v>
      </c>
      <c r="C84" s="96"/>
      <c r="D84" s="96"/>
      <c r="E84" s="96"/>
      <c r="F84" s="96"/>
      <c r="G84" s="96"/>
      <c r="H84" s="96"/>
      <c r="I84" s="93"/>
      <c r="J84" s="94"/>
      <c r="K84" s="312">
        <v>0.05</v>
      </c>
      <c r="L84" s="850">
        <f>N78*K84</f>
        <v>34474.327122937248</v>
      </c>
      <c r="M84" s="851"/>
      <c r="N84" s="57"/>
    </row>
    <row r="85" spans="1:14" ht="15.75" thickBot="1">
      <c r="B85" s="97" t="s">
        <v>1058</v>
      </c>
      <c r="C85" s="98"/>
      <c r="D85" s="98"/>
      <c r="E85" s="98"/>
      <c r="F85" s="98"/>
      <c r="G85" s="98"/>
      <c r="H85" s="98"/>
      <c r="I85" s="99"/>
      <c r="J85" s="100"/>
      <c r="K85" s="313">
        <v>0.05</v>
      </c>
      <c r="L85" s="852">
        <f>N78*K85</f>
        <v>34474.327122937248</v>
      </c>
      <c r="M85" s="853"/>
      <c r="N85" s="57"/>
    </row>
    <row r="86" spans="1:14" ht="15.75" thickBot="1">
      <c r="B86" s="815" t="s">
        <v>1037</v>
      </c>
      <c r="C86" s="816"/>
      <c r="D86" s="816"/>
      <c r="E86" s="816"/>
      <c r="F86" s="816"/>
      <c r="G86" s="816"/>
      <c r="H86" s="816"/>
      <c r="I86" s="816"/>
      <c r="J86" s="816"/>
      <c r="K86" s="816"/>
      <c r="L86" s="816"/>
      <c r="M86" s="817"/>
      <c r="N86" s="58">
        <f>L83+L84+L85</f>
        <v>206845.96273762349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896332.50519636844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125435.75378884634</v>
      </c>
      <c r="L36" s="278"/>
      <c r="M36" s="279">
        <v>0.4375</v>
      </c>
      <c r="N36" s="280">
        <f>K36/M36</f>
        <v>286710.29437450593</v>
      </c>
    </row>
    <row r="37" spans="1:14">
      <c r="A37" s="114" t="s">
        <v>241</v>
      </c>
      <c r="B37" s="864" t="str">
        <f>VLOOKUP(A37,EQUIPOS!A7:D154,3,FALSE)</f>
        <v>Grúa (capacidad 15 ton)</v>
      </c>
      <c r="C37" s="865"/>
      <c r="D37" s="865"/>
      <c r="E37" s="865"/>
      <c r="F37" s="865"/>
      <c r="G37" s="865"/>
      <c r="H37" s="866"/>
      <c r="I37" s="275"/>
      <c r="J37" s="276"/>
      <c r="K37" s="277">
        <f>VLOOKUP(A37,EQUIPOS!A7:D164,4,FALSE)</f>
        <v>131016.11960408687</v>
      </c>
      <c r="L37" s="278"/>
      <c r="M37" s="279">
        <v>0.4375</v>
      </c>
      <c r="N37" s="280">
        <f>K37/M37</f>
        <v>299465.41623791284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3647.657514721428</v>
      </c>
    </row>
    <row r="43" spans="1:14" ht="15.75" thickBot="1">
      <c r="B43" s="815" t="s">
        <v>1037</v>
      </c>
      <c r="C43" s="816"/>
      <c r="D43" s="816"/>
      <c r="E43" s="816"/>
      <c r="F43" s="816"/>
      <c r="G43" s="816"/>
      <c r="H43" s="816"/>
      <c r="I43" s="816"/>
      <c r="J43" s="816"/>
      <c r="K43" s="816"/>
      <c r="L43" s="816"/>
      <c r="M43" s="817"/>
      <c r="N43" s="402">
        <f>SUM(N36:N42)</f>
        <v>589823.36812714022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43802.484047489903</v>
      </c>
      <c r="N51" s="280">
        <f>K51*M51</f>
        <v>87604.968094979806</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109557.08883987223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772333.60726144107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154466.72145228821</v>
      </c>
      <c r="M83" s="851"/>
      <c r="N83" s="57"/>
    </row>
    <row r="84" spans="1:14">
      <c r="B84" s="95" t="s">
        <v>1057</v>
      </c>
      <c r="C84" s="96"/>
      <c r="D84" s="96"/>
      <c r="E84" s="96"/>
      <c r="F84" s="96"/>
      <c r="G84" s="96"/>
      <c r="H84" s="96"/>
      <c r="I84" s="93"/>
      <c r="J84" s="94"/>
      <c r="K84" s="312">
        <v>0.05</v>
      </c>
      <c r="L84" s="850">
        <f>N78*K84</f>
        <v>38616.680363072053</v>
      </c>
      <c r="M84" s="851"/>
      <c r="N84" s="57"/>
    </row>
    <row r="85" spans="1:14" ht="15.75" thickBot="1">
      <c r="B85" s="97" t="s">
        <v>1058</v>
      </c>
      <c r="C85" s="98"/>
      <c r="D85" s="98"/>
      <c r="E85" s="98"/>
      <c r="F85" s="98"/>
      <c r="G85" s="98"/>
      <c r="H85" s="98"/>
      <c r="I85" s="99"/>
      <c r="J85" s="100"/>
      <c r="K85" s="313">
        <v>0.05</v>
      </c>
      <c r="L85" s="852">
        <f>N78*K85</f>
        <v>38616.680363072053</v>
      </c>
      <c r="M85" s="853"/>
      <c r="N85" s="57"/>
    </row>
    <row r="86" spans="1:14" ht="15.75" thickBot="1">
      <c r="B86" s="815" t="s">
        <v>1037</v>
      </c>
      <c r="C86" s="816"/>
      <c r="D86" s="816"/>
      <c r="E86" s="816"/>
      <c r="F86" s="816"/>
      <c r="G86" s="816"/>
      <c r="H86" s="816"/>
      <c r="I86" s="816"/>
      <c r="J86" s="816"/>
      <c r="K86" s="816"/>
      <c r="L86" s="816"/>
      <c r="M86" s="817"/>
      <c r="N86" s="58">
        <f>L83+L84+L85</f>
        <v>231700.08217843232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1004033.6894398734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125435.75378884634</v>
      </c>
      <c r="L36" s="278"/>
      <c r="M36" s="279">
        <v>0.875</v>
      </c>
      <c r="N36" s="280">
        <f>K36/M36</f>
        <v>143355.14718725297</v>
      </c>
    </row>
    <row r="37" spans="1:14">
      <c r="A37" s="114" t="s">
        <v>241</v>
      </c>
      <c r="B37" s="864" t="str">
        <f>VLOOKUP(A37,EQUIPOS!A7:D154,3,FALSE)</f>
        <v>Grúa (capacidad 15 ton)</v>
      </c>
      <c r="C37" s="865"/>
      <c r="D37" s="865"/>
      <c r="E37" s="865"/>
      <c r="F37" s="865"/>
      <c r="G37" s="865"/>
      <c r="H37" s="866"/>
      <c r="I37" s="275"/>
      <c r="J37" s="276"/>
      <c r="K37" s="277">
        <f>VLOOKUP(A37,EQUIPOS!A7:D164,4,FALSE)</f>
        <v>131016.11960408687</v>
      </c>
      <c r="L37" s="278"/>
      <c r="M37" s="279">
        <v>0.875</v>
      </c>
      <c r="N37" s="280">
        <f>K37/M37</f>
        <v>149732.70811895642</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1459.0630058885715</v>
      </c>
    </row>
    <row r="43" spans="1:14" ht="15.75" thickBot="1">
      <c r="B43" s="815" t="s">
        <v>1037</v>
      </c>
      <c r="C43" s="816"/>
      <c r="D43" s="816"/>
      <c r="E43" s="816"/>
      <c r="F43" s="816"/>
      <c r="G43" s="816"/>
      <c r="H43" s="816"/>
      <c r="I43" s="816"/>
      <c r="J43" s="816"/>
      <c r="K43" s="816"/>
      <c r="L43" s="816"/>
      <c r="M43" s="817"/>
      <c r="N43" s="402">
        <f>SUM(N36:N42)</f>
        <v>294546.91831209796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29181.260117771428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345680.29917476187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69136.059834952379</v>
      </c>
      <c r="M83" s="851"/>
      <c r="N83" s="57"/>
    </row>
    <row r="84" spans="1:14">
      <c r="B84" s="95" t="s">
        <v>1057</v>
      </c>
      <c r="C84" s="96"/>
      <c r="D84" s="96"/>
      <c r="E84" s="96"/>
      <c r="F84" s="96"/>
      <c r="G84" s="96"/>
      <c r="H84" s="96"/>
      <c r="I84" s="93"/>
      <c r="J84" s="94"/>
      <c r="K84" s="312">
        <v>0.05</v>
      </c>
      <c r="L84" s="850">
        <f>N78*K84</f>
        <v>17284.014958738095</v>
      </c>
      <c r="M84" s="851"/>
      <c r="N84" s="57"/>
    </row>
    <row r="85" spans="1:14" ht="15.75" thickBot="1">
      <c r="B85" s="97" t="s">
        <v>1058</v>
      </c>
      <c r="C85" s="98"/>
      <c r="D85" s="98"/>
      <c r="E85" s="98"/>
      <c r="F85" s="98"/>
      <c r="G85" s="98"/>
      <c r="H85" s="98"/>
      <c r="I85" s="99"/>
      <c r="J85" s="100"/>
      <c r="K85" s="313">
        <v>0.05</v>
      </c>
      <c r="L85" s="852">
        <f>N78*K85</f>
        <v>17284.014958738095</v>
      </c>
      <c r="M85" s="853"/>
      <c r="N85" s="57"/>
    </row>
    <row r="86" spans="1:14" ht="15.75" thickBot="1">
      <c r="B86" s="815" t="s">
        <v>1037</v>
      </c>
      <c r="C86" s="816"/>
      <c r="D86" s="816"/>
      <c r="E86" s="816"/>
      <c r="F86" s="816"/>
      <c r="G86" s="816"/>
      <c r="H86" s="816"/>
      <c r="I86" s="816"/>
      <c r="J86" s="816"/>
      <c r="K86" s="816"/>
      <c r="L86" s="816"/>
      <c r="M86" s="817"/>
      <c r="N86" s="58">
        <f>L83+L84+L85</f>
        <v>103704.08975242855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449384.38892719045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125435.75378884634</v>
      </c>
      <c r="L36" s="278"/>
      <c r="M36" s="279">
        <v>0.75</v>
      </c>
      <c r="N36" s="280">
        <f>K36/M36</f>
        <v>167247.67171846179</v>
      </c>
    </row>
    <row r="37" spans="1:14">
      <c r="A37" s="114" t="s">
        <v>241</v>
      </c>
      <c r="B37" s="864" t="str">
        <f>VLOOKUP(A37,EQUIPOS!A7:D154,3,FALSE)</f>
        <v>Grúa (capacidad 15 ton)</v>
      </c>
      <c r="C37" s="865"/>
      <c r="D37" s="865"/>
      <c r="E37" s="865"/>
      <c r="F37" s="865"/>
      <c r="G37" s="865"/>
      <c r="H37" s="866"/>
      <c r="I37" s="275"/>
      <c r="J37" s="276"/>
      <c r="K37" s="277">
        <f>VLOOKUP(A37,EQUIPOS!A7:D164,4,FALSE)</f>
        <v>131016.11960408687</v>
      </c>
      <c r="L37" s="278"/>
      <c r="M37" s="279">
        <v>0.75</v>
      </c>
      <c r="N37" s="280">
        <f>K37/M37</f>
        <v>174688.15947211583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1702.2401735366668</v>
      </c>
    </row>
    <row r="43" spans="1:14" ht="15.75" thickBot="1">
      <c r="B43" s="815" t="s">
        <v>1037</v>
      </c>
      <c r="C43" s="816"/>
      <c r="D43" s="816"/>
      <c r="E43" s="816"/>
      <c r="F43" s="816"/>
      <c r="G43" s="816"/>
      <c r="H43" s="816"/>
      <c r="I43" s="816"/>
      <c r="J43" s="816"/>
      <c r="K43" s="816"/>
      <c r="L43" s="816"/>
      <c r="M43" s="817"/>
      <c r="N43" s="402">
        <f>SUM(N36:N42)</f>
        <v>343638.07136411424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34044.803470733335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399634.99557974003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79926.999115948012</v>
      </c>
      <c r="M83" s="851"/>
      <c r="N83" s="57"/>
    </row>
    <row r="84" spans="1:14">
      <c r="B84" s="95" t="s">
        <v>1057</v>
      </c>
      <c r="C84" s="96"/>
      <c r="D84" s="96"/>
      <c r="E84" s="96"/>
      <c r="F84" s="96"/>
      <c r="G84" s="96"/>
      <c r="H84" s="96"/>
      <c r="I84" s="93"/>
      <c r="J84" s="94"/>
      <c r="K84" s="312">
        <v>0.05</v>
      </c>
      <c r="L84" s="850">
        <f>N78*K84</f>
        <v>19981.749778987003</v>
      </c>
      <c r="M84" s="851"/>
      <c r="N84" s="57"/>
    </row>
    <row r="85" spans="1:14" ht="15.75" thickBot="1">
      <c r="B85" s="97" t="s">
        <v>1058</v>
      </c>
      <c r="C85" s="98"/>
      <c r="D85" s="98"/>
      <c r="E85" s="98"/>
      <c r="F85" s="98"/>
      <c r="G85" s="98"/>
      <c r="H85" s="98"/>
      <c r="I85" s="99"/>
      <c r="J85" s="100"/>
      <c r="K85" s="313">
        <v>0.05</v>
      </c>
      <c r="L85" s="852">
        <f>N78*K85</f>
        <v>19981.749778987003</v>
      </c>
      <c r="M85" s="853"/>
      <c r="N85" s="57"/>
    </row>
    <row r="86" spans="1:14" ht="15.75" thickBot="1">
      <c r="B86" s="815" t="s">
        <v>1037</v>
      </c>
      <c r="C86" s="816"/>
      <c r="D86" s="816"/>
      <c r="E86" s="816"/>
      <c r="F86" s="816"/>
      <c r="G86" s="816"/>
      <c r="H86" s="816"/>
      <c r="I86" s="816"/>
      <c r="J86" s="816"/>
      <c r="K86" s="816"/>
      <c r="L86" s="816"/>
      <c r="M86" s="817"/>
      <c r="N86" s="58">
        <f>L83+L84+L85</f>
        <v>119890.498673922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519525.49425366207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125435.75378884634</v>
      </c>
      <c r="L36" s="278"/>
      <c r="M36" s="279">
        <v>0.6875</v>
      </c>
      <c r="N36" s="280">
        <f>K36/M36</f>
        <v>182452.00551104921</v>
      </c>
    </row>
    <row r="37" spans="1:14">
      <c r="A37" s="114" t="s">
        <v>241</v>
      </c>
      <c r="B37" s="864" t="str">
        <f>VLOOKUP(A37,EQUIPOS!A7:D154,3,FALSE)</f>
        <v>Grúa (capacidad 15 ton)</v>
      </c>
      <c r="C37" s="865"/>
      <c r="D37" s="865"/>
      <c r="E37" s="865"/>
      <c r="F37" s="865"/>
      <c r="G37" s="865"/>
      <c r="H37" s="866"/>
      <c r="I37" s="275"/>
      <c r="J37" s="276"/>
      <c r="K37" s="277">
        <f>VLOOKUP(A37,EQUIPOS!A7:D164,4,FALSE)</f>
        <v>131016.11960408687</v>
      </c>
      <c r="L37" s="278"/>
      <c r="M37" s="279">
        <v>0.6875</v>
      </c>
      <c r="N37" s="280">
        <f>K37/M37</f>
        <v>190568.90124230817</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1856.9892802218183</v>
      </c>
    </row>
    <row r="43" spans="1:14" ht="15.75" thickBot="1">
      <c r="B43" s="815" t="s">
        <v>1037</v>
      </c>
      <c r="C43" s="816"/>
      <c r="D43" s="816"/>
      <c r="E43" s="816"/>
      <c r="F43" s="816"/>
      <c r="G43" s="816"/>
      <c r="H43" s="816"/>
      <c r="I43" s="816"/>
      <c r="J43" s="816"/>
      <c r="K43" s="816"/>
      <c r="L43" s="816"/>
      <c r="M43" s="817"/>
      <c r="N43" s="402">
        <f>SUM(N36:N42)</f>
        <v>374877.89603357919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37139.785604436365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433969.802382908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86793.960476581604</v>
      </c>
      <c r="M83" s="851"/>
      <c r="N83" s="57"/>
    </row>
    <row r="84" spans="1:14">
      <c r="B84" s="95" t="s">
        <v>1057</v>
      </c>
      <c r="C84" s="96"/>
      <c r="D84" s="96"/>
      <c r="E84" s="96"/>
      <c r="F84" s="96"/>
      <c r="G84" s="96"/>
      <c r="H84" s="96"/>
      <c r="I84" s="93"/>
      <c r="J84" s="94"/>
      <c r="K84" s="312">
        <v>0.05</v>
      </c>
      <c r="L84" s="850">
        <f>N78*K84</f>
        <v>21698.490119145401</v>
      </c>
      <c r="M84" s="851"/>
      <c r="N84" s="57"/>
    </row>
    <row r="85" spans="1:14" ht="15.75" thickBot="1">
      <c r="B85" s="97" t="s">
        <v>1058</v>
      </c>
      <c r="C85" s="98"/>
      <c r="D85" s="98"/>
      <c r="E85" s="98"/>
      <c r="F85" s="98"/>
      <c r="G85" s="98"/>
      <c r="H85" s="98"/>
      <c r="I85" s="99"/>
      <c r="J85" s="100"/>
      <c r="K85" s="313">
        <v>0.05</v>
      </c>
      <c r="L85" s="852">
        <f>N78*K85</f>
        <v>21698.490119145401</v>
      </c>
      <c r="M85" s="853"/>
      <c r="N85" s="57"/>
    </row>
    <row r="86" spans="1:14" ht="15.75" thickBot="1">
      <c r="B86" s="815" t="s">
        <v>1037</v>
      </c>
      <c r="C86" s="816"/>
      <c r="D86" s="816"/>
      <c r="E86" s="816"/>
      <c r="F86" s="816"/>
      <c r="G86" s="816"/>
      <c r="H86" s="816"/>
      <c r="I86" s="816"/>
      <c r="J86" s="816"/>
      <c r="K86" s="816"/>
      <c r="L86" s="816"/>
      <c r="M86" s="817"/>
      <c r="N86" s="58">
        <f>L83+L84+L85</f>
        <v>130190.9407148724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564160.74309778039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8" t="s">
        <v>241</v>
      </c>
      <c r="B36" s="864" t="str">
        <f>VLOOKUP(A36,EQUIPOS!A6:D154,3,FALSE)</f>
        <v>Grúa (capacidad 15 ton)</v>
      </c>
      <c r="C36" s="865"/>
      <c r="D36" s="865"/>
      <c r="E36" s="865"/>
      <c r="F36" s="865"/>
      <c r="G36" s="865"/>
      <c r="H36" s="866"/>
      <c r="I36" s="275"/>
      <c r="J36" s="276"/>
      <c r="K36" s="277">
        <f>VLOOKUP(A36,EQUIPOS!A6:D163,4,FALSE)</f>
        <v>131016.11960408687</v>
      </c>
      <c r="L36" s="278"/>
      <c r="M36" s="404">
        <v>1.125</v>
      </c>
      <c r="N36" s="280">
        <f>K36/M36</f>
        <v>116458.77298141056</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1134.8267823577778</v>
      </c>
    </row>
    <row r="43" spans="1:14" ht="15.75" thickBot="1">
      <c r="B43" s="815" t="s">
        <v>1037</v>
      </c>
      <c r="C43" s="816"/>
      <c r="D43" s="816"/>
      <c r="E43" s="816"/>
      <c r="F43" s="816"/>
      <c r="G43" s="816"/>
      <c r="H43" s="816"/>
      <c r="I43" s="816"/>
      <c r="J43" s="816"/>
      <c r="K43" s="816"/>
      <c r="L43" s="816"/>
      <c r="M43" s="817"/>
      <c r="N43" s="402">
        <f>SUM(N36:N42)</f>
        <v>117593.59976376833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1000</v>
      </c>
      <c r="N48" s="280">
        <f>K48*M48</f>
        <v>10000</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2289.5465461339113</v>
      </c>
      <c r="N49" s="280">
        <f>K49*M49</f>
        <v>2289.5465461339113</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9662.5741987585116</v>
      </c>
      <c r="N50" s="280">
        <f>K50*M50</f>
        <v>9662.5741987585116</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22696.535647155557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162242.25615581631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32448.451231163264</v>
      </c>
      <c r="M83" s="851"/>
      <c r="N83" s="57"/>
    </row>
    <row r="84" spans="1:14">
      <c r="B84" s="95" t="s">
        <v>1057</v>
      </c>
      <c r="C84" s="96"/>
      <c r="D84" s="96"/>
      <c r="E84" s="96"/>
      <c r="F84" s="96"/>
      <c r="G84" s="96"/>
      <c r="H84" s="96"/>
      <c r="I84" s="93"/>
      <c r="J84" s="94"/>
      <c r="K84" s="312">
        <v>0.05</v>
      </c>
      <c r="L84" s="850">
        <f>N78*K84</f>
        <v>8112.1128077908161</v>
      </c>
      <c r="M84" s="851"/>
      <c r="N84" s="57"/>
    </row>
    <row r="85" spans="1:14" ht="15.75" thickBot="1">
      <c r="B85" s="97" t="s">
        <v>1058</v>
      </c>
      <c r="C85" s="98"/>
      <c r="D85" s="98"/>
      <c r="E85" s="98"/>
      <c r="F85" s="98"/>
      <c r="G85" s="98"/>
      <c r="H85" s="98"/>
      <c r="I85" s="99"/>
      <c r="J85" s="100"/>
      <c r="K85" s="313">
        <v>0.05</v>
      </c>
      <c r="L85" s="852">
        <f>N78*K85</f>
        <v>8112.1128077908161</v>
      </c>
      <c r="M85" s="853"/>
      <c r="N85" s="57"/>
    </row>
    <row r="86" spans="1:14" ht="15.75" thickBot="1">
      <c r="B86" s="815" t="s">
        <v>1037</v>
      </c>
      <c r="C86" s="816"/>
      <c r="D86" s="816"/>
      <c r="E86" s="816"/>
      <c r="F86" s="816"/>
      <c r="G86" s="816"/>
      <c r="H86" s="816"/>
      <c r="I86" s="816"/>
      <c r="J86" s="816"/>
      <c r="K86" s="816"/>
      <c r="L86" s="816"/>
      <c r="M86" s="817"/>
      <c r="N86" s="58">
        <f>L83+L84+L85</f>
        <v>48672.676846744893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210914.93300256121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61" t="s">
        <v>241</v>
      </c>
      <c r="B36" s="864" t="str">
        <f>VLOOKUP(A36,EQUIPOS!A6:D154,3,FALSE)</f>
        <v>Grúa (capacidad 15 ton)</v>
      </c>
      <c r="C36" s="865"/>
      <c r="D36" s="865"/>
      <c r="E36" s="865"/>
      <c r="F36" s="865"/>
      <c r="G36" s="865"/>
      <c r="H36" s="866"/>
      <c r="I36" s="275"/>
      <c r="J36" s="276"/>
      <c r="K36" s="277">
        <f>VLOOKUP(A36,EQUIPOS!A6:D163,4,FALSE)</f>
        <v>131016.11960408687</v>
      </c>
      <c r="L36" s="278"/>
      <c r="M36" s="470">
        <v>1</v>
      </c>
      <c r="N36" s="280">
        <f>K36/M36</f>
        <v>131016.11960408687</v>
      </c>
    </row>
    <row r="37" spans="1:14">
      <c r="A37" s="161" t="s">
        <v>373</v>
      </c>
      <c r="B37" s="864" t="str">
        <f>VLOOKUP(A37,EQUIPOS!A7:D154,3,FALSE)</f>
        <v>Volqueta 6 m3</v>
      </c>
      <c r="C37" s="865"/>
      <c r="D37" s="865"/>
      <c r="E37" s="865"/>
      <c r="F37" s="865"/>
      <c r="G37" s="865"/>
      <c r="H37" s="866"/>
      <c r="I37" s="275"/>
      <c r="J37" s="276"/>
      <c r="K37" s="277">
        <f>VLOOKUP(A37,EQUIPOS!A7:D164,4,FALSE)</f>
        <v>65331.127224350799</v>
      </c>
      <c r="L37" s="278"/>
      <c r="M37" s="471">
        <v>1</v>
      </c>
      <c r="N37" s="280">
        <f>K37/M37</f>
        <v>65331.127224350799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1276.6801301525002</v>
      </c>
    </row>
    <row r="43" spans="1:14" ht="15.75" thickBot="1">
      <c r="B43" s="815" t="s">
        <v>1037</v>
      </c>
      <c r="C43" s="816"/>
      <c r="D43" s="816"/>
      <c r="E43" s="816"/>
      <c r="F43" s="816"/>
      <c r="G43" s="816"/>
      <c r="H43" s="816"/>
      <c r="I43" s="816"/>
      <c r="J43" s="816"/>
      <c r="K43" s="816"/>
      <c r="L43" s="816"/>
      <c r="M43" s="817"/>
      <c r="N43" s="402">
        <f>SUM(N36:N42)</f>
        <v>197623.92695859016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1000</v>
      </c>
      <c r="N48" s="280">
        <f>K48*M48</f>
        <v>10000</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2289.5465461339113</v>
      </c>
      <c r="N49" s="280">
        <f>K49*M49</f>
        <v>2289.5465461339113</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9662.5741987585116</v>
      </c>
      <c r="N50" s="280">
        <f>K50*M50</f>
        <v>9662.5741987585116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25533.60260305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245109.6503065326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49021.930061306521</v>
      </c>
      <c r="M83" s="851"/>
      <c r="N83" s="57"/>
    </row>
    <row r="84" spans="1:14">
      <c r="B84" s="95" t="s">
        <v>1057</v>
      </c>
      <c r="C84" s="96"/>
      <c r="D84" s="96"/>
      <c r="E84" s="96"/>
      <c r="F84" s="96"/>
      <c r="G84" s="96"/>
      <c r="H84" s="96"/>
      <c r="I84" s="93"/>
      <c r="J84" s="94"/>
      <c r="K84" s="312">
        <v>0.05</v>
      </c>
      <c r="L84" s="850">
        <f>N78*K84</f>
        <v>12255.48251532663</v>
      </c>
      <c r="M84" s="851"/>
      <c r="N84" s="57"/>
    </row>
    <row r="85" spans="1:14" ht="15.75" thickBot="1">
      <c r="B85" s="97" t="s">
        <v>1058</v>
      </c>
      <c r="C85" s="98"/>
      <c r="D85" s="98"/>
      <c r="E85" s="98"/>
      <c r="F85" s="98"/>
      <c r="G85" s="98"/>
      <c r="H85" s="98"/>
      <c r="I85" s="99"/>
      <c r="J85" s="100"/>
      <c r="K85" s="313">
        <v>0.05</v>
      </c>
      <c r="L85" s="852">
        <f>N78*K85</f>
        <v>12255.48251532663</v>
      </c>
      <c r="M85" s="853"/>
      <c r="N85" s="57"/>
    </row>
    <row r="86" spans="1:14" ht="15.75" thickBot="1">
      <c r="B86" s="815" t="s">
        <v>1037</v>
      </c>
      <c r="C86" s="816"/>
      <c r="D86" s="816"/>
      <c r="E86" s="816"/>
      <c r="F86" s="816"/>
      <c r="G86" s="816"/>
      <c r="H86" s="816"/>
      <c r="I86" s="816"/>
      <c r="J86" s="816"/>
      <c r="K86" s="816"/>
      <c r="L86" s="816"/>
      <c r="M86" s="817"/>
      <c r="N86" s="58">
        <f>L83+L84+L85</f>
        <v>73532.895091959785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318642.54539849237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131016.11960408687</v>
      </c>
      <c r="L36" s="278"/>
      <c r="M36" s="279">
        <v>0.9375</v>
      </c>
      <c r="N36" s="280">
        <f>K36/M36</f>
        <v>139750.52757769267</v>
      </c>
    </row>
    <row r="37" spans="1:14">
      <c r="A37" s="150" t="s">
        <v>373</v>
      </c>
      <c r="B37" s="864" t="str">
        <f>VLOOKUP(A37,EQUIPOS!A7:D154,3,FALSE)</f>
        <v>Volqueta 6 m3</v>
      </c>
      <c r="C37" s="865"/>
      <c r="D37" s="865"/>
      <c r="E37" s="865"/>
      <c r="F37" s="865"/>
      <c r="G37" s="865"/>
      <c r="H37" s="866"/>
      <c r="I37" s="275"/>
      <c r="J37" s="276"/>
      <c r="K37" s="277">
        <f>VLOOKUP(A37,EQUIPOS!A7:D164,4,FALSE)</f>
        <v>65331.127224350799</v>
      </c>
      <c r="L37" s="278"/>
      <c r="M37" s="279">
        <v>0.9375</v>
      </c>
      <c r="N37" s="280">
        <f>K37/M37</f>
        <v>69686.53570597418</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1361.7921388293335</v>
      </c>
    </row>
    <row r="43" spans="1:14" ht="15.75" thickBot="1">
      <c r="B43" s="815" t="s">
        <v>1037</v>
      </c>
      <c r="C43" s="816"/>
      <c r="D43" s="816"/>
      <c r="E43" s="816"/>
      <c r="F43" s="816"/>
      <c r="G43" s="816"/>
      <c r="H43" s="816"/>
      <c r="I43" s="816"/>
      <c r="J43" s="816"/>
      <c r="K43" s="816"/>
      <c r="L43" s="816"/>
      <c r="M43" s="817"/>
      <c r="N43" s="402">
        <f>SUM(N36:N42)</f>
        <v>210798.85542249618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9662.5741987585116</v>
      </c>
      <c r="N49" s="280">
        <f>K49*M49</f>
        <v>9662.5741987585116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27235.842776586665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259986.81894397526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51997.363788795054</v>
      </c>
      <c r="M83" s="851"/>
      <c r="N83" s="57"/>
    </row>
    <row r="84" spans="1:14">
      <c r="B84" s="95" t="s">
        <v>1057</v>
      </c>
      <c r="C84" s="96"/>
      <c r="D84" s="96"/>
      <c r="E84" s="96"/>
      <c r="F84" s="96"/>
      <c r="G84" s="96"/>
      <c r="H84" s="96"/>
      <c r="I84" s="93"/>
      <c r="J84" s="94"/>
      <c r="K84" s="312">
        <v>0.05</v>
      </c>
      <c r="L84" s="850">
        <f>N78*K84</f>
        <v>12999.340947198763</v>
      </c>
      <c r="M84" s="851"/>
      <c r="N84" s="57"/>
    </row>
    <row r="85" spans="1:14" ht="15.75" thickBot="1">
      <c r="B85" s="97" t="s">
        <v>1058</v>
      </c>
      <c r="C85" s="98"/>
      <c r="D85" s="98"/>
      <c r="E85" s="98"/>
      <c r="F85" s="98"/>
      <c r="G85" s="98"/>
      <c r="H85" s="98"/>
      <c r="I85" s="99"/>
      <c r="J85" s="100"/>
      <c r="K85" s="313">
        <v>0.05</v>
      </c>
      <c r="L85" s="852">
        <f>N78*K85</f>
        <v>12999.340947198763</v>
      </c>
      <c r="M85" s="853"/>
      <c r="N85" s="57"/>
    </row>
    <row r="86" spans="1:14" ht="15.75" thickBot="1">
      <c r="B86" s="815" t="s">
        <v>1037</v>
      </c>
      <c r="C86" s="816"/>
      <c r="D86" s="816"/>
      <c r="E86" s="816"/>
      <c r="F86" s="816"/>
      <c r="G86" s="816"/>
      <c r="H86" s="816"/>
      <c r="I86" s="816"/>
      <c r="J86" s="816"/>
      <c r="K86" s="816"/>
      <c r="L86" s="816"/>
      <c r="M86" s="817"/>
      <c r="N86" s="58">
        <f>L83+L84+L85</f>
        <v>77996.045683192584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337982.86462716782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131016.11960408687</v>
      </c>
      <c r="L36" s="278"/>
      <c r="M36" s="279">
        <v>1.5</v>
      </c>
      <c r="N36" s="280">
        <f>K36/M36</f>
        <v>87344.079736057916</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851.12008676833341</v>
      </c>
    </row>
    <row r="43" spans="1:14" ht="15.75" thickBot="1">
      <c r="B43" s="815" t="s">
        <v>1037</v>
      </c>
      <c r="C43" s="816"/>
      <c r="D43" s="816"/>
      <c r="E43" s="816"/>
      <c r="F43" s="816"/>
      <c r="G43" s="816"/>
      <c r="H43" s="816"/>
      <c r="I43" s="816"/>
      <c r="J43" s="816"/>
      <c r="K43" s="816"/>
      <c r="L43" s="816"/>
      <c r="M43" s="817"/>
      <c r="N43" s="402">
        <f>SUM(N36:N42)</f>
        <v>88195.199822826253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9662.5741987585116</v>
      </c>
      <c r="N49" s="280">
        <f>K49*M49</f>
        <v>9662.5741987585116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127169.72230308535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25433.944460617073</v>
      </c>
      <c r="M83" s="851"/>
      <c r="N83" s="57"/>
    </row>
    <row r="84" spans="1:14">
      <c r="B84" s="95" t="s">
        <v>1057</v>
      </c>
      <c r="C84" s="96"/>
      <c r="D84" s="96"/>
      <c r="E84" s="96"/>
      <c r="F84" s="96"/>
      <c r="G84" s="96"/>
      <c r="H84" s="96"/>
      <c r="I84" s="93"/>
      <c r="J84" s="94"/>
      <c r="K84" s="312">
        <v>0.05</v>
      </c>
      <c r="L84" s="850">
        <f>N78*K84</f>
        <v>6358.4861151542682</v>
      </c>
      <c r="M84" s="851"/>
      <c r="N84" s="57"/>
    </row>
    <row r="85" spans="1:14" ht="15.75" thickBot="1">
      <c r="B85" s="97" t="s">
        <v>1058</v>
      </c>
      <c r="C85" s="98"/>
      <c r="D85" s="98"/>
      <c r="E85" s="98"/>
      <c r="F85" s="98"/>
      <c r="G85" s="98"/>
      <c r="H85" s="98"/>
      <c r="I85" s="99"/>
      <c r="J85" s="100"/>
      <c r="K85" s="313">
        <v>0.05</v>
      </c>
      <c r="L85" s="852">
        <f>N78*K85</f>
        <v>6358.4861151542682</v>
      </c>
      <c r="M85" s="853"/>
      <c r="N85" s="57"/>
    </row>
    <row r="86" spans="1:14" ht="15.75" thickBot="1">
      <c r="B86" s="815" t="s">
        <v>1037</v>
      </c>
      <c r="C86" s="816"/>
      <c r="D86" s="816"/>
      <c r="E86" s="816"/>
      <c r="F86" s="816"/>
      <c r="G86" s="816"/>
      <c r="H86" s="816"/>
      <c r="I86" s="816"/>
      <c r="J86" s="816"/>
      <c r="K86" s="816"/>
      <c r="L86" s="816"/>
      <c r="M86" s="817"/>
      <c r="N86" s="58">
        <f>L83+L84+L85</f>
        <v>38150.916690925609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165320.63899401095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131016.11960408687</v>
      </c>
      <c r="L36" s="278"/>
      <c r="M36" s="279">
        <v>1.375</v>
      </c>
      <c r="N36" s="280">
        <f>K36/M36</f>
        <v>95284.450621154087</v>
      </c>
    </row>
    <row r="37" spans="1:14">
      <c r="A37" s="150" t="s">
        <v>373</v>
      </c>
      <c r="B37" s="864" t="str">
        <f>VLOOKUP(A37,EQUIPOS!A7:D154,3,FALSE)</f>
        <v>Volqueta 6 m3</v>
      </c>
      <c r="C37" s="865"/>
      <c r="D37" s="865"/>
      <c r="E37" s="865"/>
      <c r="F37" s="865"/>
      <c r="G37" s="865"/>
      <c r="H37" s="866"/>
      <c r="I37" s="275"/>
      <c r="J37" s="276"/>
      <c r="K37" s="277">
        <f>VLOOKUP(A37,EQUIPOS!A7:D164,4,FALSE)</f>
        <v>65331.127224350799</v>
      </c>
      <c r="L37" s="278"/>
      <c r="M37" s="279">
        <v>1.375</v>
      </c>
      <c r="N37" s="280">
        <f>K37/M37</f>
        <v>47513.547072255125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928.49464011090913</v>
      </c>
    </row>
    <row r="43" spans="1:14" ht="15.75" thickBot="1">
      <c r="B43" s="815" t="s">
        <v>1037</v>
      </c>
      <c r="C43" s="816"/>
      <c r="D43" s="816"/>
      <c r="E43" s="816"/>
      <c r="F43" s="816"/>
      <c r="G43" s="816"/>
      <c r="H43" s="816"/>
      <c r="I43" s="816"/>
      <c r="J43" s="816"/>
      <c r="K43" s="816"/>
      <c r="L43" s="816"/>
      <c r="M43" s="817"/>
      <c r="N43" s="402">
        <f>SUM(N36:N42)</f>
        <v>143726.49233352012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9662.5741987585116</v>
      </c>
      <c r="N49" s="280">
        <f>K49*M49</f>
        <v>9662.5741987585116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18569.892802218183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184248.50588063072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36849.701176126146</v>
      </c>
      <c r="M83" s="851"/>
      <c r="N83" s="57"/>
    </row>
    <row r="84" spans="1:14">
      <c r="B84" s="95" t="s">
        <v>1057</v>
      </c>
      <c r="C84" s="96"/>
      <c r="D84" s="96"/>
      <c r="E84" s="96"/>
      <c r="F84" s="96"/>
      <c r="G84" s="96"/>
      <c r="H84" s="96"/>
      <c r="I84" s="93"/>
      <c r="J84" s="94"/>
      <c r="K84" s="312">
        <v>0.05</v>
      </c>
      <c r="L84" s="850">
        <f>N78*K84</f>
        <v>9212.4252940315364</v>
      </c>
      <c r="M84" s="851"/>
      <c r="N84" s="57"/>
    </row>
    <row r="85" spans="1:14" ht="15.75" thickBot="1">
      <c r="B85" s="97" t="s">
        <v>1058</v>
      </c>
      <c r="C85" s="98"/>
      <c r="D85" s="98"/>
      <c r="E85" s="98"/>
      <c r="F85" s="98"/>
      <c r="G85" s="98"/>
      <c r="H85" s="98"/>
      <c r="I85" s="99"/>
      <c r="J85" s="100"/>
      <c r="K85" s="313">
        <v>0.05</v>
      </c>
      <c r="L85" s="852">
        <f>N78*K85</f>
        <v>9212.4252940315364</v>
      </c>
      <c r="M85" s="853"/>
      <c r="N85" s="57"/>
    </row>
    <row r="86" spans="1:14" ht="15.75" thickBot="1">
      <c r="B86" s="815" t="s">
        <v>1037</v>
      </c>
      <c r="C86" s="816"/>
      <c r="D86" s="816"/>
      <c r="E86" s="816"/>
      <c r="F86" s="816"/>
      <c r="G86" s="816"/>
      <c r="H86" s="816"/>
      <c r="I86" s="816"/>
      <c r="J86" s="816"/>
      <c r="K86" s="816"/>
      <c r="L86" s="816"/>
      <c r="M86" s="817"/>
      <c r="N86" s="58">
        <f>L83+L84+L85</f>
        <v>55274.551764189215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239523.05764481993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131016.11960408687</v>
      </c>
      <c r="L36" s="278"/>
      <c r="M36" s="279">
        <v>1.3125</v>
      </c>
      <c r="N36" s="280">
        <f>K36/M36</f>
        <v>99821.805412637608</v>
      </c>
    </row>
    <row r="37" spans="1:14">
      <c r="A37" s="150" t="s">
        <v>373</v>
      </c>
      <c r="B37" s="864" t="str">
        <f>VLOOKUP(A37,EQUIPOS!A7:D154,3,FALSE)</f>
        <v>Volqueta 6 m3</v>
      </c>
      <c r="C37" s="865"/>
      <c r="D37" s="865"/>
      <c r="E37" s="865"/>
      <c r="F37" s="865"/>
      <c r="G37" s="865"/>
      <c r="H37" s="866"/>
      <c r="I37" s="275"/>
      <c r="J37" s="276"/>
      <c r="K37" s="277">
        <f>VLOOKUP(A37,EQUIPOS!A7:D164,4,FALSE)</f>
        <v>65331.127224350799</v>
      </c>
      <c r="L37" s="278"/>
      <c r="M37" s="279">
        <v>1.3125</v>
      </c>
      <c r="N37" s="280">
        <f>K37/M37</f>
        <v>49776.096932838707</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972.70867059238105</v>
      </c>
    </row>
    <row r="43" spans="1:14" ht="15.75" thickBot="1">
      <c r="B43" s="815" t="s">
        <v>1037</v>
      </c>
      <c r="C43" s="816"/>
      <c r="D43" s="816"/>
      <c r="E43" s="816"/>
      <c r="F43" s="816"/>
      <c r="G43" s="816"/>
      <c r="H43" s="816"/>
      <c r="I43" s="816"/>
      <c r="J43" s="816"/>
      <c r="K43" s="816"/>
      <c r="L43" s="816"/>
      <c r="M43" s="817"/>
      <c r="N43" s="402">
        <f>SUM(N36:N42)</f>
        <v>150570.61101606869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1000</v>
      </c>
      <c r="N48" s="280">
        <f>K48*M48</f>
        <v>10000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9662.5741987585116</v>
      </c>
      <c r="N49" s="280">
        <f>K49*M49</f>
        <v>9662.5741987585116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2289.5465461339113</v>
      </c>
      <c r="N50" s="280">
        <f>K50*M50</f>
        <v>2289.5465461339113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21952.120744892425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19454.17341184762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191976.90517280874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38395.381034561746</v>
      </c>
      <c r="M83" s="851"/>
      <c r="N83" s="57"/>
    </row>
    <row r="84" spans="1:14">
      <c r="B84" s="95" t="s">
        <v>1057</v>
      </c>
      <c r="C84" s="96"/>
      <c r="D84" s="96"/>
      <c r="E84" s="96"/>
      <c r="F84" s="96"/>
      <c r="G84" s="96"/>
      <c r="H84" s="96"/>
      <c r="I84" s="93"/>
      <c r="J84" s="94"/>
      <c r="K84" s="312">
        <v>0.05</v>
      </c>
      <c r="L84" s="850">
        <f>N78*K84</f>
        <v>9598.8452586404364</v>
      </c>
      <c r="M84" s="851"/>
      <c r="N84" s="57"/>
    </row>
    <row r="85" spans="1:14" ht="15.75" thickBot="1">
      <c r="B85" s="97" t="s">
        <v>1058</v>
      </c>
      <c r="C85" s="98"/>
      <c r="D85" s="98"/>
      <c r="E85" s="98"/>
      <c r="F85" s="98"/>
      <c r="G85" s="98"/>
      <c r="H85" s="98"/>
      <c r="I85" s="99"/>
      <c r="J85" s="100"/>
      <c r="K85" s="313">
        <v>0.05</v>
      </c>
      <c r="L85" s="852">
        <f>N78*K85</f>
        <v>9598.8452586404364</v>
      </c>
      <c r="M85" s="853"/>
      <c r="N85" s="57"/>
    </row>
    <row r="86" spans="1:14" ht="15.75" thickBot="1">
      <c r="B86" s="815" t="s">
        <v>1037</v>
      </c>
      <c r="C86" s="816"/>
      <c r="D86" s="816"/>
      <c r="E86" s="816"/>
      <c r="F86" s="816"/>
      <c r="G86" s="816"/>
      <c r="H86" s="816"/>
      <c r="I86" s="816"/>
      <c r="J86" s="816"/>
      <c r="K86" s="816"/>
      <c r="L86" s="816"/>
      <c r="M86" s="817"/>
      <c r="N86" s="58">
        <f>L83+L84+L85</f>
        <v>57593.071551842622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249569.97672465135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66</v>
      </c>
      <c r="N36" s="280">
        <f>K36/M36</f>
        <v>2388.3474505592326</v>
      </c>
    </row>
    <row r="37" spans="1:14">
      <c r="A37" s="150"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156794.6972754364</v>
      </c>
      <c r="L37" s="278"/>
      <c r="M37" s="279">
        <v>100</v>
      </c>
      <c r="N37" s="280">
        <f>K37/M37</f>
        <v>1567.946972754364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3957.2616052303788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3339.4098475260648</v>
      </c>
      <c r="N48" s="280">
        <f>K48*M48</f>
        <v>3339.4098475260648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3339.4098475260648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7393.3896444346638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1478.6779288869329</v>
      </c>
      <c r="M83" s="851"/>
      <c r="N83" s="57"/>
    </row>
    <row r="84" spans="1:14">
      <c r="B84" s="95" t="s">
        <v>1057</v>
      </c>
      <c r="C84" s="96"/>
      <c r="D84" s="96"/>
      <c r="E84" s="96"/>
      <c r="F84" s="96"/>
      <c r="G84" s="96"/>
      <c r="H84" s="96"/>
      <c r="I84" s="93"/>
      <c r="J84" s="94"/>
      <c r="K84" s="312">
        <v>0.05</v>
      </c>
      <c r="L84" s="850">
        <f>N78*K84</f>
        <v>369.66948222173323</v>
      </c>
      <c r="M84" s="851"/>
      <c r="N84" s="57"/>
    </row>
    <row r="85" spans="1:14" ht="15.75" thickBot="1">
      <c r="B85" s="97" t="s">
        <v>1058</v>
      </c>
      <c r="C85" s="98"/>
      <c r="D85" s="98"/>
      <c r="E85" s="98"/>
      <c r="F85" s="98"/>
      <c r="G85" s="98"/>
      <c r="H85" s="98"/>
      <c r="I85" s="99"/>
      <c r="J85" s="100"/>
      <c r="K85" s="313">
        <v>0.05</v>
      </c>
      <c r="L85" s="852">
        <f>N78*K85</f>
        <v>369.66948222173323</v>
      </c>
      <c r="M85" s="853"/>
      <c r="N85" s="57"/>
    </row>
    <row r="86" spans="1:14" ht="15.75" thickBot="1">
      <c r="B86" s="815" t="s">
        <v>1037</v>
      </c>
      <c r="C86" s="816"/>
      <c r="D86" s="816"/>
      <c r="E86" s="816"/>
      <c r="F86" s="816"/>
      <c r="G86" s="816"/>
      <c r="H86" s="816"/>
      <c r="I86" s="816"/>
      <c r="J86" s="816"/>
      <c r="K86" s="816"/>
      <c r="L86" s="816"/>
      <c r="M86" s="817"/>
      <c r="N86" s="58">
        <f>L83+L84+L85</f>
        <v>2218.0168933303994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9611.4065377650622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66</v>
      </c>
      <c r="N36" s="280">
        <f>K36/M36</f>
        <v>2388.3474505592326</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2389.3146324760146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2486.0328241542343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497.2065648308469</v>
      </c>
      <c r="M83" s="851"/>
      <c r="N83" s="57"/>
    </row>
    <row r="84" spans="1:14">
      <c r="B84" s="95" t="s">
        <v>1057</v>
      </c>
      <c r="C84" s="96"/>
      <c r="D84" s="96"/>
      <c r="E84" s="96"/>
      <c r="F84" s="96"/>
      <c r="G84" s="96"/>
      <c r="H84" s="96"/>
      <c r="I84" s="93"/>
      <c r="J84" s="94"/>
      <c r="K84" s="312">
        <v>0.05</v>
      </c>
      <c r="L84" s="850">
        <f>N78*K84</f>
        <v>124.30164120771173</v>
      </c>
      <c r="M84" s="851"/>
      <c r="N84" s="57"/>
    </row>
    <row r="85" spans="1:14" ht="15.75" thickBot="1">
      <c r="B85" s="97" t="s">
        <v>1058</v>
      </c>
      <c r="C85" s="98"/>
      <c r="D85" s="98"/>
      <c r="E85" s="98"/>
      <c r="F85" s="98"/>
      <c r="G85" s="98"/>
      <c r="H85" s="98"/>
      <c r="I85" s="99"/>
      <c r="J85" s="100"/>
      <c r="K85" s="313">
        <v>0.05</v>
      </c>
      <c r="L85" s="852">
        <f>N78*K85</f>
        <v>124.30164120771173</v>
      </c>
      <c r="M85" s="853"/>
      <c r="N85" s="57"/>
    </row>
    <row r="86" spans="1:14" ht="15.75" thickBot="1">
      <c r="B86" s="815" t="s">
        <v>1037</v>
      </c>
      <c r="C86" s="816"/>
      <c r="D86" s="816"/>
      <c r="E86" s="816"/>
      <c r="F86" s="816"/>
      <c r="G86" s="816"/>
      <c r="H86" s="816"/>
      <c r="I86" s="816"/>
      <c r="J86" s="816"/>
      <c r="K86" s="816"/>
      <c r="L86" s="816"/>
      <c r="M86" s="817"/>
      <c r="N86" s="58">
        <f>L83+L84+L85</f>
        <v>745.80984724627046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3231.8426714005045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180</v>
      </c>
      <c r="B36" s="864" t="str">
        <f>VLOOKUP(A36,EQUIPOS!A6:D154,3,FALSE)</f>
        <v>Compresor 120 HP, con martillo.</v>
      </c>
      <c r="C36" s="865"/>
      <c r="D36" s="865"/>
      <c r="E36" s="865"/>
      <c r="F36" s="865"/>
      <c r="G36" s="865"/>
      <c r="H36" s="866"/>
      <c r="I36" s="275"/>
      <c r="J36" s="276"/>
      <c r="K36" s="277">
        <f>VLOOKUP(A36,EQUIPOS!A6:D163,4,FALSE)</f>
        <v>86582</v>
      </c>
      <c r="L36" s="278"/>
      <c r="M36" s="279">
        <v>66</v>
      </c>
      <c r="N36" s="280">
        <f>K36/M36</f>
        <v>1311.8484848484848</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156794.6972754364</v>
      </c>
      <c r="L37" s="278"/>
      <c r="M37" s="279">
        <v>100</v>
      </c>
      <c r="N37" s="280">
        <f>K37/M37</f>
        <v>1567.946972754364</v>
      </c>
    </row>
    <row r="38" spans="1:14">
      <c r="A38" t="s">
        <v>312</v>
      </c>
      <c r="B38" s="864" t="str">
        <f>VLOOKUP(A38,EQUIPOS!A8:D154,3,FALSE)</f>
        <v>Retroexcavadora sobre oruga, potencia 138 HP, balde de 1,5 m3.</v>
      </c>
      <c r="C38" s="865"/>
      <c r="D38" s="865"/>
      <c r="E38" s="865"/>
      <c r="F38" s="865"/>
      <c r="G38" s="865"/>
      <c r="H38" s="866"/>
      <c r="I38" s="275"/>
      <c r="J38" s="276"/>
      <c r="K38" s="277">
        <f>VLOOKUP(A38,EQUIPOS!A8:D165,4,FALSE)</f>
        <v>157630.93173690935</v>
      </c>
      <c r="L38" s="278"/>
      <c r="M38" s="279">
        <v>66</v>
      </c>
      <c r="N38" s="280">
        <f>K38/M38</f>
        <v>2388.3474505592326</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N78*L42</f>
        <v>5.8030915006931822</v>
      </c>
    </row>
    <row r="43" spans="1:14" ht="15.75" thickBot="1">
      <c r="B43" s="815" t="s">
        <v>1037</v>
      </c>
      <c r="C43" s="816"/>
      <c r="D43" s="816"/>
      <c r="E43" s="816"/>
      <c r="F43" s="816"/>
      <c r="G43" s="816"/>
      <c r="H43" s="816"/>
      <c r="I43" s="816"/>
      <c r="J43" s="816"/>
      <c r="K43" s="816"/>
      <c r="L43" s="816"/>
      <c r="M43" s="817"/>
      <c r="N43" s="402">
        <f>SUM(N36:N42)</f>
        <v>5273.9459996627738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3950.5270415235332</v>
      </c>
      <c r="N48" s="280">
        <f>K48*M48</f>
        <v>790.10540830470666</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1512.7975555957328</v>
      </c>
      <c r="N49" s="280">
        <f t="shared" ref="N49:N54" si="0">K49*M49</f>
        <v>4538.3926667871983</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6818.1560441149877</v>
      </c>
      <c r="N50" s="280">
        <f t="shared" si="0"/>
        <v>2045.4468132344962</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923.90373048876017</v>
      </c>
      <c r="N51" s="280">
        <f t="shared" si="0"/>
        <v>184.78074609775206</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779.19223769059226</v>
      </c>
      <c r="N52" s="280">
        <f t="shared" si="0"/>
        <v>389.59611884529613</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3.0540589405170848E-2</v>
      </c>
      <c r="N53" s="280">
        <f t="shared" si="0"/>
        <v>244.17659338275169</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3339.4098475260648</v>
      </c>
      <c r="N54" s="280">
        <f t="shared" si="0"/>
        <v>3339.4098475260648</v>
      </c>
    </row>
    <row r="55" spans="1:14" ht="15.75" thickBot="1">
      <c r="B55" s="897"/>
      <c r="C55" s="898"/>
      <c r="D55" s="898"/>
      <c r="E55" s="898"/>
      <c r="F55" s="898"/>
      <c r="G55" s="898"/>
      <c r="H55" s="898"/>
      <c r="I55" s="868"/>
      <c r="J55" s="48"/>
      <c r="K55" s="50"/>
      <c r="L55" s="899"/>
      <c r="M55" s="900"/>
      <c r="N55" s="51"/>
    </row>
    <row r="56" spans="1:14" ht="15.75" thickBot="1">
      <c r="B56" s="815" t="s">
        <v>1037</v>
      </c>
      <c r="C56" s="816"/>
      <c r="D56" s="816"/>
      <c r="E56" s="816"/>
      <c r="F56" s="816"/>
      <c r="G56" s="816"/>
      <c r="H56" s="816"/>
      <c r="I56" s="816"/>
      <c r="J56" s="816"/>
      <c r="K56" s="816"/>
      <c r="L56" s="816"/>
      <c r="M56" s="817"/>
      <c r="N56" s="402">
        <f>SUM(N48:N55)</f>
        <v>11531.908194178266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815" t="s">
        <v>1037</v>
      </c>
      <c r="C78" s="816"/>
      <c r="D78" s="816"/>
      <c r="E78" s="816"/>
      <c r="F78" s="816"/>
      <c r="G78" s="816"/>
      <c r="H78" s="816"/>
      <c r="I78" s="858"/>
      <c r="J78" s="858"/>
      <c r="K78" s="858"/>
      <c r="L78" s="858"/>
      <c r="M78" s="859"/>
      <c r="N78" s="309">
        <f>SUM(N72:N77)</f>
        <v>290.1545750346591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17096.008768875701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3419.2017537751403</v>
      </c>
      <c r="M85" s="851"/>
      <c r="N85" s="57"/>
    </row>
    <row r="86" spans="1:14">
      <c r="B86" s="95" t="s">
        <v>1057</v>
      </c>
      <c r="C86" s="96"/>
      <c r="D86" s="96"/>
      <c r="E86" s="96"/>
      <c r="F86" s="96"/>
      <c r="G86" s="96"/>
      <c r="H86" s="96"/>
      <c r="I86" s="93"/>
      <c r="J86" s="94"/>
      <c r="K86" s="312">
        <v>0.05</v>
      </c>
      <c r="L86" s="850">
        <f>N80*K86</f>
        <v>854.80043844378508</v>
      </c>
      <c r="M86" s="851"/>
      <c r="N86" s="57"/>
    </row>
    <row r="87" spans="1:14" ht="15.75" thickBot="1">
      <c r="B87" s="97" t="s">
        <v>1058</v>
      </c>
      <c r="C87" s="98"/>
      <c r="D87" s="98"/>
      <c r="E87" s="98"/>
      <c r="F87" s="98"/>
      <c r="G87" s="98"/>
      <c r="H87" s="98"/>
      <c r="I87" s="99"/>
      <c r="J87" s="100"/>
      <c r="K87" s="313">
        <v>0.05</v>
      </c>
      <c r="L87" s="852">
        <f>N80*K87</f>
        <v>854.80043844378508</v>
      </c>
      <c r="M87" s="853"/>
      <c r="N87" s="57"/>
    </row>
    <row r="88" spans="1:14" ht="15.75" thickBot="1">
      <c r="B88" s="815" t="s">
        <v>1037</v>
      </c>
      <c r="C88" s="816"/>
      <c r="D88" s="816"/>
      <c r="E88" s="816"/>
      <c r="F88" s="816"/>
      <c r="G88" s="816"/>
      <c r="H88" s="816"/>
      <c r="I88" s="816"/>
      <c r="J88" s="816"/>
      <c r="K88" s="816"/>
      <c r="L88" s="816"/>
      <c r="M88" s="817"/>
      <c r="N88" s="58">
        <f>L85+L86+L87</f>
        <v>5128.8026306627107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22224.811399538412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18" t="s">
        <v>2324</v>
      </c>
      <c r="C107" s="819"/>
      <c r="D107" s="819"/>
      <c r="E107" s="819"/>
      <c r="F107" s="819"/>
      <c r="G107" s="819"/>
      <c r="H107" s="819"/>
      <c r="I107" s="819"/>
      <c r="J107" s="819"/>
      <c r="K107" s="819"/>
      <c r="L107" s="819"/>
      <c r="M107" s="819"/>
      <c r="N107" s="820"/>
    </row>
    <row r="108" spans="2:14" ht="15" customHeight="1">
      <c r="B108" s="818"/>
      <c r="C108" s="819"/>
      <c r="D108" s="819"/>
      <c r="E108" s="819"/>
      <c r="F108" s="819"/>
      <c r="G108" s="819"/>
      <c r="H108" s="819"/>
      <c r="I108" s="819"/>
      <c r="J108" s="819"/>
      <c r="K108" s="819"/>
      <c r="L108" s="819"/>
      <c r="M108" s="819"/>
      <c r="N108" s="820"/>
    </row>
    <row r="109" spans="2:14" ht="30" customHeight="1">
      <c r="B109" s="821" t="s">
        <v>2325</v>
      </c>
      <c r="C109" s="822"/>
      <c r="D109" s="822"/>
      <c r="E109" s="822"/>
      <c r="F109" s="822"/>
      <c r="G109" s="822"/>
      <c r="H109" s="822"/>
      <c r="I109" s="822"/>
      <c r="J109" s="822"/>
      <c r="K109" s="822"/>
      <c r="L109" s="822"/>
      <c r="M109" s="822"/>
      <c r="N109" s="823"/>
    </row>
    <row r="110" spans="2:14">
      <c r="B110" s="821"/>
      <c r="C110" s="822"/>
      <c r="D110" s="822"/>
      <c r="E110" s="822"/>
      <c r="F110" s="822"/>
      <c r="G110" s="822"/>
      <c r="H110" s="822"/>
      <c r="I110" s="822"/>
      <c r="J110" s="822"/>
      <c r="K110" s="822"/>
      <c r="L110" s="822"/>
      <c r="M110" s="822"/>
      <c r="N110" s="82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1"/>
      <c r="K120" s="881"/>
      <c r="L120" s="881"/>
      <c r="M120" s="881"/>
      <c r="N120" s="882"/>
    </row>
    <row r="121" spans="2:14" ht="15.75" thickBot="1">
      <c r="B121" s="269" t="s">
        <v>2327</v>
      </c>
      <c r="C121" s="401"/>
      <c r="D121" s="401"/>
      <c r="E121" s="63"/>
      <c r="F121" s="63"/>
      <c r="G121" s="63"/>
      <c r="H121" s="63"/>
      <c r="I121" s="63"/>
      <c r="J121" s="883"/>
      <c r="K121" s="883"/>
      <c r="L121" s="883"/>
      <c r="M121" s="883"/>
      <c r="N121" s="88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66</v>
      </c>
      <c r="N36" s="280">
        <f>K36/M36</f>
        <v>2388.3474505592326</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156794.6972754364</v>
      </c>
      <c r="L37" s="278"/>
      <c r="M37" s="279">
        <v>100</v>
      </c>
      <c r="N37" s="280">
        <f>K37/M37</f>
        <v>1567.946972754364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3957.2616052303788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3339.4098475260648</v>
      </c>
      <c r="N48" s="280">
        <f>K48*M48</f>
        <v>3339.4098475260648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3339.4098475260648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7393.3896444346638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1478.6779288869329</v>
      </c>
      <c r="M83" s="851"/>
      <c r="N83" s="57"/>
    </row>
    <row r="84" spans="1:14">
      <c r="B84" s="95" t="s">
        <v>1057</v>
      </c>
      <c r="C84" s="96"/>
      <c r="D84" s="96"/>
      <c r="E84" s="96"/>
      <c r="F84" s="96"/>
      <c r="G84" s="96"/>
      <c r="H84" s="96"/>
      <c r="I84" s="93"/>
      <c r="J84" s="94"/>
      <c r="K84" s="312">
        <v>0.05</v>
      </c>
      <c r="L84" s="850">
        <f>N78*K84</f>
        <v>369.66948222173323</v>
      </c>
      <c r="M84" s="851"/>
      <c r="N84" s="57"/>
    </row>
    <row r="85" spans="1:14" ht="15.75" thickBot="1">
      <c r="B85" s="97" t="s">
        <v>1058</v>
      </c>
      <c r="C85" s="98"/>
      <c r="D85" s="98"/>
      <c r="E85" s="98"/>
      <c r="F85" s="98"/>
      <c r="G85" s="98"/>
      <c r="H85" s="98"/>
      <c r="I85" s="99"/>
      <c r="J85" s="100"/>
      <c r="K85" s="313">
        <v>0.05</v>
      </c>
      <c r="L85" s="852">
        <f>N78*K85</f>
        <v>369.66948222173323</v>
      </c>
      <c r="M85" s="853"/>
      <c r="N85" s="57"/>
    </row>
    <row r="86" spans="1:14" ht="15.75" thickBot="1">
      <c r="B86" s="815" t="s">
        <v>1037</v>
      </c>
      <c r="C86" s="816"/>
      <c r="D86" s="816"/>
      <c r="E86" s="816"/>
      <c r="F86" s="816"/>
      <c r="G86" s="816"/>
      <c r="H86" s="816"/>
      <c r="I86" s="816"/>
      <c r="J86" s="816"/>
      <c r="K86" s="816"/>
      <c r="L86" s="816"/>
      <c r="M86" s="817"/>
      <c r="N86" s="58">
        <f>L83+L84+L85</f>
        <v>2218.0168933303994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9611.4065377650622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66</v>
      </c>
      <c r="N36" s="280">
        <f>K36/M36</f>
        <v>2388.3474505592326</v>
      </c>
    </row>
    <row r="37" spans="1:14">
      <c r="A37" s="114" t="s">
        <v>180</v>
      </c>
      <c r="B37" s="864" t="str">
        <f>VLOOKUP(A37,EQUIPOS!A7:D154,3,FALSE)</f>
        <v>Compresor 120 HP, con martillo.</v>
      </c>
      <c r="C37" s="865"/>
      <c r="D37" s="865"/>
      <c r="E37" s="865"/>
      <c r="F37" s="865"/>
      <c r="G37" s="865"/>
      <c r="H37" s="866"/>
      <c r="I37" s="275"/>
      <c r="J37" s="276"/>
      <c r="K37" s="277">
        <f>VLOOKUP(A37,EQUIPOS!A7:D164,4,FALSE)</f>
        <v>86582</v>
      </c>
      <c r="L37" s="278"/>
      <c r="M37" s="279">
        <v>66</v>
      </c>
      <c r="N37" s="280">
        <f>K37/M37</f>
        <v>1311.8484848484848</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N79*L42</f>
        <v>5.8030915006931822</v>
      </c>
    </row>
    <row r="43" spans="1:14" ht="15.75" thickBot="1">
      <c r="B43" s="815" t="s">
        <v>1037</v>
      </c>
      <c r="C43" s="816"/>
      <c r="D43" s="816"/>
      <c r="E43" s="816"/>
      <c r="F43" s="816"/>
      <c r="G43" s="816"/>
      <c r="H43" s="816"/>
      <c r="I43" s="816"/>
      <c r="J43" s="816"/>
      <c r="K43" s="816"/>
      <c r="L43" s="816"/>
      <c r="M43" s="817"/>
      <c r="N43" s="402">
        <f>SUM(N36:N42)</f>
        <v>3705.9990269084101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3950.5270415235332</v>
      </c>
      <c r="N48" s="280">
        <f t="shared" ref="N48:N53" si="0">K48*M48</f>
        <v>790.10540830470666</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1512.7975555957328</v>
      </c>
      <c r="N49" s="280">
        <f t="shared" si="0"/>
        <v>4538.3926667871983</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6818.1560441149877</v>
      </c>
      <c r="N50" s="280">
        <f t="shared" si="0"/>
        <v>2045.4468132344962</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923.90373048876017</v>
      </c>
      <c r="N51" s="280">
        <f t="shared" si="0"/>
        <v>184.78074609775206</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779.19223769059226</v>
      </c>
      <c r="N52" s="280">
        <f t="shared" si="0"/>
        <v>389.59611884529613</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3.0540589405170848E-2</v>
      </c>
      <c r="N53" s="280">
        <f t="shared" si="0"/>
        <v>244.17659338275169</v>
      </c>
    </row>
    <row r="54" spans="1:14" ht="15.75" thickBot="1">
      <c r="B54" s="897"/>
      <c r="C54" s="898"/>
      <c r="D54" s="898"/>
      <c r="E54" s="898"/>
      <c r="F54" s="898"/>
      <c r="G54" s="898"/>
      <c r="H54" s="898"/>
      <c r="I54" s="868"/>
      <c r="J54" s="48"/>
      <c r="K54" s="50"/>
      <c r="L54" s="899"/>
      <c r="M54" s="900"/>
      <c r="N54" s="51"/>
    </row>
    <row r="55" spans="1:14" ht="15.75" thickBot="1">
      <c r="B55" s="815" t="s">
        <v>1037</v>
      </c>
      <c r="C55" s="816"/>
      <c r="D55" s="816"/>
      <c r="E55" s="816"/>
      <c r="F55" s="816"/>
      <c r="G55" s="816"/>
      <c r="H55" s="816"/>
      <c r="I55" s="816"/>
      <c r="J55" s="816"/>
      <c r="K55" s="816"/>
      <c r="L55" s="816"/>
      <c r="M55" s="817"/>
      <c r="N55" s="402">
        <f>SUM(N48:N54)</f>
        <v>8192.4983466522008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942"/>
      <c r="C65" s="943"/>
      <c r="D65" s="943"/>
      <c r="E65" s="943"/>
      <c r="F65" s="943"/>
      <c r="G65" s="944"/>
      <c r="H65" s="319"/>
      <c r="I65" s="287"/>
      <c r="J65" s="294"/>
      <c r="K65" s="287"/>
      <c r="L65" s="902"/>
      <c r="M65" s="903"/>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1"/>
      <c r="C78" s="892"/>
      <c r="D78" s="892"/>
      <c r="E78" s="892"/>
      <c r="F78" s="892"/>
      <c r="G78" s="892"/>
      <c r="H78" s="892"/>
      <c r="I78" s="132"/>
      <c r="J78" s="132"/>
      <c r="K78" s="132"/>
      <c r="L78" s="905"/>
      <c r="M78" s="905"/>
      <c r="N78" s="51"/>
    </row>
    <row r="79" spans="1:15" ht="15.75" thickBot="1">
      <c r="B79" s="904" t="s">
        <v>1037</v>
      </c>
      <c r="C79" s="858"/>
      <c r="D79" s="858"/>
      <c r="E79" s="858"/>
      <c r="F79" s="858"/>
      <c r="G79" s="858"/>
      <c r="H79" s="858"/>
      <c r="I79" s="858"/>
      <c r="J79" s="858"/>
      <c r="K79" s="858"/>
      <c r="L79" s="858"/>
      <c r="M79" s="859"/>
      <c r="N79" s="309">
        <f>SUM(N73:N78)</f>
        <v>290.1545750346591</v>
      </c>
    </row>
    <row r="80" spans="1:15" ht="15.75" thickBot="1">
      <c r="B80" s="39"/>
      <c r="C80" s="40"/>
      <c r="D80" s="40"/>
      <c r="E80" s="40"/>
      <c r="F80" s="40"/>
      <c r="G80" s="40"/>
      <c r="H80" s="40"/>
      <c r="I80" s="40"/>
      <c r="J80" s="40"/>
      <c r="K80" s="40"/>
      <c r="L80" s="40"/>
      <c r="M80" s="40"/>
      <c r="N80" s="41"/>
    </row>
    <row r="81" spans="1:14" ht="15.75" thickBot="1">
      <c r="B81" s="815" t="s">
        <v>1051</v>
      </c>
      <c r="C81" s="816"/>
      <c r="D81" s="816"/>
      <c r="E81" s="816"/>
      <c r="F81" s="816"/>
      <c r="G81" s="816"/>
      <c r="H81" s="816"/>
      <c r="I81" s="816"/>
      <c r="J81" s="816"/>
      <c r="K81" s="816"/>
      <c r="L81" s="816"/>
      <c r="M81" s="817"/>
      <c r="N81" s="105">
        <f>N43+N55+N68+N79</f>
        <v>12188.65194859527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0" t="s">
        <v>1053</v>
      </c>
      <c r="C85" s="861"/>
      <c r="D85" s="861"/>
      <c r="E85" s="861"/>
      <c r="F85" s="861"/>
      <c r="G85" s="861"/>
      <c r="H85" s="861"/>
      <c r="I85" s="322"/>
      <c r="J85" s="342"/>
      <c r="K85" s="310" t="s">
        <v>1054</v>
      </c>
      <c r="L85" s="862" t="s">
        <v>1055</v>
      </c>
      <c r="M85" s="863"/>
      <c r="N85" s="311"/>
    </row>
    <row r="86" spans="1:14">
      <c r="B86" s="848" t="s">
        <v>1056</v>
      </c>
      <c r="C86" s="849"/>
      <c r="D86" s="849"/>
      <c r="E86" s="849"/>
      <c r="F86" s="849"/>
      <c r="G86" s="849"/>
      <c r="H86" s="849"/>
      <c r="I86" s="93"/>
      <c r="J86" s="94"/>
      <c r="K86" s="312">
        <v>0.2</v>
      </c>
      <c r="L86" s="850">
        <f>N81*K86</f>
        <v>2437.7303897190541</v>
      </c>
      <c r="M86" s="851"/>
      <c r="N86" s="57"/>
    </row>
    <row r="87" spans="1:14">
      <c r="B87" s="95" t="s">
        <v>1057</v>
      </c>
      <c r="C87" s="96"/>
      <c r="D87" s="96"/>
      <c r="E87" s="96"/>
      <c r="F87" s="96"/>
      <c r="G87" s="96"/>
      <c r="H87" s="96"/>
      <c r="I87" s="93"/>
      <c r="J87" s="94"/>
      <c r="K87" s="312">
        <v>0.05</v>
      </c>
      <c r="L87" s="850">
        <f>N81*K87</f>
        <v>609.43259742976352</v>
      </c>
      <c r="M87" s="851"/>
      <c r="N87" s="57"/>
    </row>
    <row r="88" spans="1:14" ht="15.75" thickBot="1">
      <c r="B88" s="97" t="s">
        <v>1058</v>
      </c>
      <c r="C88" s="98"/>
      <c r="D88" s="98"/>
      <c r="E88" s="98"/>
      <c r="F88" s="98"/>
      <c r="G88" s="98"/>
      <c r="H88" s="98"/>
      <c r="I88" s="99"/>
      <c r="J88" s="100"/>
      <c r="K88" s="313">
        <v>0.05</v>
      </c>
      <c r="L88" s="852">
        <f>N81*K88</f>
        <v>609.43259742976352</v>
      </c>
      <c r="M88" s="853"/>
      <c r="N88" s="57"/>
    </row>
    <row r="89" spans="1:14" ht="15.75" thickBot="1">
      <c r="B89" s="815" t="s">
        <v>1037</v>
      </c>
      <c r="C89" s="816"/>
      <c r="D89" s="816"/>
      <c r="E89" s="816"/>
      <c r="F89" s="816"/>
      <c r="G89" s="816"/>
      <c r="H89" s="816"/>
      <c r="I89" s="816"/>
      <c r="J89" s="816"/>
      <c r="K89" s="816"/>
      <c r="L89" s="816"/>
      <c r="M89" s="817"/>
      <c r="N89" s="58">
        <f>L86+L87+L88</f>
        <v>3656.5955845785811</v>
      </c>
    </row>
    <row r="90" spans="1:14" ht="15.75" thickBot="1">
      <c r="B90" s="39"/>
      <c r="C90" s="40"/>
      <c r="D90" s="40"/>
      <c r="E90" s="40"/>
      <c r="F90" s="40"/>
      <c r="G90" s="40"/>
      <c r="H90" s="40"/>
      <c r="I90" s="40"/>
      <c r="J90" s="40"/>
      <c r="K90" s="40"/>
      <c r="L90" s="40"/>
      <c r="M90" s="40"/>
      <c r="N90" s="41"/>
    </row>
    <row r="91" spans="1:14" ht="15.75" thickBot="1">
      <c r="A91" t="s">
        <v>2122</v>
      </c>
      <c r="B91" s="815" t="s">
        <v>1059</v>
      </c>
      <c r="C91" s="816"/>
      <c r="D91" s="816"/>
      <c r="E91" s="816"/>
      <c r="F91" s="816"/>
      <c r="G91" s="816"/>
      <c r="H91" s="816"/>
      <c r="I91" s="816"/>
      <c r="J91" s="816"/>
      <c r="K91" s="816"/>
      <c r="L91" s="816"/>
      <c r="M91" s="817"/>
      <c r="N91" s="196">
        <f>N81+N89</f>
        <v>15845.247533173851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18" t="s">
        <v>2324</v>
      </c>
      <c r="C108" s="819"/>
      <c r="D108" s="819"/>
      <c r="E108" s="819"/>
      <c r="F108" s="819"/>
      <c r="G108" s="819"/>
      <c r="H108" s="819"/>
      <c r="I108" s="819"/>
      <c r="J108" s="819"/>
      <c r="K108" s="819"/>
      <c r="L108" s="819"/>
      <c r="M108" s="819"/>
      <c r="N108" s="820"/>
    </row>
    <row r="109" spans="2:14" ht="15" customHeight="1">
      <c r="B109" s="818"/>
      <c r="C109" s="819"/>
      <c r="D109" s="819"/>
      <c r="E109" s="819"/>
      <c r="F109" s="819"/>
      <c r="G109" s="819"/>
      <c r="H109" s="819"/>
      <c r="I109" s="819"/>
      <c r="J109" s="819"/>
      <c r="K109" s="819"/>
      <c r="L109" s="819"/>
      <c r="M109" s="819"/>
      <c r="N109" s="820"/>
    </row>
    <row r="110" spans="2:14" ht="32.25" customHeight="1">
      <c r="B110" s="821" t="s">
        <v>2325</v>
      </c>
      <c r="C110" s="822"/>
      <c r="D110" s="822"/>
      <c r="E110" s="822"/>
      <c r="F110" s="822"/>
      <c r="G110" s="822"/>
      <c r="H110" s="822"/>
      <c r="I110" s="822"/>
      <c r="J110" s="822"/>
      <c r="K110" s="822"/>
      <c r="L110" s="822"/>
      <c r="M110" s="822"/>
      <c r="N110" s="823"/>
    </row>
    <row r="111" spans="2:14">
      <c r="B111" s="821"/>
      <c r="C111" s="822"/>
      <c r="D111" s="822"/>
      <c r="E111" s="822"/>
      <c r="F111" s="822"/>
      <c r="G111" s="822"/>
      <c r="H111" s="822"/>
      <c r="I111" s="822"/>
      <c r="J111" s="822"/>
      <c r="K111" s="822"/>
      <c r="L111" s="822"/>
      <c r="M111" s="822"/>
      <c r="N111" s="82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1"/>
      <c r="K121" s="881"/>
      <c r="L121" s="881"/>
      <c r="M121" s="881"/>
      <c r="N121" s="882"/>
    </row>
    <row r="122" spans="2:14" ht="15.75" thickBot="1">
      <c r="B122" s="269" t="s">
        <v>2327</v>
      </c>
      <c r="C122" s="401"/>
      <c r="D122" s="401"/>
      <c r="E122" s="63"/>
      <c r="F122" s="63"/>
      <c r="G122" s="63"/>
      <c r="H122" s="63"/>
      <c r="I122" s="63"/>
      <c r="J122" s="883"/>
      <c r="K122" s="883"/>
      <c r="L122" s="883"/>
      <c r="M122" s="883"/>
      <c r="N122" s="88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157630.93173690935</v>
      </c>
      <c r="L36" s="278"/>
      <c r="M36" s="279">
        <v>66</v>
      </c>
      <c r="N36" s="280">
        <f>K36/M36</f>
        <v>2388.3474505592326</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2389.3146324760146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2486.0328241542343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497.2065648308469</v>
      </c>
      <c r="M83" s="851"/>
      <c r="N83" s="57"/>
    </row>
    <row r="84" spans="1:14">
      <c r="B84" s="95" t="s">
        <v>1057</v>
      </c>
      <c r="C84" s="96"/>
      <c r="D84" s="96"/>
      <c r="E84" s="96"/>
      <c r="F84" s="96"/>
      <c r="G84" s="96"/>
      <c r="H84" s="96"/>
      <c r="I84" s="93"/>
      <c r="J84" s="94"/>
      <c r="K84" s="312">
        <v>0.05</v>
      </c>
      <c r="L84" s="850">
        <f>N78*K84</f>
        <v>124.30164120771173</v>
      </c>
      <c r="M84" s="851"/>
      <c r="N84" s="57"/>
    </row>
    <row r="85" spans="1:14" ht="15.75" thickBot="1">
      <c r="B85" s="97" t="s">
        <v>1058</v>
      </c>
      <c r="C85" s="98"/>
      <c r="D85" s="98"/>
      <c r="E85" s="98"/>
      <c r="F85" s="98"/>
      <c r="G85" s="98"/>
      <c r="H85" s="98"/>
      <c r="I85" s="99"/>
      <c r="J85" s="100"/>
      <c r="K85" s="313">
        <v>0.05</v>
      </c>
      <c r="L85" s="852">
        <f>N78*K85</f>
        <v>124.30164120771173</v>
      </c>
      <c r="M85" s="853"/>
      <c r="N85" s="57"/>
    </row>
    <row r="86" spans="1:14" ht="15.75" thickBot="1">
      <c r="B86" s="815" t="s">
        <v>1037</v>
      </c>
      <c r="C86" s="816"/>
      <c r="D86" s="816"/>
      <c r="E86" s="816"/>
      <c r="F86" s="816"/>
      <c r="G86" s="816"/>
      <c r="H86" s="816"/>
      <c r="I86" s="816"/>
      <c r="J86" s="816"/>
      <c r="K86" s="816"/>
      <c r="L86" s="816"/>
      <c r="M86" s="817"/>
      <c r="N86" s="58">
        <f>L83+L84+L85</f>
        <v>745.80984724627046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3231.8426714005045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148</v>
      </c>
      <c r="B36" s="864" t="str">
        <f>VLOOKUP(A36,EQUIPOS!A6:D154,3,FALSE)</f>
        <v>Cargador : Potencia en el volante 110 hp, Clasificación de RPM del motor 2300.</v>
      </c>
      <c r="C36" s="865"/>
      <c r="D36" s="865"/>
      <c r="E36" s="865"/>
      <c r="F36" s="865"/>
      <c r="G36" s="865"/>
      <c r="H36" s="866"/>
      <c r="I36" s="275"/>
      <c r="J36" s="276"/>
      <c r="K36" s="277">
        <f>VLOOKUP(A36,EQUIPOS!A6:D163,4,FALSE)</f>
        <v>91152.277564921256</v>
      </c>
      <c r="L36" s="278"/>
      <c r="M36" s="279">
        <v>66</v>
      </c>
      <c r="N36" s="280">
        <f>K36/M36</f>
        <v>1381.0951146200191</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156794.6972754364</v>
      </c>
      <c r="L37" s="278"/>
      <c r="M37" s="279">
        <v>100</v>
      </c>
      <c r="N37" s="280">
        <f>K37/M37</f>
        <v>1567.946972754364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1.934363833564394</v>
      </c>
    </row>
    <row r="43" spans="1:14" ht="15.75" thickBot="1">
      <c r="B43" s="815" t="s">
        <v>1037</v>
      </c>
      <c r="C43" s="816"/>
      <c r="D43" s="816"/>
      <c r="E43" s="816"/>
      <c r="F43" s="816"/>
      <c r="G43" s="816"/>
      <c r="H43" s="816"/>
      <c r="I43" s="816"/>
      <c r="J43" s="816"/>
      <c r="K43" s="816"/>
      <c r="L43" s="816"/>
      <c r="M43" s="817"/>
      <c r="N43" s="402">
        <f>SUM(N36:N42)</f>
        <v>2950.9764512079478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3363</v>
      </c>
      <c r="N48" s="280">
        <f>K48*M48</f>
        <v>3363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3363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193.43638335643939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6507.4128345643867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1301.4825669128775</v>
      </c>
      <c r="M83" s="851"/>
      <c r="N83" s="57"/>
    </row>
    <row r="84" spans="1:14">
      <c r="B84" s="95" t="s">
        <v>1057</v>
      </c>
      <c r="C84" s="96"/>
      <c r="D84" s="96"/>
      <c r="E84" s="96"/>
      <c r="F84" s="96"/>
      <c r="G84" s="96"/>
      <c r="H84" s="96"/>
      <c r="I84" s="93"/>
      <c r="J84" s="94"/>
      <c r="K84" s="312">
        <v>0.05</v>
      </c>
      <c r="L84" s="850">
        <f>N78*K84</f>
        <v>325.37064172821937</v>
      </c>
      <c r="M84" s="851"/>
      <c r="N84" s="57"/>
    </row>
    <row r="85" spans="1:14" ht="15.75" thickBot="1">
      <c r="B85" s="97" t="s">
        <v>1058</v>
      </c>
      <c r="C85" s="98"/>
      <c r="D85" s="98"/>
      <c r="E85" s="98"/>
      <c r="F85" s="98"/>
      <c r="G85" s="98"/>
      <c r="H85" s="98"/>
      <c r="I85" s="99"/>
      <c r="J85" s="100"/>
      <c r="K85" s="313">
        <v>0.05</v>
      </c>
      <c r="L85" s="852">
        <f>N78*K85</f>
        <v>325.37064172821937</v>
      </c>
      <c r="M85" s="853"/>
      <c r="N85" s="57"/>
    </row>
    <row r="86" spans="1:14" ht="15.75" thickBot="1">
      <c r="B86" s="815" t="s">
        <v>1037</v>
      </c>
      <c r="C86" s="816"/>
      <c r="D86" s="816"/>
      <c r="E86" s="816"/>
      <c r="F86" s="816"/>
      <c r="G86" s="816"/>
      <c r="H86" s="816"/>
      <c r="I86" s="816"/>
      <c r="J86" s="816"/>
      <c r="K86" s="816"/>
      <c r="L86" s="816"/>
      <c r="M86" s="817"/>
      <c r="N86" s="58">
        <f>L83+L84+L85</f>
        <v>1952.2238503693163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8459.6366849337028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156794.6972754364</v>
      </c>
      <c r="L36" s="472"/>
      <c r="M36" s="291">
        <v>50</v>
      </c>
      <c r="N36" s="280">
        <f>K36/M36</f>
        <v>3135.8939455087279</v>
      </c>
    </row>
    <row r="37" spans="1:14">
      <c r="A37" s="114" t="s">
        <v>152</v>
      </c>
      <c r="B37" s="864" t="str">
        <f>VLOOKUP(A37,EQUIPOS!A7:D154,3,FALSE)</f>
        <v xml:space="preserve">Carrotanque de agua(1000 Galones) </v>
      </c>
      <c r="C37" s="865"/>
      <c r="D37" s="865"/>
      <c r="E37" s="865"/>
      <c r="F37" s="865"/>
      <c r="G37" s="865"/>
      <c r="H37" s="866"/>
      <c r="I37" s="275"/>
      <c r="J37" s="276"/>
      <c r="K37" s="277">
        <f>VLOOKUP(A37,EQUIPOS!A7:D164,4,FALSE)</f>
        <v>52264.895732226483</v>
      </c>
      <c r="L37" s="472"/>
      <c r="M37" s="291">
        <v>50</v>
      </c>
      <c r="N37" s="280">
        <f>K37/M37</f>
        <v>1045.2979146445296</v>
      </c>
    </row>
    <row r="38" spans="1:14">
      <c r="A38" s="213"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472"/>
      <c r="M38" s="291">
        <v>50</v>
      </c>
      <c r="N38" s="280">
        <f>K38/M38</f>
        <v>2320.8847413793105</v>
      </c>
    </row>
    <row r="39" spans="1:14">
      <c r="A39" s="213" t="s">
        <v>365</v>
      </c>
      <c r="B39" s="864" t="str">
        <f>VLOOKUP(A39,EQUIPOS!A9:D154,3,FALSE)</f>
        <v xml:space="preserve">Vibrocompatador, potencia 153 HP, peso 10 Ton. </v>
      </c>
      <c r="C39" s="865"/>
      <c r="D39" s="865"/>
      <c r="E39" s="865"/>
      <c r="F39" s="865"/>
      <c r="G39" s="865"/>
      <c r="H39" s="866"/>
      <c r="I39" s="867"/>
      <c r="J39" s="868"/>
      <c r="K39" s="277">
        <f>VLOOKUP(A39,EQUIPOS!A9:D166,4,FALSE)</f>
        <v>91152.277564921256</v>
      </c>
      <c r="L39" s="945">
        <v>50</v>
      </c>
      <c r="M39" s="946"/>
      <c r="N39" s="280">
        <f>K39/L39</f>
        <v>1823.0455512984252</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8325.1221528309925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383.00403904575001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8708.1261918767432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1741.6252383753488</v>
      </c>
      <c r="M83" s="851"/>
      <c r="N83" s="57"/>
    </row>
    <row r="84" spans="1:14">
      <c r="B84" s="95" t="s">
        <v>1057</v>
      </c>
      <c r="C84" s="96"/>
      <c r="D84" s="96"/>
      <c r="E84" s="96"/>
      <c r="F84" s="96"/>
      <c r="G84" s="96"/>
      <c r="H84" s="96"/>
      <c r="I84" s="93"/>
      <c r="J84" s="94"/>
      <c r="K84" s="312">
        <v>0.05</v>
      </c>
      <c r="L84" s="850">
        <f>N78*K84</f>
        <v>435.40630959383719</v>
      </c>
      <c r="M84" s="851"/>
      <c r="N84" s="57"/>
    </row>
    <row r="85" spans="1:14" ht="15.75" thickBot="1">
      <c r="B85" s="97" t="s">
        <v>1058</v>
      </c>
      <c r="C85" s="98"/>
      <c r="D85" s="98"/>
      <c r="E85" s="98"/>
      <c r="F85" s="98"/>
      <c r="G85" s="98"/>
      <c r="H85" s="98"/>
      <c r="I85" s="99"/>
      <c r="J85" s="100"/>
      <c r="K85" s="313">
        <v>0.05</v>
      </c>
      <c r="L85" s="852">
        <f>N78*K85</f>
        <v>435.40630959383719</v>
      </c>
      <c r="M85" s="853"/>
      <c r="N85" s="57"/>
    </row>
    <row r="86" spans="1:14" ht="15.75" thickBot="1">
      <c r="B86" s="815" t="s">
        <v>1037</v>
      </c>
      <c r="C86" s="816"/>
      <c r="D86" s="816"/>
      <c r="E86" s="816"/>
      <c r="F86" s="816"/>
      <c r="G86" s="816"/>
      <c r="H86" s="816"/>
      <c r="I86" s="816"/>
      <c r="J86" s="816"/>
      <c r="K86" s="816"/>
      <c r="L86" s="816"/>
      <c r="M86" s="817"/>
      <c r="N86" s="58">
        <f>L83+L84+L85</f>
        <v>2612.437857563023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11320.564049439767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156794.6972754364</v>
      </c>
      <c r="L36" s="278"/>
      <c r="M36" s="279">
        <v>40</v>
      </c>
      <c r="N36" s="280">
        <f>K36/M36</f>
        <v>3919.8674318859098</v>
      </c>
    </row>
    <row r="37" spans="1:14">
      <c r="A37" s="119" t="s">
        <v>365</v>
      </c>
      <c r="B37" s="864" t="str">
        <f>VLOOKUP(A37,EQUIPOS!A7:D154,3,FALSE)</f>
        <v xml:space="preserve">Vibrocompatador, potencia 153 HP, peso 10 Ton. </v>
      </c>
      <c r="C37" s="865"/>
      <c r="D37" s="865"/>
      <c r="E37" s="865"/>
      <c r="F37" s="865"/>
      <c r="G37" s="865"/>
      <c r="H37" s="866"/>
      <c r="I37" s="275"/>
      <c r="J37" s="276"/>
      <c r="K37" s="277">
        <f>VLOOKUP(A37,EQUIPOS!A7:D164,4,FALSE)</f>
        <v>91152.277564921256</v>
      </c>
      <c r="L37" s="278"/>
      <c r="M37" s="279">
        <v>40</v>
      </c>
      <c r="N37" s="280">
        <f>K37/M37</f>
        <v>2278.8069391230315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6198.6743710089413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6677.4294198161288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1335.4858839632259</v>
      </c>
      <c r="M83" s="851"/>
      <c r="N83" s="57"/>
    </row>
    <row r="84" spans="1:14">
      <c r="B84" s="95" t="s">
        <v>1057</v>
      </c>
      <c r="C84" s="96"/>
      <c r="D84" s="96"/>
      <c r="E84" s="96"/>
      <c r="F84" s="96"/>
      <c r="G84" s="96"/>
      <c r="H84" s="96"/>
      <c r="I84" s="93"/>
      <c r="J84" s="94"/>
      <c r="K84" s="312">
        <v>0.05</v>
      </c>
      <c r="L84" s="850">
        <f>N78*K84</f>
        <v>333.87147099080647</v>
      </c>
      <c r="M84" s="851"/>
      <c r="N84" s="57"/>
    </row>
    <row r="85" spans="1:14" ht="15.75" thickBot="1">
      <c r="B85" s="97" t="s">
        <v>1058</v>
      </c>
      <c r="C85" s="98"/>
      <c r="D85" s="98"/>
      <c r="E85" s="98"/>
      <c r="F85" s="98"/>
      <c r="G85" s="98"/>
      <c r="H85" s="98"/>
      <c r="I85" s="99"/>
      <c r="J85" s="100"/>
      <c r="K85" s="313">
        <v>0.05</v>
      </c>
      <c r="L85" s="852">
        <f>N78*K85</f>
        <v>333.87147099080647</v>
      </c>
      <c r="M85" s="853"/>
      <c r="N85" s="57"/>
    </row>
    <row r="86" spans="1:14" ht="15.75" thickBot="1">
      <c r="B86" s="815" t="s">
        <v>1037</v>
      </c>
      <c r="C86" s="816"/>
      <c r="D86" s="816"/>
      <c r="E86" s="816"/>
      <c r="F86" s="816"/>
      <c r="G86" s="816"/>
      <c r="H86" s="816"/>
      <c r="I86" s="816"/>
      <c r="J86" s="816"/>
      <c r="K86" s="816"/>
      <c r="L86" s="816"/>
      <c r="M86" s="817"/>
      <c r="N86" s="58">
        <f>L83+L84+L85</f>
        <v>2003.2288259448389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8680.6582457609675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156794.6972754364</v>
      </c>
      <c r="L36" s="278"/>
      <c r="M36" s="279">
        <v>40</v>
      </c>
      <c r="N36" s="280">
        <f>K36/M36</f>
        <v>3919.8674318859098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3919.8674318859098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4398.6224806930968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879.72449613861943</v>
      </c>
      <c r="M83" s="851"/>
      <c r="N83" s="57"/>
    </row>
    <row r="84" spans="1:14">
      <c r="B84" s="95" t="s">
        <v>1057</v>
      </c>
      <c r="C84" s="96"/>
      <c r="D84" s="96"/>
      <c r="E84" s="96"/>
      <c r="F84" s="96"/>
      <c r="G84" s="96"/>
      <c r="H84" s="96"/>
      <c r="I84" s="93"/>
      <c r="J84" s="94"/>
      <c r="K84" s="312">
        <v>0.05</v>
      </c>
      <c r="L84" s="850">
        <f>N78*K84</f>
        <v>219.93112403465486</v>
      </c>
      <c r="M84" s="851"/>
      <c r="N84" s="57"/>
    </row>
    <row r="85" spans="1:14" ht="15.75" thickBot="1">
      <c r="B85" s="97" t="s">
        <v>1058</v>
      </c>
      <c r="C85" s="98"/>
      <c r="D85" s="98"/>
      <c r="E85" s="98"/>
      <c r="F85" s="98"/>
      <c r="G85" s="98"/>
      <c r="H85" s="98"/>
      <c r="I85" s="99"/>
      <c r="J85" s="100"/>
      <c r="K85" s="313">
        <v>0.05</v>
      </c>
      <c r="L85" s="852">
        <f>N78*K85</f>
        <v>219.93112403465486</v>
      </c>
      <c r="M85" s="853"/>
      <c r="N85" s="57"/>
    </row>
    <row r="86" spans="1:14" ht="15.75" thickBot="1">
      <c r="B86" s="815" t="s">
        <v>1037</v>
      </c>
      <c r="C86" s="816"/>
      <c r="D86" s="816"/>
      <c r="E86" s="816"/>
      <c r="F86" s="816"/>
      <c r="G86" s="816"/>
      <c r="H86" s="816"/>
      <c r="I86" s="816"/>
      <c r="J86" s="816"/>
      <c r="K86" s="816"/>
      <c r="L86" s="816"/>
      <c r="M86" s="817"/>
      <c r="N86" s="58">
        <f>L83+L84+L85</f>
        <v>1319.5867442079291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5718.2092249010257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2.0426882082439999</v>
      </c>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6071.38</v>
      </c>
      <c r="N48" s="280">
        <f>K48*M48</f>
        <v>7892.7940000000008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7892.7940000000008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53"/>
      <c r="D59" s="53"/>
      <c r="E59" s="53"/>
      <c r="F59" s="53"/>
      <c r="G59" s="53"/>
      <c r="H59" s="296"/>
      <c r="I59" s="287"/>
      <c r="J59" s="287"/>
      <c r="K59" s="287"/>
      <c r="L59" s="902"/>
      <c r="M59" s="903"/>
      <c r="N59" s="299"/>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8099.1055090326445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1619.821101806529</v>
      </c>
      <c r="M83" s="851"/>
      <c r="N83" s="57"/>
    </row>
    <row r="84" spans="1:14">
      <c r="B84" s="95" t="s">
        <v>1057</v>
      </c>
      <c r="C84" s="96"/>
      <c r="D84" s="96"/>
      <c r="E84" s="96"/>
      <c r="F84" s="96"/>
      <c r="G84" s="96"/>
      <c r="H84" s="96"/>
      <c r="I84" s="93"/>
      <c r="J84" s="94"/>
      <c r="K84" s="312">
        <v>0.05</v>
      </c>
      <c r="L84" s="850">
        <f>N78*K84</f>
        <v>404.95527545163225</v>
      </c>
      <c r="M84" s="851"/>
      <c r="N84" s="57"/>
    </row>
    <row r="85" spans="1:14" ht="15.75" thickBot="1">
      <c r="B85" s="97" t="s">
        <v>1058</v>
      </c>
      <c r="C85" s="98"/>
      <c r="D85" s="98"/>
      <c r="E85" s="98"/>
      <c r="F85" s="98"/>
      <c r="G85" s="98"/>
      <c r="H85" s="98"/>
      <c r="I85" s="99"/>
      <c r="J85" s="100"/>
      <c r="K85" s="313">
        <v>0.05</v>
      </c>
      <c r="L85" s="852">
        <f>N78*K85</f>
        <v>404.95527545163225</v>
      </c>
      <c r="M85" s="853"/>
      <c r="N85" s="57"/>
    </row>
    <row r="86" spans="1:14" ht="15.75" thickBot="1">
      <c r="B86" s="815" t="s">
        <v>1037</v>
      </c>
      <c r="C86" s="816"/>
      <c r="D86" s="816"/>
      <c r="E86" s="816"/>
      <c r="F86" s="816"/>
      <c r="G86" s="816"/>
      <c r="H86" s="816"/>
      <c r="I86" s="816"/>
      <c r="J86" s="816"/>
      <c r="K86" s="816"/>
      <c r="L86" s="816"/>
      <c r="M86" s="817"/>
      <c r="N86" s="58">
        <f>L83+L84+L85</f>
        <v>2429.7316527097933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10528.837161742438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2.0426882082439999</v>
      </c>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6686.6991671186634</v>
      </c>
      <c r="N48" s="280">
        <f>K48*M48</f>
        <v>8024.039000542396</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8024.039000542396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53"/>
      <c r="D59" s="53"/>
      <c r="E59" s="53"/>
      <c r="F59" s="53"/>
      <c r="G59" s="53"/>
      <c r="H59" s="296"/>
      <c r="I59" s="287"/>
      <c r="J59" s="287"/>
      <c r="K59" s="287"/>
      <c r="L59" s="902"/>
      <c r="M59" s="903"/>
      <c r="N59" s="299"/>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8230.3505095750406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1646.0701019150083</v>
      </c>
      <c r="M83" s="851"/>
      <c r="N83" s="57"/>
    </row>
    <row r="84" spans="1:14">
      <c r="B84" s="95" t="s">
        <v>1057</v>
      </c>
      <c r="C84" s="96"/>
      <c r="D84" s="96"/>
      <c r="E84" s="96"/>
      <c r="F84" s="96"/>
      <c r="G84" s="96"/>
      <c r="H84" s="96"/>
      <c r="I84" s="93"/>
      <c r="J84" s="94"/>
      <c r="K84" s="312">
        <v>0.05</v>
      </c>
      <c r="L84" s="850">
        <f>N78*K84</f>
        <v>411.51752547875208</v>
      </c>
      <c r="M84" s="851"/>
      <c r="N84" s="57"/>
    </row>
    <row r="85" spans="1:14" ht="15.75" thickBot="1">
      <c r="B85" s="97" t="s">
        <v>1058</v>
      </c>
      <c r="C85" s="98"/>
      <c r="D85" s="98"/>
      <c r="E85" s="98"/>
      <c r="F85" s="98"/>
      <c r="G85" s="98"/>
      <c r="H85" s="98"/>
      <c r="I85" s="99"/>
      <c r="J85" s="100"/>
      <c r="K85" s="313">
        <v>0.05</v>
      </c>
      <c r="L85" s="852">
        <f>N78*K85</f>
        <v>411.51752547875208</v>
      </c>
      <c r="M85" s="853"/>
      <c r="N85" s="57"/>
    </row>
    <row r="86" spans="1:14" ht="15.75" thickBot="1">
      <c r="B86" s="815" t="s">
        <v>1037</v>
      </c>
      <c r="C86" s="816"/>
      <c r="D86" s="816"/>
      <c r="E86" s="816"/>
      <c r="F86" s="816"/>
      <c r="G86" s="816"/>
      <c r="H86" s="816"/>
      <c r="I86" s="816"/>
      <c r="J86" s="816"/>
      <c r="K86" s="816"/>
      <c r="L86" s="816"/>
      <c r="M86" s="817"/>
      <c r="N86" s="58">
        <f>L83+L84+L85</f>
        <v>2469.105152872512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10699.455662447552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156794.6972754364</v>
      </c>
      <c r="L36" s="278"/>
      <c r="M36" s="279">
        <v>45</v>
      </c>
      <c r="N36" s="280">
        <f>K36/M36</f>
        <v>3484.3266061208087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52264.895732226483</v>
      </c>
      <c r="L37" s="278"/>
      <c r="M37" s="279">
        <v>45</v>
      </c>
      <c r="N37" s="280">
        <f>K37/M37</f>
        <v>1161.4421273828107</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116044.23706896554</v>
      </c>
      <c r="L38" s="278"/>
      <c r="M38" s="279">
        <v>45</v>
      </c>
      <c r="N38" s="280">
        <f>K38/M38</f>
        <v>2578.7608237547897</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91152.277564921256</v>
      </c>
      <c r="L39" s="869">
        <v>45</v>
      </c>
      <c r="M39" s="870"/>
      <c r="N39" s="280">
        <f>K39/L39</f>
        <v>2025.6061681093613</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9261.4839931913484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19383.094075815101</v>
      </c>
      <c r="N48" s="280">
        <f>K48*M48</f>
        <v>24228.867594768875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24228.867594768875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2">
        <f>VLOOKUP(A59,TRANSPORTE!A5:D123,4,FALSE)</f>
        <v>986.99686593056026</v>
      </c>
      <c r="M59" s="903"/>
      <c r="N59" s="299">
        <f>K59*L59</f>
        <v>1233.7460824132004</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1233.7460824132004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35291.511061552308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7058.302212310462</v>
      </c>
      <c r="M83" s="851"/>
      <c r="N83" s="57"/>
    </row>
    <row r="84" spans="1:14">
      <c r="B84" s="95" t="s">
        <v>1057</v>
      </c>
      <c r="C84" s="96"/>
      <c r="D84" s="96"/>
      <c r="E84" s="96"/>
      <c r="F84" s="96"/>
      <c r="G84" s="96"/>
      <c r="H84" s="96"/>
      <c r="I84" s="93"/>
      <c r="J84" s="94"/>
      <c r="K84" s="312">
        <v>0.05</v>
      </c>
      <c r="L84" s="850">
        <f>N78*K84</f>
        <v>1764.5755530776155</v>
      </c>
      <c r="M84" s="851"/>
      <c r="N84" s="57"/>
    </row>
    <row r="85" spans="1:14" ht="15.75" thickBot="1">
      <c r="B85" s="97" t="s">
        <v>1058</v>
      </c>
      <c r="C85" s="98"/>
      <c r="D85" s="98"/>
      <c r="E85" s="98"/>
      <c r="F85" s="98"/>
      <c r="G85" s="98"/>
      <c r="H85" s="98"/>
      <c r="I85" s="99"/>
      <c r="J85" s="100"/>
      <c r="K85" s="313">
        <v>0.05</v>
      </c>
      <c r="L85" s="852">
        <f>N78*K85</f>
        <v>1764.5755530776155</v>
      </c>
      <c r="M85" s="853"/>
      <c r="N85" s="57"/>
    </row>
    <row r="86" spans="1:14" ht="15.75" thickBot="1">
      <c r="B86" s="815" t="s">
        <v>1037</v>
      </c>
      <c r="C86" s="816"/>
      <c r="D86" s="816"/>
      <c r="E86" s="816"/>
      <c r="F86" s="816"/>
      <c r="G86" s="816"/>
      <c r="H86" s="816"/>
      <c r="I86" s="816"/>
      <c r="J86" s="816"/>
      <c r="K86" s="816"/>
      <c r="L86" s="816"/>
      <c r="M86" s="817"/>
      <c r="N86" s="58">
        <f>L83+L84+L85</f>
        <v>10587.453318465692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ROUND((N78+N86),0)</f>
        <v>45879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156794.6972754364</v>
      </c>
      <c r="L36" s="278"/>
      <c r="M36" s="279">
        <v>45</v>
      </c>
      <c r="N36" s="280">
        <f>K36/M36</f>
        <v>3484.3266061208087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52264.895732226483</v>
      </c>
      <c r="L37" s="278"/>
      <c r="M37" s="279">
        <v>45</v>
      </c>
      <c r="N37" s="280">
        <f>K37/M37</f>
        <v>1161.4421273828107</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116044.23706896554</v>
      </c>
      <c r="L38" s="278"/>
      <c r="M38" s="279">
        <v>45</v>
      </c>
      <c r="N38" s="280">
        <f>K38/M38</f>
        <v>2578.7608237547897</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91152.277564921256</v>
      </c>
      <c r="L39" s="869">
        <v>45</v>
      </c>
      <c r="M39" s="870"/>
      <c r="N39" s="280">
        <f>K39/L39</f>
        <v>2025.6061681093613</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9261.4839931913484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30940</v>
      </c>
      <c r="N48" s="280">
        <f>K48*M48</f>
        <v>38675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38675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2">
        <f>VLOOKUP(A59,TRANSPORTE!A5:D123,4,FALSE)</f>
        <v>986.99686593056026</v>
      </c>
      <c r="M59" s="903"/>
      <c r="N59" s="299">
        <f>K59*L59</f>
        <v>1233.7460824132004</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1233.7460824132004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49737.643466783433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9947.5286933566877</v>
      </c>
      <c r="M83" s="851"/>
      <c r="N83" s="57"/>
    </row>
    <row r="84" spans="1:14">
      <c r="B84" s="95" t="s">
        <v>1057</v>
      </c>
      <c r="C84" s="96"/>
      <c r="D84" s="96"/>
      <c r="E84" s="96"/>
      <c r="F84" s="96"/>
      <c r="G84" s="96"/>
      <c r="H84" s="96"/>
      <c r="I84" s="93"/>
      <c r="J84" s="94"/>
      <c r="K84" s="312">
        <v>0.05</v>
      </c>
      <c r="L84" s="850">
        <f>N78*K84</f>
        <v>2486.8821733391719</v>
      </c>
      <c r="M84" s="851"/>
      <c r="N84" s="57"/>
    </row>
    <row r="85" spans="1:14" ht="15.75" thickBot="1">
      <c r="B85" s="97" t="s">
        <v>1058</v>
      </c>
      <c r="C85" s="98"/>
      <c r="D85" s="98"/>
      <c r="E85" s="98"/>
      <c r="F85" s="98"/>
      <c r="G85" s="98"/>
      <c r="H85" s="98"/>
      <c r="I85" s="99"/>
      <c r="J85" s="100"/>
      <c r="K85" s="313">
        <v>0.05</v>
      </c>
      <c r="L85" s="852">
        <f>N78*K85</f>
        <v>2486.8821733391719</v>
      </c>
      <c r="M85" s="853"/>
      <c r="N85" s="57"/>
    </row>
    <row r="86" spans="1:14" ht="15.75" thickBot="1">
      <c r="B86" s="815" t="s">
        <v>1037</v>
      </c>
      <c r="C86" s="816"/>
      <c r="D86" s="816"/>
      <c r="E86" s="816"/>
      <c r="F86" s="816"/>
      <c r="G86" s="816"/>
      <c r="H86" s="816"/>
      <c r="I86" s="816"/>
      <c r="J86" s="816"/>
      <c r="K86" s="816"/>
      <c r="L86" s="816"/>
      <c r="M86" s="817"/>
      <c r="N86" s="58">
        <f>L83+L84+L85</f>
        <v>14921.293040035032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64658.936506818463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156794.6972754364</v>
      </c>
      <c r="L36" s="278"/>
      <c r="M36" s="279">
        <v>45</v>
      </c>
      <c r="N36" s="280">
        <f>K36/M36</f>
        <v>3484.3266061208087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52264.895732226483</v>
      </c>
      <c r="L37" s="278"/>
      <c r="M37" s="279">
        <v>45</v>
      </c>
      <c r="N37" s="280">
        <f>K37/M37</f>
        <v>1161.4421273828107</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116044.23706896554</v>
      </c>
      <c r="L38" s="278"/>
      <c r="M38" s="279">
        <v>45</v>
      </c>
      <c r="N38" s="280">
        <f>K38/M38</f>
        <v>2578.7608237547897</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91152.277564921256</v>
      </c>
      <c r="L39" s="869">
        <v>45</v>
      </c>
      <c r="M39" s="870"/>
      <c r="N39" s="280">
        <f>K39/L39</f>
        <v>2025.6061681093613</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9261.4839931913484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48790</v>
      </c>
      <c r="N48" s="280">
        <f>K48*M48</f>
        <v>60987.5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60987.5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2">
        <f>VLOOKUP(A59,TRANSPORTE!A5:D123,4,FALSE)</f>
        <v>986.99686593056026</v>
      </c>
      <c r="M59" s="903"/>
      <c r="N59" s="299">
        <f>K59*L59</f>
        <v>1233.7460824132004</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1233.7460824132004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72050.14346678344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14410.028693356689</v>
      </c>
      <c r="M83" s="851"/>
      <c r="N83" s="57"/>
    </row>
    <row r="84" spans="1:14">
      <c r="B84" s="95" t="s">
        <v>1057</v>
      </c>
      <c r="C84" s="96"/>
      <c r="D84" s="96"/>
      <c r="E84" s="96"/>
      <c r="F84" s="96"/>
      <c r="G84" s="96"/>
      <c r="H84" s="96"/>
      <c r="I84" s="93"/>
      <c r="J84" s="94"/>
      <c r="K84" s="312">
        <v>0.05</v>
      </c>
      <c r="L84" s="850">
        <f>N78*K84</f>
        <v>3602.5071733391724</v>
      </c>
      <c r="M84" s="851"/>
      <c r="N84" s="57"/>
    </row>
    <row r="85" spans="1:14" ht="15.75" thickBot="1">
      <c r="B85" s="97" t="s">
        <v>1058</v>
      </c>
      <c r="C85" s="98"/>
      <c r="D85" s="98"/>
      <c r="E85" s="98"/>
      <c r="F85" s="98"/>
      <c r="G85" s="98"/>
      <c r="H85" s="98"/>
      <c r="I85" s="99"/>
      <c r="J85" s="100"/>
      <c r="K85" s="313">
        <v>0.05</v>
      </c>
      <c r="L85" s="852">
        <f>N78*K85</f>
        <v>3602.5071733391724</v>
      </c>
      <c r="M85" s="853"/>
      <c r="N85" s="57"/>
    </row>
    <row r="86" spans="1:14" ht="15.75" thickBot="1">
      <c r="B86" s="815" t="s">
        <v>1037</v>
      </c>
      <c r="C86" s="816"/>
      <c r="D86" s="816"/>
      <c r="E86" s="816"/>
      <c r="F86" s="816"/>
      <c r="G86" s="816"/>
      <c r="H86" s="816"/>
      <c r="I86" s="816"/>
      <c r="J86" s="816"/>
      <c r="K86" s="816"/>
      <c r="L86" s="816"/>
      <c r="M86" s="817"/>
      <c r="N86" s="58">
        <f>L83+L84+L85</f>
        <v>21615.043040035038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93665.186506818485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156794.6972754364</v>
      </c>
      <c r="L36" s="278"/>
      <c r="M36" s="279">
        <v>400</v>
      </c>
      <c r="N36" s="280">
        <f>K36/M36</f>
        <v>391.98674318859099</v>
      </c>
    </row>
    <row r="37" spans="1:14">
      <c r="A37" s="119" t="s">
        <v>152</v>
      </c>
      <c r="B37" s="864" t="str">
        <f>VLOOKUP(A37,EQUIPOS!A7:D154,3,FALSE)</f>
        <v xml:space="preserve">Carrotanque de agua(1000 Galones) </v>
      </c>
      <c r="C37" s="865"/>
      <c r="D37" s="865"/>
      <c r="E37" s="865"/>
      <c r="F37" s="865"/>
      <c r="G37" s="865"/>
      <c r="H37" s="866"/>
      <c r="I37" s="275"/>
      <c r="J37" s="276"/>
      <c r="K37" s="277">
        <f>VLOOKUP(A37,EQUIPOS!A7:D164,4,FALSE)</f>
        <v>52264.895732226483</v>
      </c>
      <c r="L37" s="278"/>
      <c r="M37" s="279">
        <v>200</v>
      </c>
      <c r="N37" s="280">
        <f>K37/M37</f>
        <v>261.32447866113239</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200</v>
      </c>
      <c r="N38" s="280">
        <f>K38/M38</f>
        <v>580.22118534482763</v>
      </c>
    </row>
    <row r="39" spans="1:14">
      <c r="A39" t="s">
        <v>365</v>
      </c>
      <c r="B39" s="864" t="str">
        <f>VLOOKUP(A39,EQUIPOS!A9:D155,3,FALSE)</f>
        <v xml:space="preserve">Vibrocompatador, potencia 153 HP, peso 10 Ton. </v>
      </c>
      <c r="C39" s="865"/>
      <c r="D39" s="865"/>
      <c r="E39" s="865"/>
      <c r="F39" s="865"/>
      <c r="G39" s="865"/>
      <c r="H39" s="866"/>
      <c r="I39" s="867"/>
      <c r="J39" s="868"/>
      <c r="K39" s="277">
        <f>VLOOKUP(A39,EQUIPOS!A9:D166,4,FALSE)</f>
        <v>91152.277564921256</v>
      </c>
      <c r="L39" s="869">
        <v>200</v>
      </c>
      <c r="M39" s="870"/>
      <c r="N39" s="280">
        <f>K39/L39</f>
        <v>455.76138782460629</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1691.8471552794624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1819.5151682947123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363.90303365894249</v>
      </c>
      <c r="M83" s="851"/>
      <c r="N83" s="57"/>
    </row>
    <row r="84" spans="1:14">
      <c r="B84" s="95" t="s">
        <v>1057</v>
      </c>
      <c r="C84" s="96"/>
      <c r="D84" s="96"/>
      <c r="E84" s="96"/>
      <c r="F84" s="96"/>
      <c r="G84" s="96"/>
      <c r="H84" s="96"/>
      <c r="I84" s="93"/>
      <c r="J84" s="94"/>
      <c r="K84" s="312">
        <v>0.05</v>
      </c>
      <c r="L84" s="850">
        <f>N78*K84</f>
        <v>90.975758414735623</v>
      </c>
      <c r="M84" s="851"/>
      <c r="N84" s="57"/>
    </row>
    <row r="85" spans="1:14" ht="15.75" thickBot="1">
      <c r="B85" s="97" t="s">
        <v>1058</v>
      </c>
      <c r="C85" s="98"/>
      <c r="D85" s="98"/>
      <c r="E85" s="98"/>
      <c r="F85" s="98"/>
      <c r="G85" s="98"/>
      <c r="H85" s="98"/>
      <c r="I85" s="99"/>
      <c r="J85" s="100"/>
      <c r="K85" s="313">
        <v>0.05</v>
      </c>
      <c r="L85" s="852">
        <f>N78*K85</f>
        <v>90.975758414735623</v>
      </c>
      <c r="M85" s="853"/>
      <c r="N85" s="57"/>
    </row>
    <row r="86" spans="1:14" ht="15.75" thickBot="1">
      <c r="B86" s="815" t="s">
        <v>1037</v>
      </c>
      <c r="C86" s="816"/>
      <c r="D86" s="816"/>
      <c r="E86" s="816"/>
      <c r="F86" s="816"/>
      <c r="G86" s="816"/>
      <c r="H86" s="816"/>
      <c r="I86" s="816"/>
      <c r="J86" s="816"/>
      <c r="K86" s="816"/>
      <c r="L86" s="816"/>
      <c r="M86" s="817"/>
      <c r="N86" s="58">
        <f>L83+L84+L85</f>
        <v>545.85455048841379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2365.3697187831262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8086.0499999999993</v>
      </c>
      <c r="N48" s="280">
        <f>K48*M48</f>
        <v>9703.2599999999984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9703.2599999999984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9909.571509032643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1981.9143018065288</v>
      </c>
      <c r="M83" s="851"/>
      <c r="N83" s="57"/>
    </row>
    <row r="84" spans="1:14">
      <c r="B84" s="95" t="s">
        <v>1057</v>
      </c>
      <c r="C84" s="96"/>
      <c r="D84" s="96"/>
      <c r="E84" s="96"/>
      <c r="F84" s="96"/>
      <c r="G84" s="96"/>
      <c r="H84" s="96"/>
      <c r="I84" s="93"/>
      <c r="J84" s="94"/>
      <c r="K84" s="312">
        <v>0.05</v>
      </c>
      <c r="L84" s="850">
        <f>N78*K84</f>
        <v>495.4785754516322</v>
      </c>
      <c r="M84" s="851"/>
      <c r="N84" s="57"/>
    </row>
    <row r="85" spans="1:14" ht="15.75" thickBot="1">
      <c r="B85" s="97" t="s">
        <v>1058</v>
      </c>
      <c r="C85" s="98"/>
      <c r="D85" s="98"/>
      <c r="E85" s="98"/>
      <c r="F85" s="98"/>
      <c r="G85" s="98"/>
      <c r="H85" s="98"/>
      <c r="I85" s="99"/>
      <c r="J85" s="100"/>
      <c r="K85" s="313">
        <v>0.05</v>
      </c>
      <c r="L85" s="852">
        <f>N78*K85</f>
        <v>495.4785754516322</v>
      </c>
      <c r="M85" s="853"/>
      <c r="N85" s="57"/>
    </row>
    <row r="86" spans="1:14" ht="15.75" thickBot="1">
      <c r="B86" s="815" t="s">
        <v>1037</v>
      </c>
      <c r="C86" s="816"/>
      <c r="D86" s="816"/>
      <c r="E86" s="816"/>
      <c r="F86" s="816"/>
      <c r="G86" s="816"/>
      <c r="H86" s="816"/>
      <c r="I86" s="816"/>
      <c r="J86" s="816"/>
      <c r="K86" s="816"/>
      <c r="L86" s="816"/>
      <c r="M86" s="817"/>
      <c r="N86" s="58">
        <f>L83+L84+L85</f>
        <v>2972.8714527097936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12882.442961742436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1158.3343018065289</v>
      </c>
      <c r="M83" s="851"/>
      <c r="N83" s="57"/>
    </row>
    <row r="84" spans="1:14">
      <c r="B84" s="95" t="s">
        <v>1057</v>
      </c>
      <c r="C84" s="96"/>
      <c r="D84" s="96"/>
      <c r="E84" s="96"/>
      <c r="F84" s="96"/>
      <c r="G84" s="96"/>
      <c r="H84" s="96"/>
      <c r="I84" s="93"/>
      <c r="J84" s="94"/>
      <c r="K84" s="312">
        <v>0.05</v>
      </c>
      <c r="L84" s="850">
        <f>N78*K84</f>
        <v>289.58357545163221</v>
      </c>
      <c r="M84" s="851"/>
      <c r="N84" s="57"/>
    </row>
    <row r="85" spans="1:14" ht="15.75" thickBot="1">
      <c r="B85" s="97" t="s">
        <v>1058</v>
      </c>
      <c r="C85" s="98"/>
      <c r="D85" s="98"/>
      <c r="E85" s="98"/>
      <c r="F85" s="98"/>
      <c r="G85" s="98"/>
      <c r="H85" s="98"/>
      <c r="I85" s="99"/>
      <c r="J85" s="100"/>
      <c r="K85" s="313">
        <v>0.05</v>
      </c>
      <c r="L85" s="852">
        <f>N78*K85</f>
        <v>289.58357545163221</v>
      </c>
      <c r="M85" s="853"/>
      <c r="N85" s="57"/>
    </row>
    <row r="86" spans="1:14" ht="15.75" thickBot="1">
      <c r="B86" s="815" t="s">
        <v>1037</v>
      </c>
      <c r="C86" s="816"/>
      <c r="D86" s="816"/>
      <c r="E86" s="816"/>
      <c r="F86" s="816"/>
      <c r="G86" s="816"/>
      <c r="H86" s="816"/>
      <c r="I86" s="816"/>
      <c r="J86" s="816"/>
      <c r="K86" s="816"/>
      <c r="L86" s="816"/>
      <c r="M86" s="817"/>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9167</v>
      </c>
      <c r="N48" s="280">
        <f>K48*M48</f>
        <v>11000.4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11000.4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11206.711509032644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2241.3423018065291</v>
      </c>
      <c r="M83" s="851"/>
      <c r="N83" s="57"/>
    </row>
    <row r="84" spans="1:14">
      <c r="B84" s="95" t="s">
        <v>1057</v>
      </c>
      <c r="C84" s="96"/>
      <c r="D84" s="96"/>
      <c r="E84" s="96"/>
      <c r="F84" s="96"/>
      <c r="G84" s="96"/>
      <c r="H84" s="96"/>
      <c r="I84" s="93"/>
      <c r="J84" s="94"/>
      <c r="K84" s="312">
        <v>0.05</v>
      </c>
      <c r="L84" s="850">
        <f>N78*K84</f>
        <v>560.33557545163228</v>
      </c>
      <c r="M84" s="851"/>
      <c r="N84" s="57"/>
    </row>
    <row r="85" spans="1:14" ht="15.75" thickBot="1">
      <c r="B85" s="97" t="s">
        <v>1058</v>
      </c>
      <c r="C85" s="98"/>
      <c r="D85" s="98"/>
      <c r="E85" s="98"/>
      <c r="F85" s="98"/>
      <c r="G85" s="98"/>
      <c r="H85" s="98"/>
      <c r="I85" s="99"/>
      <c r="J85" s="100"/>
      <c r="K85" s="313">
        <v>0.05</v>
      </c>
      <c r="L85" s="852">
        <f>N78*K85</f>
        <v>560.33557545163228</v>
      </c>
      <c r="M85" s="853"/>
      <c r="N85" s="57"/>
    </row>
    <row r="86" spans="1:14" ht="15.75" thickBot="1">
      <c r="B86" s="815" t="s">
        <v>1037</v>
      </c>
      <c r="C86" s="816"/>
      <c r="D86" s="816"/>
      <c r="E86" s="816"/>
      <c r="F86" s="816"/>
      <c r="G86" s="816"/>
      <c r="H86" s="816"/>
      <c r="I86" s="816"/>
      <c r="J86" s="816"/>
      <c r="K86" s="816"/>
      <c r="L86" s="816"/>
      <c r="M86" s="817"/>
      <c r="N86" s="58">
        <f>L83+L84+L85</f>
        <v>3362.0134527097939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14568.724961742439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9906.9192743928143</v>
      </c>
      <c r="N48" s="280">
        <f>K48*M48</f>
        <v>12878.995056710659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12878.995056710659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13085.306565743304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2617.0613131486607</v>
      </c>
      <c r="M83" s="851"/>
      <c r="N83" s="57"/>
    </row>
    <row r="84" spans="1:14">
      <c r="B84" s="95" t="s">
        <v>1057</v>
      </c>
      <c r="C84" s="96"/>
      <c r="D84" s="96"/>
      <c r="E84" s="96"/>
      <c r="F84" s="96"/>
      <c r="G84" s="96"/>
      <c r="H84" s="96"/>
      <c r="I84" s="93"/>
      <c r="J84" s="94"/>
      <c r="K84" s="312">
        <v>0.05</v>
      </c>
      <c r="L84" s="850">
        <f>N78*K84</f>
        <v>654.26532828716518</v>
      </c>
      <c r="M84" s="851"/>
      <c r="N84" s="57"/>
    </row>
    <row r="85" spans="1:14" ht="15.75" thickBot="1">
      <c r="B85" s="97" t="s">
        <v>1058</v>
      </c>
      <c r="C85" s="98"/>
      <c r="D85" s="98"/>
      <c r="E85" s="98"/>
      <c r="F85" s="98"/>
      <c r="G85" s="98"/>
      <c r="H85" s="98"/>
      <c r="I85" s="99"/>
      <c r="J85" s="100"/>
      <c r="K85" s="313">
        <v>0.05</v>
      </c>
      <c r="L85" s="852">
        <f>N78*K85</f>
        <v>654.26532828716518</v>
      </c>
      <c r="M85" s="853"/>
      <c r="N85" s="57"/>
    </row>
    <row r="86" spans="1:14" ht="15.75" thickBot="1">
      <c r="B86" s="815" t="s">
        <v>1037</v>
      </c>
      <c r="C86" s="816"/>
      <c r="D86" s="816"/>
      <c r="E86" s="816"/>
      <c r="F86" s="816"/>
      <c r="G86" s="816"/>
      <c r="H86" s="816"/>
      <c r="I86" s="816"/>
      <c r="J86" s="816"/>
      <c r="K86" s="816"/>
      <c r="L86" s="816"/>
      <c r="M86" s="817"/>
      <c r="N86" s="58">
        <f>L83+L84+L85</f>
        <v>3925.5919697229911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17010.898535466295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303</v>
      </c>
      <c r="B36" s="864" t="str">
        <f>VLOOKUP(A36,EQUIPOS!A6:D154,3,FALSE)</f>
        <v>Retrocargador, pala de 1,1 m3 de capacidad, profundidad de excavación de 4.400 mm y una altura de 5.680 mm</v>
      </c>
      <c r="C36" s="865"/>
      <c r="D36" s="865"/>
      <c r="E36" s="865"/>
      <c r="F36" s="865"/>
      <c r="G36" s="865"/>
      <c r="H36" s="866"/>
      <c r="I36" s="275"/>
      <c r="J36" s="276"/>
      <c r="K36" s="277">
        <f>VLOOKUP(A36,EQUIPOS!A6:D163,4,FALSE)</f>
        <v>115322.96090889742</v>
      </c>
      <c r="L36" s="278"/>
      <c r="M36" s="279">
        <v>250</v>
      </c>
      <c r="N36" s="280">
        <f>K36/M36</f>
        <v>461.29184363558971</v>
      </c>
    </row>
    <row r="37" spans="1:14">
      <c r="A37" s="119" t="s">
        <v>373</v>
      </c>
      <c r="B37" s="864" t="str">
        <f>VLOOKUP(A37,EQUIPOS!A7:D154,3,FALSE)</f>
        <v>Volqueta 6 m3</v>
      </c>
      <c r="C37" s="865"/>
      <c r="D37" s="865"/>
      <c r="E37" s="865"/>
      <c r="F37" s="865"/>
      <c r="G37" s="865"/>
      <c r="H37" s="866"/>
      <c r="I37" s="275"/>
      <c r="J37" s="276"/>
      <c r="K37" s="277">
        <f>VLOOKUP(A37,EQUIPOS!A7:D164,4,FALSE)</f>
        <v>65331.127224350799</v>
      </c>
      <c r="L37" s="278"/>
      <c r="M37" s="279">
        <v>250</v>
      </c>
      <c r="N37" s="280">
        <f>K37/M37</f>
        <v>261.32450889740318</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5.1067205206100006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727.72307305360289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829.85748346580294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165.97149669316059</v>
      </c>
      <c r="M83" s="851"/>
      <c r="N83" s="57"/>
    </row>
    <row r="84" spans="1:14">
      <c r="B84" s="95" t="s">
        <v>1057</v>
      </c>
      <c r="C84" s="96"/>
      <c r="D84" s="96"/>
      <c r="E84" s="96"/>
      <c r="F84" s="96"/>
      <c r="G84" s="96"/>
      <c r="H84" s="96"/>
      <c r="I84" s="93"/>
      <c r="J84" s="94"/>
      <c r="K84" s="312">
        <v>0.05</v>
      </c>
      <c r="L84" s="850">
        <f>N78*K84</f>
        <v>41.492874173290147</v>
      </c>
      <c r="M84" s="851"/>
      <c r="N84" s="57"/>
    </row>
    <row r="85" spans="1:14" ht="15.75" thickBot="1">
      <c r="B85" s="97" t="s">
        <v>1058</v>
      </c>
      <c r="C85" s="98"/>
      <c r="D85" s="98"/>
      <c r="E85" s="98"/>
      <c r="F85" s="98"/>
      <c r="G85" s="98"/>
      <c r="H85" s="98"/>
      <c r="I85" s="99"/>
      <c r="J85" s="100"/>
      <c r="K85" s="313">
        <v>0.05</v>
      </c>
      <c r="L85" s="852">
        <f>N78*K85</f>
        <v>41.492874173290147</v>
      </c>
      <c r="M85" s="853"/>
      <c r="N85" s="57"/>
    </row>
    <row r="86" spans="1:14" ht="15.75" thickBot="1">
      <c r="B86" s="815" t="s">
        <v>1037</v>
      </c>
      <c r="C86" s="816"/>
      <c r="D86" s="816"/>
      <c r="E86" s="816"/>
      <c r="F86" s="816"/>
      <c r="G86" s="816"/>
      <c r="H86" s="816"/>
      <c r="I86" s="816"/>
      <c r="J86" s="816"/>
      <c r="K86" s="816"/>
      <c r="L86" s="816"/>
      <c r="M86" s="817"/>
      <c r="N86" s="58">
        <f>L83+L84+L85</f>
        <v>248.95724503974088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1078.8147285055438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35</v>
      </c>
      <c r="N36" s="280">
        <f>K36/M36</f>
        <v>1493.282735206471</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35</v>
      </c>
      <c r="N37" s="280">
        <f>K37/M37</f>
        <v>3315.5496305418724</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35</v>
      </c>
      <c r="N38" s="280">
        <f>K38/M38</f>
        <v>2604.3507875691789</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7427.7737833764086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55.655134092689678</v>
      </c>
      <c r="N48" s="280">
        <f>K48*M48</f>
        <v>1391.3783523172419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439.33333333333331</v>
      </c>
      <c r="N49" s="280">
        <f>K49*M49</f>
        <v>35146.666666666664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36538.045018983903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44695.350305304601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8939.0700610609201</v>
      </c>
      <c r="M83" s="851"/>
      <c r="N83" s="57"/>
    </row>
    <row r="84" spans="1:14">
      <c r="B84" s="95" t="s">
        <v>1057</v>
      </c>
      <c r="C84" s="96"/>
      <c r="D84" s="96"/>
      <c r="E84" s="96"/>
      <c r="F84" s="96"/>
      <c r="G84" s="96"/>
      <c r="H84" s="96"/>
      <c r="I84" s="93"/>
      <c r="J84" s="94"/>
      <c r="K84" s="312">
        <v>0.05</v>
      </c>
      <c r="L84" s="850">
        <f>N78*K84</f>
        <v>2234.76751526523</v>
      </c>
      <c r="M84" s="851"/>
      <c r="N84" s="57"/>
    </row>
    <row r="85" spans="1:14" ht="15.75" thickBot="1">
      <c r="B85" s="97" t="s">
        <v>1058</v>
      </c>
      <c r="C85" s="98"/>
      <c r="D85" s="98"/>
      <c r="E85" s="98"/>
      <c r="F85" s="98"/>
      <c r="G85" s="98"/>
      <c r="H85" s="98"/>
      <c r="I85" s="99"/>
      <c r="J85" s="100"/>
      <c r="K85" s="313">
        <v>0.05</v>
      </c>
      <c r="L85" s="852">
        <f>N78*K85</f>
        <v>2234.76751526523</v>
      </c>
      <c r="M85" s="853"/>
      <c r="N85" s="57"/>
    </row>
    <row r="86" spans="1:14" ht="15.75" thickBot="1">
      <c r="B86" s="815" t="s">
        <v>1037</v>
      </c>
      <c r="C86" s="816"/>
      <c r="D86" s="816"/>
      <c r="E86" s="816"/>
      <c r="F86" s="816"/>
      <c r="G86" s="816"/>
      <c r="H86" s="816"/>
      <c r="I86" s="816"/>
      <c r="J86" s="816"/>
      <c r="K86" s="816"/>
      <c r="L86" s="816"/>
      <c r="M86" s="817"/>
      <c r="N86" s="58">
        <f>L83+L84+L85</f>
        <v>13408.60509159138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58103.955396895981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35</v>
      </c>
      <c r="N36" s="280">
        <f>K36/M36</f>
        <v>1493.282735206471</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35</v>
      </c>
      <c r="N37" s="280">
        <f>K37/M37</f>
        <v>3315.5496305418724</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35</v>
      </c>
      <c r="N38" s="280">
        <f>K38/M38</f>
        <v>2604.3507875691789</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7427.7737833764086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55.655134092689678</v>
      </c>
      <c r="N48" s="280">
        <f>K48*M48</f>
        <v>1391.3783523172419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1391.3783523172419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9548.6836386379364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1909.7367277275873</v>
      </c>
      <c r="M83" s="851"/>
      <c r="N83" s="57"/>
    </row>
    <row r="84" spans="1:14">
      <c r="B84" s="95" t="s">
        <v>1057</v>
      </c>
      <c r="C84" s="96"/>
      <c r="D84" s="96"/>
      <c r="E84" s="96"/>
      <c r="F84" s="96"/>
      <c r="G84" s="96"/>
      <c r="H84" s="96"/>
      <c r="I84" s="93"/>
      <c r="J84" s="94"/>
      <c r="K84" s="312">
        <v>0.05</v>
      </c>
      <c r="L84" s="850">
        <f>N78*K84</f>
        <v>477.43418193189683</v>
      </c>
      <c r="M84" s="851"/>
      <c r="N84" s="57"/>
    </row>
    <row r="85" spans="1:14" ht="15.75" thickBot="1">
      <c r="B85" s="97" t="s">
        <v>1058</v>
      </c>
      <c r="C85" s="98"/>
      <c r="D85" s="98"/>
      <c r="E85" s="98"/>
      <c r="F85" s="98"/>
      <c r="G85" s="98"/>
      <c r="H85" s="98"/>
      <c r="I85" s="99"/>
      <c r="J85" s="100"/>
      <c r="K85" s="313">
        <v>0.05</v>
      </c>
      <c r="L85" s="852">
        <f>N78*K85</f>
        <v>477.43418193189683</v>
      </c>
      <c r="M85" s="853"/>
      <c r="N85" s="57"/>
    </row>
    <row r="86" spans="1:14" ht="15.75" thickBot="1">
      <c r="B86" s="815" t="s">
        <v>1037</v>
      </c>
      <c r="C86" s="816"/>
      <c r="D86" s="816"/>
      <c r="E86" s="816"/>
      <c r="F86" s="816"/>
      <c r="G86" s="816"/>
      <c r="H86" s="816"/>
      <c r="I86" s="816"/>
      <c r="J86" s="816"/>
      <c r="K86" s="816"/>
      <c r="L86" s="816"/>
      <c r="M86" s="817"/>
      <c r="N86" s="58">
        <f>L83+L84+L85</f>
        <v>2864.6050915913811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12413.288730229317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439.33333333333331</v>
      </c>
      <c r="N48" s="280">
        <f>K48*M48</f>
        <v>439.33333333333331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439.33333333333331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f>SUM(N70:N75)</f>
        <v>0</v>
      </c>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439.33333333333331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87.866666666666674</v>
      </c>
      <c r="M83" s="851"/>
      <c r="N83" s="57"/>
    </row>
    <row r="84" spans="1:14">
      <c r="B84" s="95" t="s">
        <v>1057</v>
      </c>
      <c r="C84" s="96"/>
      <c r="D84" s="96"/>
      <c r="E84" s="96"/>
      <c r="F84" s="96"/>
      <c r="G84" s="96"/>
      <c r="H84" s="96"/>
      <c r="I84" s="93"/>
      <c r="J84" s="94"/>
      <c r="K84" s="312">
        <v>0.05</v>
      </c>
      <c r="L84" s="850">
        <f>N78*K84</f>
        <v>21.966666666666669</v>
      </c>
      <c r="M84" s="851"/>
      <c r="N84" s="57"/>
    </row>
    <row r="85" spans="1:14" ht="15.75" thickBot="1">
      <c r="B85" s="97" t="s">
        <v>1058</v>
      </c>
      <c r="C85" s="98"/>
      <c r="D85" s="98"/>
      <c r="E85" s="98"/>
      <c r="F85" s="98"/>
      <c r="G85" s="98"/>
      <c r="H85" s="98"/>
      <c r="I85" s="99"/>
      <c r="J85" s="100"/>
      <c r="K85" s="313">
        <v>0.05</v>
      </c>
      <c r="L85" s="852">
        <f>N78*K85</f>
        <v>21.966666666666669</v>
      </c>
      <c r="M85" s="853"/>
      <c r="N85" s="57"/>
    </row>
    <row r="86" spans="1:14" ht="15.75" thickBot="1">
      <c r="B86" s="815" t="s">
        <v>1037</v>
      </c>
      <c r="C86" s="816"/>
      <c r="D86" s="816"/>
      <c r="E86" s="816"/>
      <c r="F86" s="816"/>
      <c r="G86" s="816"/>
      <c r="H86" s="816"/>
      <c r="I86" s="816"/>
      <c r="J86" s="816"/>
      <c r="K86" s="816"/>
      <c r="L86" s="816"/>
      <c r="M86" s="817"/>
      <c r="N86" s="58">
        <f>L83+L84+L85</f>
        <v>131.80000000000001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571.13333333333333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35</v>
      </c>
      <c r="N36" s="280">
        <f>K36/M36</f>
        <v>1493.282735206471</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35</v>
      </c>
      <c r="N37" s="280">
        <f>K37/M37</f>
        <v>3315.5496305418724</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35</v>
      </c>
      <c r="N38" s="280">
        <f>K38/M38</f>
        <v>2604.3507875691789</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7427.7737833764086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757</v>
      </c>
      <c r="N48" s="280">
        <f>K48*M48</f>
        <v>60560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55.655134092689678</v>
      </c>
      <c r="N49" s="280">
        <f>K49*M49</f>
        <v>1391.3783523172419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61951.378352317239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70108.683638637929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14021.736727727586</v>
      </c>
      <c r="M83" s="851"/>
      <c r="N83" s="57"/>
    </row>
    <row r="84" spans="1:14">
      <c r="B84" s="95" t="s">
        <v>1057</v>
      </c>
      <c r="C84" s="96"/>
      <c r="D84" s="96"/>
      <c r="E84" s="96"/>
      <c r="F84" s="96"/>
      <c r="G84" s="96"/>
      <c r="H84" s="96"/>
      <c r="I84" s="93"/>
      <c r="J84" s="94"/>
      <c r="K84" s="312">
        <v>0.05</v>
      </c>
      <c r="L84" s="850">
        <f>N78*K84</f>
        <v>3505.4341819318965</v>
      </c>
      <c r="M84" s="851"/>
      <c r="N84" s="57"/>
    </row>
    <row r="85" spans="1:14" ht="15.75" thickBot="1">
      <c r="B85" s="97" t="s">
        <v>1058</v>
      </c>
      <c r="C85" s="98"/>
      <c r="D85" s="98"/>
      <c r="E85" s="98"/>
      <c r="F85" s="98"/>
      <c r="G85" s="98"/>
      <c r="H85" s="98"/>
      <c r="I85" s="99"/>
      <c r="J85" s="100"/>
      <c r="K85" s="313">
        <v>0.05</v>
      </c>
      <c r="L85" s="852">
        <f>N78*K85</f>
        <v>3505.4341819318965</v>
      </c>
      <c r="M85" s="853"/>
      <c r="N85" s="57"/>
    </row>
    <row r="86" spans="1:14" ht="15.75" thickBot="1">
      <c r="B86" s="815" t="s">
        <v>1037</v>
      </c>
      <c r="C86" s="816"/>
      <c r="D86" s="816"/>
      <c r="E86" s="816"/>
      <c r="F86" s="816"/>
      <c r="G86" s="816"/>
      <c r="H86" s="816"/>
      <c r="I86" s="816"/>
      <c r="J86" s="816"/>
      <c r="K86" s="816"/>
      <c r="L86" s="816"/>
      <c r="M86" s="817"/>
      <c r="N86" s="58">
        <f>L83+L84+L85</f>
        <v>21032.60509159138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91141.288730229309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35</v>
      </c>
      <c r="N36" s="280">
        <f>K36/M36</f>
        <v>1493.282735206471</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35</v>
      </c>
      <c r="N37" s="280">
        <f>K37/M37</f>
        <v>3315.5496305418724</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35</v>
      </c>
      <c r="N38" s="280">
        <f>K38/M38</f>
        <v>2604.3507875691789</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N75*M41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7427.7737833764086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55.655134092689678</v>
      </c>
      <c r="N48" s="280">
        <f>K48*M48</f>
        <v>1391.3783523172419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1391.3783523172419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729.53150294428576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9548.6836386379364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1909.7367277275873</v>
      </c>
      <c r="M82" s="851"/>
      <c r="N82" s="57"/>
    </row>
    <row r="83" spans="1:14">
      <c r="B83" s="95" t="s">
        <v>1057</v>
      </c>
      <c r="C83" s="96"/>
      <c r="D83" s="96"/>
      <c r="E83" s="96"/>
      <c r="F83" s="96"/>
      <c r="G83" s="96"/>
      <c r="H83" s="96"/>
      <c r="I83" s="93"/>
      <c r="J83" s="94"/>
      <c r="K83" s="312">
        <v>0.05</v>
      </c>
      <c r="L83" s="850">
        <f>N77*K83</f>
        <v>477.43418193189683</v>
      </c>
      <c r="M83" s="851"/>
      <c r="N83" s="57"/>
    </row>
    <row r="84" spans="1:14" ht="15.75" thickBot="1">
      <c r="B84" s="97" t="s">
        <v>1058</v>
      </c>
      <c r="C84" s="98"/>
      <c r="D84" s="98"/>
      <c r="E84" s="98"/>
      <c r="F84" s="98"/>
      <c r="G84" s="98"/>
      <c r="H84" s="98"/>
      <c r="I84" s="99"/>
      <c r="J84" s="100"/>
      <c r="K84" s="313">
        <v>0.05</v>
      </c>
      <c r="L84" s="852">
        <f>N77*K84</f>
        <v>477.43418193189683</v>
      </c>
      <c r="M84" s="853"/>
      <c r="N84" s="57"/>
    </row>
    <row r="85" spans="1:14" ht="15.75" thickBot="1">
      <c r="B85" s="815" t="s">
        <v>1037</v>
      </c>
      <c r="C85" s="816"/>
      <c r="D85" s="816"/>
      <c r="E85" s="816"/>
      <c r="F85" s="816"/>
      <c r="G85" s="816"/>
      <c r="H85" s="816"/>
      <c r="I85" s="816"/>
      <c r="J85" s="816"/>
      <c r="K85" s="816"/>
      <c r="L85" s="816"/>
      <c r="M85" s="817"/>
      <c r="N85" s="58">
        <f>L82+L83+L84</f>
        <v>2864.6050915913811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12413.288730229317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757</v>
      </c>
      <c r="N48" s="280">
        <f>K48*M48</f>
        <v>757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757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757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151.4</v>
      </c>
      <c r="M83" s="851"/>
      <c r="N83" s="57"/>
    </row>
    <row r="84" spans="1:14">
      <c r="B84" s="95" t="s">
        <v>1057</v>
      </c>
      <c r="C84" s="96"/>
      <c r="D84" s="96"/>
      <c r="E84" s="96"/>
      <c r="F84" s="96"/>
      <c r="G84" s="96"/>
      <c r="H84" s="96"/>
      <c r="I84" s="93"/>
      <c r="J84" s="94"/>
      <c r="K84" s="312">
        <v>0.05</v>
      </c>
      <c r="L84" s="850">
        <f>N78*K84</f>
        <v>37.85</v>
      </c>
      <c r="M84" s="851"/>
      <c r="N84" s="57"/>
    </row>
    <row r="85" spans="1:14" ht="15.75" thickBot="1">
      <c r="B85" s="97" t="s">
        <v>1058</v>
      </c>
      <c r="C85" s="98"/>
      <c r="D85" s="98"/>
      <c r="E85" s="98"/>
      <c r="F85" s="98"/>
      <c r="G85" s="98"/>
      <c r="H85" s="98"/>
      <c r="I85" s="99"/>
      <c r="J85" s="100"/>
      <c r="K85" s="313">
        <v>0.05</v>
      </c>
      <c r="L85" s="852">
        <f>N78*K85</f>
        <v>37.85</v>
      </c>
      <c r="M85" s="853"/>
      <c r="N85" s="57"/>
    </row>
    <row r="86" spans="1:14" ht="15.75" thickBot="1">
      <c r="B86" s="815" t="s">
        <v>1037</v>
      </c>
      <c r="C86" s="816"/>
      <c r="D86" s="816"/>
      <c r="E86" s="816"/>
      <c r="F86" s="816"/>
      <c r="G86" s="816"/>
      <c r="H86" s="816"/>
      <c r="I86" s="816"/>
      <c r="J86" s="816"/>
      <c r="K86" s="816"/>
      <c r="L86" s="816"/>
      <c r="M86" s="817"/>
      <c r="N86" s="58">
        <f>L83+L84+L85</f>
        <v>227.1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600</v>
      </c>
      <c r="N36" s="280">
        <f>K36/M36</f>
        <v>87.108159553710806</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600</v>
      </c>
      <c r="N37" s="280">
        <f>K37/M37</f>
        <v>193.40706178160923</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600</v>
      </c>
      <c r="N38" s="280">
        <f>K38/M38</f>
        <v>151.92046260820209</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0.42556004338416664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432.86124398690629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55.655134092689678</v>
      </c>
      <c r="N48" s="280">
        <f>K48*M48</f>
        <v>166.96540227806904</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166.96540227806904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42.556004338416663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642.38265060339199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128.4765301206784</v>
      </c>
      <c r="M82" s="851"/>
      <c r="N82" s="57"/>
    </row>
    <row r="83" spans="1:14">
      <c r="B83" s="95" t="s">
        <v>1057</v>
      </c>
      <c r="C83" s="96"/>
      <c r="D83" s="96"/>
      <c r="E83" s="96"/>
      <c r="F83" s="96"/>
      <c r="G83" s="96"/>
      <c r="H83" s="96"/>
      <c r="I83" s="93"/>
      <c r="J83" s="94"/>
      <c r="K83" s="312">
        <v>0.05</v>
      </c>
      <c r="L83" s="850">
        <f>N77*K83</f>
        <v>32.119132530169601</v>
      </c>
      <c r="M83" s="851"/>
      <c r="N83" s="57"/>
    </row>
    <row r="84" spans="1:14" ht="15.75" thickBot="1">
      <c r="B84" s="97" t="s">
        <v>1058</v>
      </c>
      <c r="C84" s="98"/>
      <c r="D84" s="98"/>
      <c r="E84" s="98"/>
      <c r="F84" s="98"/>
      <c r="G84" s="98"/>
      <c r="H84" s="98"/>
      <c r="I84" s="99"/>
      <c r="J84" s="100"/>
      <c r="K84" s="313">
        <v>0.05</v>
      </c>
      <c r="L84" s="852">
        <f>N77*K84</f>
        <v>32.119132530169601</v>
      </c>
      <c r="M84" s="853"/>
      <c r="N84" s="57"/>
    </row>
    <row r="85" spans="1:14" ht="15.75" thickBot="1">
      <c r="B85" s="815" t="s">
        <v>1037</v>
      </c>
      <c r="C85" s="816"/>
      <c r="D85" s="816"/>
      <c r="E85" s="816"/>
      <c r="F85" s="816"/>
      <c r="G85" s="816"/>
      <c r="H85" s="816"/>
      <c r="I85" s="816"/>
      <c r="J85" s="816"/>
      <c r="K85" s="816"/>
      <c r="L85" s="816"/>
      <c r="M85" s="817"/>
      <c r="N85" s="58">
        <f>L82+L83+L84</f>
        <v>192.71479518101759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835.09744578440962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N75*M41</f>
        <v>11.348267823577778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5777.1573870705397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55.655134092689678</v>
      </c>
      <c r="N48" s="280">
        <f>K48*M48</f>
        <v>1391.3783523172419</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19368.587295847643</v>
      </c>
      <c r="N49" s="280">
        <f>K49*M49</f>
        <v>24210.734119809553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25602.112472126795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2">
        <f>VLOOKUP(A58,TRANSPORTE!A5:D117,4,FALSE)</f>
        <v>988.07762546537583</v>
      </c>
      <c r="M58" s="903"/>
      <c r="N58" s="295">
        <f>K58*L58</f>
        <v>1235.0970318317197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1235.0970318317197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567.4133911788889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33181.780282207947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6636.3560564415893</v>
      </c>
      <c r="M82" s="851"/>
      <c r="N82" s="57"/>
    </row>
    <row r="83" spans="1:14">
      <c r="B83" s="95" t="s">
        <v>1057</v>
      </c>
      <c r="C83" s="96"/>
      <c r="D83" s="96"/>
      <c r="E83" s="96"/>
      <c r="F83" s="96"/>
      <c r="G83" s="96"/>
      <c r="H83" s="96"/>
      <c r="I83" s="93"/>
      <c r="J83" s="94"/>
      <c r="K83" s="312">
        <v>0.05</v>
      </c>
      <c r="L83" s="850">
        <f>N77*K83</f>
        <v>1659.0890141103973</v>
      </c>
      <c r="M83" s="851"/>
      <c r="N83" s="57"/>
    </row>
    <row r="84" spans="1:14" ht="15.75" thickBot="1">
      <c r="B84" s="97" t="s">
        <v>1058</v>
      </c>
      <c r="C84" s="98"/>
      <c r="D84" s="98"/>
      <c r="E84" s="98"/>
      <c r="F84" s="98"/>
      <c r="G84" s="98"/>
      <c r="H84" s="98"/>
      <c r="I84" s="99"/>
      <c r="J84" s="100"/>
      <c r="K84" s="313">
        <v>0.05</v>
      </c>
      <c r="L84" s="852">
        <f>N77*K84</f>
        <v>1659.0890141103973</v>
      </c>
      <c r="M84" s="853"/>
      <c r="N84" s="57"/>
    </row>
    <row r="85" spans="1:14" ht="15.75" thickBot="1">
      <c r="B85" s="815" t="s">
        <v>1037</v>
      </c>
      <c r="C85" s="816"/>
      <c r="D85" s="816"/>
      <c r="E85" s="816"/>
      <c r="F85" s="816"/>
      <c r="G85" s="816"/>
      <c r="H85" s="816"/>
      <c r="I85" s="816"/>
      <c r="J85" s="816"/>
      <c r="K85" s="816"/>
      <c r="L85" s="816"/>
      <c r="M85" s="817"/>
      <c r="N85" s="58">
        <f>L82+L83+L84</f>
        <v>9954.534084662384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43136.314366870327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29.25"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4922.3489567890065</v>
      </c>
      <c r="N48" s="280">
        <f>K48*M48</f>
        <v>4922.3489567890065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4922.3489567890065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4922.3489567890065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984.46979135780134</v>
      </c>
      <c r="M83" s="851"/>
      <c r="N83" s="57"/>
    </row>
    <row r="84" spans="1:14">
      <c r="B84" s="95" t="s">
        <v>1057</v>
      </c>
      <c r="C84" s="96"/>
      <c r="D84" s="96"/>
      <c r="E84" s="96"/>
      <c r="F84" s="96"/>
      <c r="G84" s="96"/>
      <c r="H84" s="96"/>
      <c r="I84" s="93"/>
      <c r="J84" s="94"/>
      <c r="K84" s="312">
        <v>0.05</v>
      </c>
      <c r="L84" s="850">
        <f>N78*K84</f>
        <v>246.11744783945034</v>
      </c>
      <c r="M84" s="851"/>
      <c r="N84" s="57"/>
    </row>
    <row r="85" spans="1:14" ht="15.75" thickBot="1">
      <c r="B85" s="97" t="s">
        <v>1058</v>
      </c>
      <c r="C85" s="98"/>
      <c r="D85" s="98"/>
      <c r="E85" s="98"/>
      <c r="F85" s="98"/>
      <c r="G85" s="98"/>
      <c r="H85" s="98"/>
      <c r="I85" s="99"/>
      <c r="J85" s="100"/>
      <c r="K85" s="313">
        <v>0.05</v>
      </c>
      <c r="L85" s="852">
        <f>N78*K85</f>
        <v>246.11744783945034</v>
      </c>
      <c r="M85" s="853"/>
      <c r="N85" s="57"/>
    </row>
    <row r="86" spans="1:14" ht="15.75" thickBot="1">
      <c r="B86" s="815" t="s">
        <v>1037</v>
      </c>
      <c r="C86" s="816"/>
      <c r="D86" s="816"/>
      <c r="E86" s="816"/>
      <c r="F86" s="816"/>
      <c r="G86" s="816"/>
      <c r="H86" s="816"/>
      <c r="I86" s="816"/>
      <c r="J86" s="816"/>
      <c r="K86" s="816"/>
      <c r="L86" s="816"/>
      <c r="M86" s="817"/>
      <c r="N86" s="58">
        <f>L83+L84+L85</f>
        <v>1476.7046870367019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6399.0536438257086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4247.3815705417937</v>
      </c>
      <c r="N48" s="280">
        <f>K48*M48</f>
        <v>4247.3815705417937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4247.3815705417937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4247.3815705417937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849.47631410835879</v>
      </c>
      <c r="M83" s="851"/>
      <c r="N83" s="57"/>
    </row>
    <row r="84" spans="1:14">
      <c r="B84" s="95" t="s">
        <v>1057</v>
      </c>
      <c r="C84" s="96"/>
      <c r="D84" s="96"/>
      <c r="E84" s="96"/>
      <c r="F84" s="96"/>
      <c r="G84" s="96"/>
      <c r="H84" s="96"/>
      <c r="I84" s="93"/>
      <c r="J84" s="94"/>
      <c r="K84" s="312">
        <v>0.05</v>
      </c>
      <c r="L84" s="850">
        <f>N78*K84</f>
        <v>212.3690785270897</v>
      </c>
      <c r="M84" s="851"/>
      <c r="N84" s="57"/>
    </row>
    <row r="85" spans="1:14" ht="15.75" thickBot="1">
      <c r="B85" s="97" t="s">
        <v>1058</v>
      </c>
      <c r="C85" s="98"/>
      <c r="D85" s="98"/>
      <c r="E85" s="98"/>
      <c r="F85" s="98"/>
      <c r="G85" s="98"/>
      <c r="H85" s="98"/>
      <c r="I85" s="99"/>
      <c r="J85" s="100"/>
      <c r="K85" s="313">
        <v>0.05</v>
      </c>
      <c r="L85" s="852">
        <f>N78*K85</f>
        <v>212.3690785270897</v>
      </c>
      <c r="M85" s="853"/>
      <c r="N85" s="57"/>
    </row>
    <row r="86" spans="1:14" ht="15.75" thickBot="1">
      <c r="B86" s="815" t="s">
        <v>1037</v>
      </c>
      <c r="C86" s="816"/>
      <c r="D86" s="816"/>
      <c r="E86" s="816"/>
      <c r="F86" s="816"/>
      <c r="G86" s="816"/>
      <c r="H86" s="816"/>
      <c r="I86" s="816"/>
      <c r="J86" s="816"/>
      <c r="K86" s="816"/>
      <c r="L86" s="816"/>
      <c r="M86" s="817"/>
      <c r="N86" s="58">
        <f>L83+L84+L85</f>
        <v>1274.2144711625381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5521.5960417043316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55.655134092689678</v>
      </c>
      <c r="N48" s="280">
        <f>K48*M48</f>
        <v>55.655134092689678</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4247.3815705417937</v>
      </c>
      <c r="N49" s="280">
        <f>K49*M49</f>
        <v>1529.0573653950457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1584.7124994877354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4" t="s">
        <v>1047</v>
      </c>
      <c r="C68" s="855"/>
      <c r="D68" s="855"/>
      <c r="E68" s="855"/>
      <c r="F68" s="855"/>
      <c r="G68" s="855"/>
      <c r="H68" s="855"/>
      <c r="I68" s="79" t="s">
        <v>1048</v>
      </c>
      <c r="J68" s="81" t="s">
        <v>1494</v>
      </c>
      <c r="K68" s="80" t="s">
        <v>1050</v>
      </c>
      <c r="L68" s="856" t="s">
        <v>1034</v>
      </c>
      <c r="M68" s="857"/>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1"/>
      <c r="C74" s="892"/>
      <c r="D74" s="892"/>
      <c r="E74" s="892"/>
      <c r="F74" s="892"/>
      <c r="G74" s="892"/>
      <c r="H74" s="892"/>
      <c r="I74" s="132"/>
      <c r="J74" s="132"/>
      <c r="K74" s="132"/>
      <c r="L74" s="905"/>
      <c r="M74" s="905"/>
      <c r="N74" s="51"/>
    </row>
    <row r="75" spans="2:15" ht="15.75" thickBot="1">
      <c r="B75" s="815" t="s">
        <v>1037</v>
      </c>
      <c r="C75" s="816"/>
      <c r="D75" s="816"/>
      <c r="E75" s="816"/>
      <c r="F75" s="816"/>
      <c r="G75" s="816"/>
      <c r="H75" s="816"/>
      <c r="I75" s="858"/>
      <c r="J75" s="858"/>
      <c r="K75" s="858"/>
      <c r="L75" s="858"/>
      <c r="M75" s="859"/>
      <c r="N75" s="309"/>
    </row>
    <row r="76" spans="2:15" ht="15.75" thickBot="1">
      <c r="B76" s="39"/>
      <c r="C76" s="40"/>
      <c r="D76" s="40"/>
      <c r="E76" s="40"/>
      <c r="F76" s="40"/>
      <c r="G76" s="40"/>
      <c r="H76" s="40"/>
      <c r="I76" s="40"/>
      <c r="J76" s="40"/>
      <c r="K76" s="40"/>
      <c r="L76" s="40"/>
      <c r="M76" s="40"/>
      <c r="N76" s="41"/>
    </row>
    <row r="77" spans="2:15" ht="15.75" thickBot="1">
      <c r="B77" s="815" t="s">
        <v>1051</v>
      </c>
      <c r="C77" s="816"/>
      <c r="D77" s="816"/>
      <c r="E77" s="816"/>
      <c r="F77" s="816"/>
      <c r="G77" s="816"/>
      <c r="H77" s="816"/>
      <c r="I77" s="816"/>
      <c r="J77" s="816"/>
      <c r="K77" s="816"/>
      <c r="L77" s="816"/>
      <c r="M77" s="817"/>
      <c r="N77" s="105">
        <f>N43+N53+N64+N75</f>
        <v>1584.7124994877354</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316.94249989754712</v>
      </c>
      <c r="M82" s="851"/>
      <c r="N82" s="57"/>
    </row>
    <row r="83" spans="1:14">
      <c r="B83" s="95" t="s">
        <v>1057</v>
      </c>
      <c r="C83" s="96"/>
      <c r="D83" s="96"/>
      <c r="E83" s="96"/>
      <c r="F83" s="96"/>
      <c r="G83" s="96"/>
      <c r="H83" s="96"/>
      <c r="I83" s="93"/>
      <c r="J83" s="94"/>
      <c r="K83" s="312">
        <v>0.05</v>
      </c>
      <c r="L83" s="850">
        <f>N77*K83</f>
        <v>79.235624974386781</v>
      </c>
      <c r="M83" s="851"/>
      <c r="N83" s="57"/>
    </row>
    <row r="84" spans="1:14" ht="15.75" thickBot="1">
      <c r="B84" s="97" t="s">
        <v>1058</v>
      </c>
      <c r="C84" s="98"/>
      <c r="D84" s="98"/>
      <c r="E84" s="98"/>
      <c r="F84" s="98"/>
      <c r="G84" s="98"/>
      <c r="H84" s="98"/>
      <c r="I84" s="99"/>
      <c r="J84" s="100"/>
      <c r="K84" s="313">
        <v>0.05</v>
      </c>
      <c r="L84" s="852">
        <f>N77*K84</f>
        <v>79.235624974386781</v>
      </c>
      <c r="M84" s="853"/>
      <c r="N84" s="57"/>
    </row>
    <row r="85" spans="1:14" ht="15.75" thickBot="1">
      <c r="B85" s="815" t="s">
        <v>1037</v>
      </c>
      <c r="C85" s="816"/>
      <c r="D85" s="816"/>
      <c r="E85" s="816"/>
      <c r="F85" s="816"/>
      <c r="G85" s="816"/>
      <c r="H85" s="816"/>
      <c r="I85" s="816"/>
      <c r="J85" s="816"/>
      <c r="K85" s="816"/>
      <c r="L85" s="816"/>
      <c r="M85" s="817"/>
      <c r="N85" s="58">
        <f>L82+L83+L84</f>
        <v>475.41374984632068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2060.126249334056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19368.587295847643</v>
      </c>
      <c r="N48" s="280">
        <f>K48*M48</f>
        <v>24210.734119809553</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55.655134092689678</v>
      </c>
      <c r="N49" s="280">
        <f>K49*M49</f>
        <v>1391.3783523172419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25602.112472126795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2">
        <f>VLOOKUP(A59,TRANSPORTE!A5:D123,4,FALSE)</f>
        <v>988.07762546537583</v>
      </c>
      <c r="M59" s="903"/>
      <c r="N59" s="295">
        <f>K59*L59</f>
        <v>1235.0970318317197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1235.0970318317197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33176.106148296152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6635.2212296592306</v>
      </c>
      <c r="M83" s="851"/>
      <c r="N83" s="57"/>
    </row>
    <row r="84" spans="1:14">
      <c r="B84" s="95" t="s">
        <v>1057</v>
      </c>
      <c r="C84" s="96"/>
      <c r="D84" s="96"/>
      <c r="E84" s="96"/>
      <c r="F84" s="96"/>
      <c r="G84" s="96"/>
      <c r="H84" s="96"/>
      <c r="I84" s="93"/>
      <c r="J84" s="94"/>
      <c r="K84" s="312">
        <v>0.05</v>
      </c>
      <c r="L84" s="850">
        <f>N78*K84</f>
        <v>1658.8053074148077</v>
      </c>
      <c r="M84" s="851"/>
      <c r="N84" s="57"/>
    </row>
    <row r="85" spans="1:14" ht="15.75" thickBot="1">
      <c r="B85" s="97" t="s">
        <v>1058</v>
      </c>
      <c r="C85" s="98"/>
      <c r="D85" s="98"/>
      <c r="E85" s="98"/>
      <c r="F85" s="98"/>
      <c r="G85" s="98"/>
      <c r="H85" s="98"/>
      <c r="I85" s="99"/>
      <c r="J85" s="100"/>
      <c r="K85" s="313">
        <v>0.05</v>
      </c>
      <c r="L85" s="852">
        <f>N78*K85</f>
        <v>1658.8053074148077</v>
      </c>
      <c r="M85" s="853"/>
      <c r="N85" s="57"/>
    </row>
    <row r="86" spans="1:14" ht="15.75" thickBot="1">
      <c r="B86" s="815" t="s">
        <v>1037</v>
      </c>
      <c r="C86" s="816"/>
      <c r="D86" s="816"/>
      <c r="E86" s="816"/>
      <c r="F86" s="816"/>
      <c r="G86" s="816"/>
      <c r="H86" s="816"/>
      <c r="I86" s="816"/>
      <c r="J86" s="816"/>
      <c r="K86" s="816"/>
      <c r="L86" s="816"/>
      <c r="M86" s="817"/>
      <c r="N86" s="58">
        <f>L83+L84+L85</f>
        <v>9952.8318444888464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43128.937992784995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49116.420947553146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9823.2841895106303</v>
      </c>
      <c r="M83" s="851"/>
      <c r="N83" s="57"/>
    </row>
    <row r="84" spans="1:14">
      <c r="B84" s="95" t="s">
        <v>1057</v>
      </c>
      <c r="C84" s="96"/>
      <c r="D84" s="96"/>
      <c r="E84" s="96"/>
      <c r="F84" s="96"/>
      <c r="G84" s="96"/>
      <c r="H84" s="96"/>
      <c r="I84" s="93"/>
      <c r="J84" s="94"/>
      <c r="K84" s="312">
        <v>0.05</v>
      </c>
      <c r="L84" s="850">
        <f>N78*K84</f>
        <v>2455.8210473776576</v>
      </c>
      <c r="M84" s="851"/>
      <c r="N84" s="57"/>
    </row>
    <row r="85" spans="1:14" ht="15.75" thickBot="1">
      <c r="B85" s="97" t="s">
        <v>1058</v>
      </c>
      <c r="C85" s="98"/>
      <c r="D85" s="98"/>
      <c r="E85" s="98"/>
      <c r="F85" s="98"/>
      <c r="G85" s="98"/>
      <c r="H85" s="98"/>
      <c r="I85" s="99"/>
      <c r="J85" s="100"/>
      <c r="K85" s="313">
        <v>0.05</v>
      </c>
      <c r="L85" s="852">
        <f>N78*K85</f>
        <v>2455.8210473776576</v>
      </c>
      <c r="M85" s="853"/>
      <c r="N85" s="57"/>
    </row>
    <row r="86" spans="1:14" ht="15.75" thickBot="1">
      <c r="B86" s="815" t="s">
        <v>1037</v>
      </c>
      <c r="C86" s="816"/>
      <c r="D86" s="816"/>
      <c r="E86" s="816"/>
      <c r="F86" s="816"/>
      <c r="G86" s="816"/>
      <c r="H86" s="816"/>
      <c r="I86" s="816"/>
      <c r="J86" s="816"/>
      <c r="K86" s="816"/>
      <c r="L86" s="816"/>
      <c r="M86" s="817"/>
      <c r="N86" s="58">
        <f>L83+L84+L85</f>
        <v>14734.926284265946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63851.347231819091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49116.420947553146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9823.2841895106303</v>
      </c>
      <c r="M83" s="851"/>
      <c r="N83" s="57"/>
    </row>
    <row r="84" spans="1:14">
      <c r="B84" s="95" t="s">
        <v>1057</v>
      </c>
      <c r="C84" s="96"/>
      <c r="D84" s="96"/>
      <c r="E84" s="96"/>
      <c r="F84" s="96"/>
      <c r="G84" s="96"/>
      <c r="H84" s="96"/>
      <c r="I84" s="93"/>
      <c r="J84" s="94"/>
      <c r="K84" s="312">
        <v>0.05</v>
      </c>
      <c r="L84" s="850">
        <f>N78*K84</f>
        <v>2455.8210473776576</v>
      </c>
      <c r="M84" s="851"/>
      <c r="N84" s="57"/>
    </row>
    <row r="85" spans="1:14" ht="15.75" thickBot="1">
      <c r="B85" s="97" t="s">
        <v>1058</v>
      </c>
      <c r="C85" s="98"/>
      <c r="D85" s="98"/>
      <c r="E85" s="98"/>
      <c r="F85" s="98"/>
      <c r="G85" s="98"/>
      <c r="H85" s="98"/>
      <c r="I85" s="99"/>
      <c r="J85" s="100"/>
      <c r="K85" s="313">
        <v>0.05</v>
      </c>
      <c r="L85" s="852">
        <f>N78*K85</f>
        <v>2455.8210473776576</v>
      </c>
      <c r="M85" s="853"/>
      <c r="N85" s="57"/>
    </row>
    <row r="86" spans="1:14" ht="15.75" thickBot="1">
      <c r="B86" s="815" t="s">
        <v>1037</v>
      </c>
      <c r="C86" s="816"/>
      <c r="D86" s="816"/>
      <c r="E86" s="816"/>
      <c r="F86" s="816"/>
      <c r="G86" s="816"/>
      <c r="H86" s="816"/>
      <c r="I86" s="816"/>
      <c r="J86" s="816"/>
      <c r="K86" s="816"/>
      <c r="L86" s="816"/>
      <c r="M86" s="817"/>
      <c r="N86" s="58">
        <f>L83+L84+L85</f>
        <v>14734.926284265946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63851.347231819091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49116.420947553146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9823.2841895106303</v>
      </c>
      <c r="M83" s="851"/>
      <c r="N83" s="57"/>
    </row>
    <row r="84" spans="1:14">
      <c r="B84" s="95" t="s">
        <v>1057</v>
      </c>
      <c r="C84" s="96"/>
      <c r="D84" s="96"/>
      <c r="E84" s="96"/>
      <c r="F84" s="96"/>
      <c r="G84" s="96"/>
      <c r="H84" s="96"/>
      <c r="I84" s="93"/>
      <c r="J84" s="94"/>
      <c r="K84" s="312">
        <v>0.05</v>
      </c>
      <c r="L84" s="850">
        <f>N78*K84</f>
        <v>2455.8210473776576</v>
      </c>
      <c r="M84" s="851"/>
      <c r="N84" s="57"/>
    </row>
    <row r="85" spans="1:14" ht="15.75" thickBot="1">
      <c r="B85" s="97" t="s">
        <v>1058</v>
      </c>
      <c r="C85" s="98"/>
      <c r="D85" s="98"/>
      <c r="E85" s="98"/>
      <c r="F85" s="98"/>
      <c r="G85" s="98"/>
      <c r="H85" s="98"/>
      <c r="I85" s="99"/>
      <c r="J85" s="100"/>
      <c r="K85" s="313">
        <v>0.05</v>
      </c>
      <c r="L85" s="852">
        <f>N78*K85</f>
        <v>2455.8210473776576</v>
      </c>
      <c r="M85" s="853"/>
      <c r="N85" s="57"/>
    </row>
    <row r="86" spans="1:14" ht="15.75" thickBot="1">
      <c r="B86" s="815" t="s">
        <v>1037</v>
      </c>
      <c r="C86" s="816"/>
      <c r="D86" s="816"/>
      <c r="E86" s="816"/>
      <c r="F86" s="816"/>
      <c r="G86" s="816"/>
      <c r="H86" s="816"/>
      <c r="I86" s="816"/>
      <c r="J86" s="816"/>
      <c r="K86" s="816"/>
      <c r="L86" s="816"/>
      <c r="M86" s="817"/>
      <c r="N86" s="58">
        <f>L83+L84+L85</f>
        <v>14734.926284265946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63851.347231819091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411"/>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63140.493943137008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12628.098788627402</v>
      </c>
      <c r="M83" s="851"/>
      <c r="N83" s="57"/>
    </row>
    <row r="84" spans="1:14">
      <c r="B84" s="95" t="s">
        <v>1057</v>
      </c>
      <c r="C84" s="96"/>
      <c r="D84" s="96"/>
      <c r="E84" s="96"/>
      <c r="F84" s="96"/>
      <c r="G84" s="96"/>
      <c r="H84" s="96"/>
      <c r="I84" s="93"/>
      <c r="J84" s="94"/>
      <c r="K84" s="312">
        <v>0.05</v>
      </c>
      <c r="L84" s="850">
        <f>N78*K84</f>
        <v>3157.0246971568504</v>
      </c>
      <c r="M84" s="851"/>
      <c r="N84" s="57"/>
    </row>
    <row r="85" spans="1:14" ht="15.75" thickBot="1">
      <c r="B85" s="97" t="s">
        <v>1058</v>
      </c>
      <c r="C85" s="98"/>
      <c r="D85" s="98"/>
      <c r="E85" s="98"/>
      <c r="F85" s="98"/>
      <c r="G85" s="98"/>
      <c r="H85" s="98"/>
      <c r="I85" s="99"/>
      <c r="J85" s="100"/>
      <c r="K85" s="313">
        <v>0.05</v>
      </c>
      <c r="L85" s="852">
        <f>N78*K85</f>
        <v>3157.0246971568504</v>
      </c>
      <c r="M85" s="853"/>
      <c r="N85" s="57"/>
    </row>
    <row r="86" spans="1:14" ht="15.75" thickBot="1">
      <c r="B86" s="815" t="s">
        <v>1037</v>
      </c>
      <c r="C86" s="816"/>
      <c r="D86" s="816"/>
      <c r="E86" s="816"/>
      <c r="F86" s="816"/>
      <c r="G86" s="816"/>
      <c r="H86" s="816"/>
      <c r="I86" s="816"/>
      <c r="J86" s="816"/>
      <c r="K86" s="816"/>
      <c r="L86" s="816"/>
      <c r="M86" s="817"/>
      <c r="N86" s="58">
        <f>L83+L84+L85</f>
        <v>18942.148182941102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82082.642126078106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63140.493943137008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12628.098788627402</v>
      </c>
      <c r="M83" s="851"/>
      <c r="N83" s="57"/>
    </row>
    <row r="84" spans="1:14">
      <c r="B84" s="95" t="s">
        <v>1057</v>
      </c>
      <c r="C84" s="96"/>
      <c r="D84" s="96"/>
      <c r="E84" s="96"/>
      <c r="F84" s="96"/>
      <c r="G84" s="96"/>
      <c r="H84" s="96"/>
      <c r="I84" s="93"/>
      <c r="J84" s="94"/>
      <c r="K84" s="312">
        <v>0.05</v>
      </c>
      <c r="L84" s="850">
        <f>N78*K84</f>
        <v>3157.0246971568504</v>
      </c>
      <c r="M84" s="851"/>
      <c r="N84" s="57"/>
    </row>
    <row r="85" spans="1:14" ht="15.75" thickBot="1">
      <c r="B85" s="97" t="s">
        <v>1058</v>
      </c>
      <c r="C85" s="98"/>
      <c r="D85" s="98"/>
      <c r="E85" s="98"/>
      <c r="F85" s="98"/>
      <c r="G85" s="98"/>
      <c r="H85" s="98"/>
      <c r="I85" s="99"/>
      <c r="J85" s="100"/>
      <c r="K85" s="313">
        <v>0.05</v>
      </c>
      <c r="L85" s="852">
        <f>N78*K85</f>
        <v>3157.0246971568504</v>
      </c>
      <c r="M85" s="853"/>
      <c r="N85" s="57"/>
    </row>
    <row r="86" spans="1:14" ht="15.75" thickBot="1">
      <c r="B86" s="815" t="s">
        <v>1037</v>
      </c>
      <c r="C86" s="816"/>
      <c r="D86" s="816"/>
      <c r="E86" s="816"/>
      <c r="F86" s="816"/>
      <c r="G86" s="816"/>
      <c r="H86" s="816"/>
      <c r="I86" s="816"/>
      <c r="J86" s="816"/>
      <c r="K86" s="816"/>
      <c r="L86" s="816"/>
      <c r="M86" s="817"/>
      <c r="N86" s="58">
        <f>L83+L84+L85</f>
        <v>18942.148182941102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82082.642126078106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30940</v>
      </c>
      <c r="N48" s="280">
        <f>K48*M48</f>
        <v>40222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41557.72321822455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63140.493943137008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12628.098788627402</v>
      </c>
      <c r="M83" s="851"/>
      <c r="N83" s="57"/>
    </row>
    <row r="84" spans="1:14">
      <c r="B84" s="95" t="s">
        <v>1057</v>
      </c>
      <c r="C84" s="96"/>
      <c r="D84" s="96"/>
      <c r="E84" s="96"/>
      <c r="F84" s="96"/>
      <c r="G84" s="96"/>
      <c r="H84" s="96"/>
      <c r="I84" s="93"/>
      <c r="J84" s="94"/>
      <c r="K84" s="312">
        <v>0.05</v>
      </c>
      <c r="L84" s="850">
        <f>N78*K84</f>
        <v>3157.0246971568504</v>
      </c>
      <c r="M84" s="851"/>
      <c r="N84" s="57"/>
    </row>
    <row r="85" spans="1:14" ht="15.75" thickBot="1">
      <c r="B85" s="97" t="s">
        <v>1058</v>
      </c>
      <c r="C85" s="98"/>
      <c r="D85" s="98"/>
      <c r="E85" s="98"/>
      <c r="F85" s="98"/>
      <c r="G85" s="98"/>
      <c r="H85" s="98"/>
      <c r="I85" s="99"/>
      <c r="J85" s="100"/>
      <c r="K85" s="313">
        <v>0.05</v>
      </c>
      <c r="L85" s="852">
        <f>N78*K85</f>
        <v>3157.0246971568504</v>
      </c>
      <c r="M85" s="853"/>
      <c r="N85" s="57"/>
    </row>
    <row r="86" spans="1:14" ht="15.75" thickBot="1">
      <c r="B86" s="815" t="s">
        <v>1037</v>
      </c>
      <c r="C86" s="816"/>
      <c r="D86" s="816"/>
      <c r="E86" s="816"/>
      <c r="F86" s="816"/>
      <c r="G86" s="816"/>
      <c r="H86" s="816"/>
      <c r="I86" s="816"/>
      <c r="J86" s="816"/>
      <c r="K86" s="816"/>
      <c r="L86" s="816"/>
      <c r="M86" s="817"/>
      <c r="N86" s="58">
        <f>L83+L84+L85</f>
        <v>18942.148182941102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82082.642126078106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72321.420947553153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14464.284189510632</v>
      </c>
      <c r="M83" s="851"/>
      <c r="N83" s="57"/>
    </row>
    <row r="84" spans="1:14">
      <c r="B84" s="95" t="s">
        <v>1057</v>
      </c>
      <c r="C84" s="96"/>
      <c r="D84" s="96"/>
      <c r="E84" s="96"/>
      <c r="F84" s="96"/>
      <c r="G84" s="96"/>
      <c r="H84" s="96"/>
      <c r="I84" s="93"/>
      <c r="J84" s="94"/>
      <c r="K84" s="312">
        <v>0.05</v>
      </c>
      <c r="L84" s="850">
        <f>N78*K84</f>
        <v>3616.071047377658</v>
      </c>
      <c r="M84" s="851"/>
      <c r="N84" s="57"/>
    </row>
    <row r="85" spans="1:14" ht="15.75" thickBot="1">
      <c r="B85" s="97" t="s">
        <v>1058</v>
      </c>
      <c r="C85" s="98"/>
      <c r="D85" s="98"/>
      <c r="E85" s="98"/>
      <c r="F85" s="98"/>
      <c r="G85" s="98"/>
      <c r="H85" s="98"/>
      <c r="I85" s="99"/>
      <c r="J85" s="100"/>
      <c r="K85" s="313">
        <v>0.05</v>
      </c>
      <c r="L85" s="852">
        <f>N78*K85</f>
        <v>3616.071047377658</v>
      </c>
      <c r="M85" s="853"/>
      <c r="N85" s="57"/>
    </row>
    <row r="86" spans="1:14" ht="15.75" thickBot="1">
      <c r="B86" s="815" t="s">
        <v>1037</v>
      </c>
      <c r="C86" s="816"/>
      <c r="D86" s="816"/>
      <c r="E86" s="816"/>
      <c r="F86" s="816"/>
      <c r="G86" s="816"/>
      <c r="H86" s="816"/>
      <c r="I86" s="816"/>
      <c r="J86" s="816"/>
      <c r="K86" s="816"/>
      <c r="L86" s="816"/>
      <c r="M86" s="817"/>
      <c r="N86" s="58">
        <f>L83+L84+L85</f>
        <v>21696.426284265945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94017.847231819091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72321.420947553153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14464.284189510632</v>
      </c>
      <c r="M83" s="851"/>
      <c r="N83" s="57"/>
    </row>
    <row r="84" spans="1:14">
      <c r="B84" s="95" t="s">
        <v>1057</v>
      </c>
      <c r="C84" s="96"/>
      <c r="D84" s="96"/>
      <c r="E84" s="96"/>
      <c r="F84" s="96"/>
      <c r="G84" s="96"/>
      <c r="H84" s="96"/>
      <c r="I84" s="93"/>
      <c r="J84" s="94"/>
      <c r="K84" s="312">
        <v>0.05</v>
      </c>
      <c r="L84" s="850">
        <f>N78*K84</f>
        <v>3616.071047377658</v>
      </c>
      <c r="M84" s="851"/>
      <c r="N84" s="57"/>
    </row>
    <row r="85" spans="1:14" ht="15.75" thickBot="1">
      <c r="B85" s="97" t="s">
        <v>1058</v>
      </c>
      <c r="C85" s="98"/>
      <c r="D85" s="98"/>
      <c r="E85" s="98"/>
      <c r="F85" s="98"/>
      <c r="G85" s="98"/>
      <c r="H85" s="98"/>
      <c r="I85" s="99"/>
      <c r="J85" s="100"/>
      <c r="K85" s="313">
        <v>0.05</v>
      </c>
      <c r="L85" s="852">
        <f>N78*K85</f>
        <v>3616.071047377658</v>
      </c>
      <c r="M85" s="853"/>
      <c r="N85" s="57"/>
    </row>
    <row r="86" spans="1:14" ht="15.75" thickBot="1">
      <c r="B86" s="815" t="s">
        <v>1037</v>
      </c>
      <c r="C86" s="816"/>
      <c r="D86" s="816"/>
      <c r="E86" s="816"/>
      <c r="F86" s="816"/>
      <c r="G86" s="816"/>
      <c r="H86" s="816"/>
      <c r="I86" s="816"/>
      <c r="J86" s="816"/>
      <c r="K86" s="816"/>
      <c r="L86" s="816"/>
      <c r="M86" s="817"/>
      <c r="N86" s="58">
        <f>L83+L84+L85</f>
        <v>21696.426284265945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94017.847231819091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116044.23706896554</v>
      </c>
      <c r="L37" s="278"/>
      <c r="M37" s="279">
        <v>45</v>
      </c>
      <c r="N37" s="280">
        <f>K37/M37</f>
        <v>2578.7608237547897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5771.4832531587508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72321.420947553153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14464.284189510632</v>
      </c>
      <c r="M83" s="851"/>
      <c r="N83" s="57"/>
    </row>
    <row r="84" spans="1:14">
      <c r="B84" s="95" t="s">
        <v>1057</v>
      </c>
      <c r="C84" s="96"/>
      <c r="D84" s="96"/>
      <c r="E84" s="96"/>
      <c r="F84" s="96"/>
      <c r="G84" s="96"/>
      <c r="H84" s="96"/>
      <c r="I84" s="93"/>
      <c r="J84" s="94"/>
      <c r="K84" s="312">
        <v>0.05</v>
      </c>
      <c r="L84" s="850">
        <f>N78*K84</f>
        <v>3616.071047377658</v>
      </c>
      <c r="M84" s="851"/>
      <c r="N84" s="57"/>
    </row>
    <row r="85" spans="1:14" ht="15.75" thickBot="1">
      <c r="B85" s="97" t="s">
        <v>1058</v>
      </c>
      <c r="C85" s="98"/>
      <c r="D85" s="98"/>
      <c r="E85" s="98"/>
      <c r="F85" s="98"/>
      <c r="G85" s="98"/>
      <c r="H85" s="98"/>
      <c r="I85" s="99"/>
      <c r="J85" s="100"/>
      <c r="K85" s="313">
        <v>0.05</v>
      </c>
      <c r="L85" s="852">
        <f>N78*K85</f>
        <v>3616.071047377658</v>
      </c>
      <c r="M85" s="853"/>
      <c r="N85" s="57"/>
    </row>
    <row r="86" spans="1:14" ht="15.75" thickBot="1">
      <c r="B86" s="815" t="s">
        <v>1037</v>
      </c>
      <c r="C86" s="816"/>
      <c r="D86" s="816"/>
      <c r="E86" s="816"/>
      <c r="F86" s="816"/>
      <c r="G86" s="816"/>
      <c r="H86" s="816"/>
      <c r="I86" s="816"/>
      <c r="J86" s="816"/>
      <c r="K86" s="816"/>
      <c r="L86" s="816"/>
      <c r="M86" s="817"/>
      <c r="N86" s="58">
        <f>L83+L84+L85</f>
        <v>21696.426284265945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94017.847231819091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86345.493943137015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17269.098788627405</v>
      </c>
      <c r="M83" s="851"/>
      <c r="N83" s="57"/>
    </row>
    <row r="84" spans="1:14">
      <c r="B84" s="95" t="s">
        <v>1057</v>
      </c>
      <c r="C84" s="96"/>
      <c r="D84" s="96"/>
      <c r="E84" s="96"/>
      <c r="F84" s="96"/>
      <c r="G84" s="96"/>
      <c r="H84" s="96"/>
      <c r="I84" s="93"/>
      <c r="J84" s="94"/>
      <c r="K84" s="312">
        <v>0.05</v>
      </c>
      <c r="L84" s="850">
        <f>N78*K84</f>
        <v>4317.2746971568513</v>
      </c>
      <c r="M84" s="851"/>
      <c r="N84" s="57"/>
    </row>
    <row r="85" spans="1:14" ht="15.75" thickBot="1">
      <c r="B85" s="97" t="s">
        <v>1058</v>
      </c>
      <c r="C85" s="98"/>
      <c r="D85" s="98"/>
      <c r="E85" s="98"/>
      <c r="F85" s="98"/>
      <c r="G85" s="98"/>
      <c r="H85" s="98"/>
      <c r="I85" s="99"/>
      <c r="J85" s="100"/>
      <c r="K85" s="313">
        <v>0.05</v>
      </c>
      <c r="L85" s="852">
        <f>N78*K85</f>
        <v>4317.2746971568513</v>
      </c>
      <c r="M85" s="853"/>
      <c r="N85" s="57"/>
    </row>
    <row r="86" spans="1:14" ht="15.75" thickBot="1">
      <c r="B86" s="815" t="s">
        <v>1037</v>
      </c>
      <c r="C86" s="816"/>
      <c r="D86" s="816"/>
      <c r="E86" s="816"/>
      <c r="F86" s="816"/>
      <c r="G86" s="816"/>
      <c r="H86" s="816"/>
      <c r="I86" s="816"/>
      <c r="J86" s="816"/>
      <c r="K86" s="816"/>
      <c r="L86" s="816"/>
      <c r="M86" s="817"/>
      <c r="N86" s="58">
        <f>L83+L84+L85</f>
        <v>25903.64818294111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112249.14212607812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86345.493943137015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17269.098788627405</v>
      </c>
      <c r="M83" s="851"/>
      <c r="N83" s="57"/>
    </row>
    <row r="84" spans="1:14">
      <c r="B84" s="95" t="s">
        <v>1057</v>
      </c>
      <c r="C84" s="96"/>
      <c r="D84" s="96"/>
      <c r="E84" s="96"/>
      <c r="F84" s="96"/>
      <c r="G84" s="96"/>
      <c r="H84" s="96"/>
      <c r="I84" s="93"/>
      <c r="J84" s="94"/>
      <c r="K84" s="312">
        <v>0.05</v>
      </c>
      <c r="L84" s="850">
        <f>N78*K84</f>
        <v>4317.2746971568513</v>
      </c>
      <c r="M84" s="851"/>
      <c r="N84" s="57"/>
    </row>
    <row r="85" spans="1:14" ht="15.75" thickBot="1">
      <c r="B85" s="97" t="s">
        <v>1058</v>
      </c>
      <c r="C85" s="98"/>
      <c r="D85" s="98"/>
      <c r="E85" s="98"/>
      <c r="F85" s="98"/>
      <c r="G85" s="98"/>
      <c r="H85" s="98"/>
      <c r="I85" s="99"/>
      <c r="J85" s="100"/>
      <c r="K85" s="313">
        <v>0.05</v>
      </c>
      <c r="L85" s="852">
        <f>N78*K85</f>
        <v>4317.2746971568513</v>
      </c>
      <c r="M85" s="853"/>
      <c r="N85" s="57"/>
    </row>
    <row r="86" spans="1:14" ht="15.75" thickBot="1">
      <c r="B86" s="815" t="s">
        <v>1037</v>
      </c>
      <c r="C86" s="816"/>
      <c r="D86" s="816"/>
      <c r="E86" s="816"/>
      <c r="F86" s="816"/>
      <c r="G86" s="816"/>
      <c r="H86" s="816"/>
      <c r="I86" s="816"/>
      <c r="J86" s="816"/>
      <c r="K86" s="816"/>
      <c r="L86" s="816"/>
      <c r="M86" s="817"/>
      <c r="N86" s="58">
        <f>L83+L84+L85</f>
        <v>25903.64818294111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112249.14212607812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279">
        <v>2.5</v>
      </c>
      <c r="N36" s="280">
        <f>K36/M36</f>
        <v>4276.8</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5042.8080780915006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55.655134092689678</v>
      </c>
      <c r="N49" s="280">
        <f>K49*M49</f>
        <v>1335.7232182245523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64762.72321822455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938.30852691612165</v>
      </c>
      <c r="M59" s="903"/>
      <c r="N59" s="295">
        <f>K59*L59</f>
        <v>1219.8010849909581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1219.8010849909581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86345.493943137015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17269.098788627405</v>
      </c>
      <c r="M83" s="851"/>
      <c r="N83" s="57"/>
    </row>
    <row r="84" spans="1:14">
      <c r="B84" s="95" t="s">
        <v>1057</v>
      </c>
      <c r="C84" s="96"/>
      <c r="D84" s="96"/>
      <c r="E84" s="96"/>
      <c r="F84" s="96"/>
      <c r="G84" s="96"/>
      <c r="H84" s="96"/>
      <c r="I84" s="93"/>
      <c r="J84" s="94"/>
      <c r="K84" s="312">
        <v>0.05</v>
      </c>
      <c r="L84" s="850">
        <f>N78*K84</f>
        <v>4317.2746971568513</v>
      </c>
      <c r="M84" s="851"/>
      <c r="N84" s="57"/>
    </row>
    <row r="85" spans="1:14" ht="15.75" thickBot="1">
      <c r="B85" s="97" t="s">
        <v>1058</v>
      </c>
      <c r="C85" s="98"/>
      <c r="D85" s="98"/>
      <c r="E85" s="98"/>
      <c r="F85" s="98"/>
      <c r="G85" s="98"/>
      <c r="H85" s="98"/>
      <c r="I85" s="99"/>
      <c r="J85" s="100"/>
      <c r="K85" s="313">
        <v>0.05</v>
      </c>
      <c r="L85" s="852">
        <f>N78*K85</f>
        <v>4317.2746971568513</v>
      </c>
      <c r="M85" s="853"/>
      <c r="N85" s="57"/>
    </row>
    <row r="86" spans="1:14" ht="15.75" thickBot="1">
      <c r="B86" s="815" t="s">
        <v>1037</v>
      </c>
      <c r="C86" s="816"/>
      <c r="D86" s="816"/>
      <c r="E86" s="816"/>
      <c r="F86" s="816"/>
      <c r="G86" s="816"/>
      <c r="H86" s="816"/>
      <c r="I86" s="816"/>
      <c r="J86" s="816"/>
      <c r="K86" s="816"/>
      <c r="L86" s="816"/>
      <c r="M86" s="817"/>
      <c r="N86" s="58">
        <f>L83+L84+L85</f>
        <v>25903.64818294111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112249.14212607812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30</v>
      </c>
      <c r="N36" s="280">
        <f>K36/M36</f>
        <v>2179.848664325245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30</v>
      </c>
      <c r="N37" s="280">
        <f>K37/M37</f>
        <v>5456.4552259826887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30</v>
      </c>
      <c r="N38" s="280">
        <f>K38/M38</f>
        <v>3038.4092521640418</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10683.22434333966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48790</v>
      </c>
      <c r="N48" s="280">
        <f>K48*M48</f>
        <v>60987.5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60987.5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988.07762546537583</v>
      </c>
      <c r="M59" s="903"/>
      <c r="N59" s="295">
        <f>K59*L59</f>
        <v>1235.0970318317197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1235.0970318317197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73756.941461939728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14751.388292387946</v>
      </c>
      <c r="M83" s="851"/>
      <c r="N83" s="57"/>
    </row>
    <row r="84" spans="1:14">
      <c r="B84" s="95" t="s">
        <v>1057</v>
      </c>
      <c r="C84" s="96"/>
      <c r="D84" s="96"/>
      <c r="E84" s="96"/>
      <c r="F84" s="96"/>
      <c r="G84" s="96"/>
      <c r="H84" s="96"/>
      <c r="I84" s="93"/>
      <c r="J84" s="94"/>
      <c r="K84" s="312">
        <v>0.05</v>
      </c>
      <c r="L84" s="850">
        <f>N78*K84</f>
        <v>3687.8470730969866</v>
      </c>
      <c r="M84" s="851"/>
      <c r="N84" s="57"/>
    </row>
    <row r="85" spans="1:14" ht="15.75" thickBot="1">
      <c r="B85" s="97" t="s">
        <v>1058</v>
      </c>
      <c r="C85" s="98"/>
      <c r="D85" s="98"/>
      <c r="E85" s="98"/>
      <c r="F85" s="98"/>
      <c r="G85" s="98"/>
      <c r="H85" s="98"/>
      <c r="I85" s="99"/>
      <c r="J85" s="100"/>
      <c r="K85" s="313">
        <v>0.05</v>
      </c>
      <c r="L85" s="852">
        <f>N78*K85</f>
        <v>3687.8470730969866</v>
      </c>
      <c r="M85" s="853"/>
      <c r="N85" s="57"/>
    </row>
    <row r="86" spans="1:14" ht="15.75" thickBot="1">
      <c r="B86" s="815" t="s">
        <v>1037</v>
      </c>
      <c r="C86" s="816"/>
      <c r="D86" s="816"/>
      <c r="E86" s="816"/>
      <c r="F86" s="816"/>
      <c r="G86" s="816"/>
      <c r="H86" s="816"/>
      <c r="I86" s="816"/>
      <c r="J86" s="816"/>
      <c r="K86" s="816"/>
      <c r="L86" s="816"/>
      <c r="M86" s="817"/>
      <c r="N86" s="58">
        <f>L83+L84+L85</f>
        <v>22127.082438581918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95884.023900521643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30</v>
      </c>
      <c r="N36" s="280">
        <f>K36/M36</f>
        <v>2179.848664325245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30</v>
      </c>
      <c r="N37" s="280">
        <f>K37/M37</f>
        <v>5456.4552259826887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30</v>
      </c>
      <c r="N38" s="280">
        <f>K38/M38</f>
        <v>3038.4092521640418</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10683.22434333966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48790</v>
      </c>
      <c r="N48" s="280">
        <f>K48*M48</f>
        <v>60987.5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60987.5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988.07762546537583</v>
      </c>
      <c r="M59" s="903"/>
      <c r="N59" s="295">
        <f>K59*L59</f>
        <v>1235.0970318317197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1235.0970318317197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73756.941461939728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14751.388292387946</v>
      </c>
      <c r="M83" s="851"/>
      <c r="N83" s="57"/>
    </row>
    <row r="84" spans="1:14">
      <c r="B84" s="95" t="s">
        <v>1057</v>
      </c>
      <c r="C84" s="96"/>
      <c r="D84" s="96"/>
      <c r="E84" s="96"/>
      <c r="F84" s="96"/>
      <c r="G84" s="96"/>
      <c r="H84" s="96"/>
      <c r="I84" s="93"/>
      <c r="J84" s="94"/>
      <c r="K84" s="312">
        <v>0.05</v>
      </c>
      <c r="L84" s="850">
        <f>N78*K84</f>
        <v>3687.8470730969866</v>
      </c>
      <c r="M84" s="851"/>
      <c r="N84" s="57"/>
    </row>
    <row r="85" spans="1:14" ht="15.75" thickBot="1">
      <c r="B85" s="97" t="s">
        <v>1058</v>
      </c>
      <c r="C85" s="98"/>
      <c r="D85" s="98"/>
      <c r="E85" s="98"/>
      <c r="F85" s="98"/>
      <c r="G85" s="98"/>
      <c r="H85" s="98"/>
      <c r="I85" s="99"/>
      <c r="J85" s="100"/>
      <c r="K85" s="313">
        <v>0.05</v>
      </c>
      <c r="L85" s="852">
        <f>N78*K85</f>
        <v>3687.8470730969866</v>
      </c>
      <c r="M85" s="853"/>
      <c r="N85" s="57"/>
    </row>
    <row r="86" spans="1:14" ht="15.75" thickBot="1">
      <c r="B86" s="815" t="s">
        <v>1037</v>
      </c>
      <c r="C86" s="816"/>
      <c r="D86" s="816"/>
      <c r="E86" s="816"/>
      <c r="F86" s="816"/>
      <c r="G86" s="816"/>
      <c r="H86" s="816"/>
      <c r="I86" s="816"/>
      <c r="J86" s="816"/>
      <c r="K86" s="816"/>
      <c r="L86" s="816"/>
      <c r="M86" s="817"/>
      <c r="N86" s="58">
        <f>L83+L84+L85</f>
        <v>22127.082438581918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95884.023900521643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30</v>
      </c>
      <c r="N36" s="280">
        <f>K36/M36</f>
        <v>2179.848664325245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30</v>
      </c>
      <c r="N37" s="280">
        <f>K37/M37</f>
        <v>5456.4552259826887</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30</v>
      </c>
      <c r="N38" s="280">
        <f>K38/M38</f>
        <v>3038.4092521640418</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10683.22434333966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48790</v>
      </c>
      <c r="N48" s="280">
        <f>K48*M48</f>
        <v>60987.5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60987.5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988.07762546537583</v>
      </c>
      <c r="M59" s="903"/>
      <c r="N59" s="295">
        <f>K59*L59</f>
        <v>1235.0970318317197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1235.0970318317197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73756.941461939728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14751.388292387946</v>
      </c>
      <c r="M83" s="851"/>
      <c r="N83" s="57"/>
    </row>
    <row r="84" spans="1:14">
      <c r="B84" s="95" t="s">
        <v>1057</v>
      </c>
      <c r="C84" s="96"/>
      <c r="D84" s="96"/>
      <c r="E84" s="96"/>
      <c r="F84" s="96"/>
      <c r="G84" s="96"/>
      <c r="H84" s="96"/>
      <c r="I84" s="93"/>
      <c r="J84" s="94"/>
      <c r="K84" s="312">
        <v>0.05</v>
      </c>
      <c r="L84" s="850">
        <f>N78*K84</f>
        <v>3687.8470730969866</v>
      </c>
      <c r="M84" s="851"/>
      <c r="N84" s="57"/>
    </row>
    <row r="85" spans="1:14" ht="15.75" thickBot="1">
      <c r="B85" s="97" t="s">
        <v>1058</v>
      </c>
      <c r="C85" s="98"/>
      <c r="D85" s="98"/>
      <c r="E85" s="98"/>
      <c r="F85" s="98"/>
      <c r="G85" s="98"/>
      <c r="H85" s="98"/>
      <c r="I85" s="99"/>
      <c r="J85" s="100"/>
      <c r="K85" s="313">
        <v>0.05</v>
      </c>
      <c r="L85" s="852">
        <f>N78*K85</f>
        <v>3687.8470730969866</v>
      </c>
      <c r="M85" s="853"/>
      <c r="N85" s="57"/>
    </row>
    <row r="86" spans="1:14" ht="15.75" thickBot="1">
      <c r="B86" s="815" t="s">
        <v>1037</v>
      </c>
      <c r="C86" s="816"/>
      <c r="D86" s="816"/>
      <c r="E86" s="816"/>
      <c r="F86" s="816"/>
      <c r="G86" s="816"/>
      <c r="H86" s="816"/>
      <c r="I86" s="816"/>
      <c r="J86" s="816"/>
      <c r="K86" s="816"/>
      <c r="L86" s="816"/>
      <c r="M86" s="817"/>
      <c r="N86" s="58">
        <f>L83+L84+L85</f>
        <v>22127.082438581918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95884.023900521643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439.33333333333331</v>
      </c>
      <c r="N48" s="280">
        <f>K48*M48</f>
        <v>439.33333333333331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439.33333333333331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439.33333333333331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87.866666666666674</v>
      </c>
      <c r="M83" s="851"/>
      <c r="N83" s="57"/>
    </row>
    <row r="84" spans="1:14">
      <c r="B84" s="95" t="s">
        <v>1057</v>
      </c>
      <c r="C84" s="96"/>
      <c r="D84" s="96"/>
      <c r="E84" s="96"/>
      <c r="F84" s="96"/>
      <c r="G84" s="96"/>
      <c r="H84" s="96"/>
      <c r="I84" s="93"/>
      <c r="J84" s="94"/>
      <c r="K84" s="312">
        <v>0.05</v>
      </c>
      <c r="L84" s="850">
        <f>N78*K84</f>
        <v>21.966666666666669</v>
      </c>
      <c r="M84" s="851"/>
      <c r="N84" s="57"/>
    </row>
    <row r="85" spans="1:14" ht="15.75" thickBot="1">
      <c r="B85" s="97" t="s">
        <v>1058</v>
      </c>
      <c r="C85" s="98"/>
      <c r="D85" s="98"/>
      <c r="E85" s="98"/>
      <c r="F85" s="98"/>
      <c r="G85" s="98"/>
      <c r="H85" s="98"/>
      <c r="I85" s="99"/>
      <c r="J85" s="100"/>
      <c r="K85" s="313">
        <v>0.05</v>
      </c>
      <c r="L85" s="852">
        <f>N78*K85</f>
        <v>21.966666666666669</v>
      </c>
      <c r="M85" s="853"/>
      <c r="N85" s="57"/>
    </row>
    <row r="86" spans="1:14" ht="15.75" thickBot="1">
      <c r="B86" s="815" t="s">
        <v>1037</v>
      </c>
      <c r="C86" s="816"/>
      <c r="D86" s="816"/>
      <c r="E86" s="816"/>
      <c r="F86" s="816"/>
      <c r="G86" s="816"/>
      <c r="H86" s="816"/>
      <c r="I86" s="816"/>
      <c r="J86" s="816"/>
      <c r="K86" s="816"/>
      <c r="L86" s="816"/>
      <c r="M86" s="817"/>
      <c r="N86" s="58">
        <f>L83+L84+L85</f>
        <v>131.80000000000001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571.13333333333333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439.33333333333331</v>
      </c>
      <c r="N49" s="280">
        <f>K49*M49</f>
        <v>39540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102967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111649.27355100964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22329.854710201929</v>
      </c>
      <c r="M83" s="851"/>
      <c r="N83" s="57"/>
    </row>
    <row r="84" spans="1:14">
      <c r="B84" s="95" t="s">
        <v>1057</v>
      </c>
      <c r="C84" s="96"/>
      <c r="D84" s="96"/>
      <c r="E84" s="96"/>
      <c r="F84" s="96"/>
      <c r="G84" s="96"/>
      <c r="H84" s="96"/>
      <c r="I84" s="93"/>
      <c r="J84" s="94"/>
      <c r="K84" s="312">
        <v>0.05</v>
      </c>
      <c r="L84" s="850">
        <f>N78*K84</f>
        <v>5582.4636775504823</v>
      </c>
      <c r="M84" s="851"/>
      <c r="N84" s="57"/>
    </row>
    <row r="85" spans="1:14" ht="15.75" thickBot="1">
      <c r="B85" s="97" t="s">
        <v>1058</v>
      </c>
      <c r="C85" s="98"/>
      <c r="D85" s="98"/>
      <c r="E85" s="98"/>
      <c r="F85" s="98"/>
      <c r="G85" s="98"/>
      <c r="H85" s="98"/>
      <c r="I85" s="99"/>
      <c r="J85" s="100"/>
      <c r="K85" s="313">
        <v>0.05</v>
      </c>
      <c r="L85" s="852">
        <f>N78*K85</f>
        <v>5582.4636775504823</v>
      </c>
      <c r="M85" s="853"/>
      <c r="N85" s="57"/>
    </row>
    <row r="86" spans="1:14" ht="15.75" thickBot="1">
      <c r="B86" s="815" t="s">
        <v>1037</v>
      </c>
      <c r="C86" s="816"/>
      <c r="D86" s="816"/>
      <c r="E86" s="816"/>
      <c r="F86" s="816"/>
      <c r="G86" s="816"/>
      <c r="H86" s="816"/>
      <c r="I86" s="816"/>
      <c r="J86" s="816"/>
      <c r="K86" s="816"/>
      <c r="L86" s="816"/>
      <c r="M86" s="817"/>
      <c r="N86" s="58">
        <f>L83+L84+L85</f>
        <v>33494.782065302898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145144.05561631254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45</v>
      </c>
      <c r="N36" s="280">
        <f>K36/M36</f>
        <v>1161.4421273828107</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163693.65677948066</v>
      </c>
      <c r="L37" s="278"/>
      <c r="M37" s="279">
        <v>45</v>
      </c>
      <c r="N37" s="280">
        <f>K37/M37</f>
        <v>3637.6368173217925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91152.277564921256</v>
      </c>
      <c r="L38" s="278"/>
      <c r="M38" s="279">
        <v>45</v>
      </c>
      <c r="N38" s="280">
        <f>K38/M38</f>
        <v>2025.6061681093613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6830.3592467257531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48790</v>
      </c>
      <c r="N48" s="280">
        <f>K48*M48</f>
        <v>63427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988.07762546537583</v>
      </c>
      <c r="M59" s="903"/>
      <c r="N59" s="295">
        <f>K59*L59</f>
        <v>1284.5009131049885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1284.5009131049885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72109.273551009639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14421.854710201929</v>
      </c>
      <c r="M83" s="851"/>
      <c r="N83" s="57"/>
    </row>
    <row r="84" spans="1:14">
      <c r="B84" s="95" t="s">
        <v>1057</v>
      </c>
      <c r="C84" s="96"/>
      <c r="D84" s="96"/>
      <c r="E84" s="96"/>
      <c r="F84" s="96"/>
      <c r="G84" s="96"/>
      <c r="H84" s="96"/>
      <c r="I84" s="93"/>
      <c r="J84" s="94"/>
      <c r="K84" s="312">
        <v>0.05</v>
      </c>
      <c r="L84" s="850">
        <f>N78*K84</f>
        <v>3605.4636775504823</v>
      </c>
      <c r="M84" s="851"/>
      <c r="N84" s="57"/>
    </row>
    <row r="85" spans="1:14" ht="15.75" thickBot="1">
      <c r="B85" s="97" t="s">
        <v>1058</v>
      </c>
      <c r="C85" s="98"/>
      <c r="D85" s="98"/>
      <c r="E85" s="98"/>
      <c r="F85" s="98"/>
      <c r="G85" s="98"/>
      <c r="H85" s="98"/>
      <c r="I85" s="99"/>
      <c r="J85" s="100"/>
      <c r="K85" s="313">
        <v>0.05</v>
      </c>
      <c r="L85" s="852">
        <f>N78*K85</f>
        <v>3605.4636775504823</v>
      </c>
      <c r="M85" s="853"/>
      <c r="N85" s="57"/>
    </row>
    <row r="86" spans="1:14" ht="15.75" thickBot="1">
      <c r="B86" s="815" t="s">
        <v>1037</v>
      </c>
      <c r="C86" s="816"/>
      <c r="D86" s="816"/>
      <c r="E86" s="816"/>
      <c r="F86" s="816"/>
      <c r="G86" s="816"/>
      <c r="H86" s="816"/>
      <c r="I86" s="816"/>
      <c r="J86" s="816"/>
      <c r="K86" s="816"/>
      <c r="L86" s="816"/>
      <c r="M86" s="817"/>
      <c r="N86" s="58">
        <f>L83+L84+L85</f>
        <v>21632.782065302898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93742.055616312544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439.33333333333331</v>
      </c>
      <c r="N48" s="280">
        <f>K48*M48</f>
        <v>439.33333333333331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439.33333333333331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439.33333333333331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87.866666666666674</v>
      </c>
      <c r="M83" s="851"/>
      <c r="N83" s="57"/>
    </row>
    <row r="84" spans="1:14">
      <c r="B84" s="95" t="s">
        <v>1057</v>
      </c>
      <c r="C84" s="96"/>
      <c r="D84" s="96"/>
      <c r="E84" s="96"/>
      <c r="F84" s="96"/>
      <c r="G84" s="96"/>
      <c r="H84" s="96"/>
      <c r="I84" s="93"/>
      <c r="J84" s="94"/>
      <c r="K84" s="312">
        <v>0.05</v>
      </c>
      <c r="L84" s="850">
        <f>N78*K84</f>
        <v>21.966666666666669</v>
      </c>
      <c r="M84" s="851"/>
      <c r="N84" s="57"/>
    </row>
    <row r="85" spans="1:14" ht="15.75" thickBot="1">
      <c r="B85" s="97" t="s">
        <v>1058</v>
      </c>
      <c r="C85" s="98"/>
      <c r="D85" s="98"/>
      <c r="E85" s="98"/>
      <c r="F85" s="98"/>
      <c r="G85" s="98"/>
      <c r="H85" s="98"/>
      <c r="I85" s="99"/>
      <c r="J85" s="100"/>
      <c r="K85" s="313">
        <v>0.05</v>
      </c>
      <c r="L85" s="852">
        <f>N78*K85</f>
        <v>21.966666666666669</v>
      </c>
      <c r="M85" s="853"/>
      <c r="N85" s="57"/>
    </row>
    <row r="86" spans="1:14" ht="15.75" thickBot="1">
      <c r="B86" s="815" t="s">
        <v>1037</v>
      </c>
      <c r="C86" s="816"/>
      <c r="D86" s="816"/>
      <c r="E86" s="816"/>
      <c r="F86" s="816"/>
      <c r="G86" s="816"/>
      <c r="H86" s="816"/>
      <c r="I86" s="816"/>
      <c r="J86" s="816"/>
      <c r="K86" s="816"/>
      <c r="L86" s="816"/>
      <c r="M86" s="817"/>
      <c r="N86" s="58">
        <f>L83+L84+L85</f>
        <v>131.80000000000001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571.13333333333333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460"/>
      <c r="L30" s="791" t="s">
        <v>1029</v>
      </c>
      <c r="M30" s="792"/>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1489.3627433254985</v>
      </c>
      <c r="N48" s="280">
        <f>K48*M48</f>
        <v>1489.3627433254985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1489.3627433254985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1489.3627433254985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297.87254866509971</v>
      </c>
      <c r="M83" s="851"/>
      <c r="N83" s="57"/>
    </row>
    <row r="84" spans="1:14">
      <c r="B84" s="95" t="s">
        <v>1057</v>
      </c>
      <c r="C84" s="96"/>
      <c r="D84" s="96"/>
      <c r="E84" s="96"/>
      <c r="F84" s="96"/>
      <c r="G84" s="96"/>
      <c r="H84" s="96"/>
      <c r="I84" s="93"/>
      <c r="J84" s="94"/>
      <c r="K84" s="312">
        <v>0.05</v>
      </c>
      <c r="L84" s="850">
        <f>N78*K84</f>
        <v>74.468137166274929</v>
      </c>
      <c r="M84" s="851"/>
      <c r="N84" s="57"/>
    </row>
    <row r="85" spans="1:14" ht="15.75" thickBot="1">
      <c r="B85" s="97" t="s">
        <v>1058</v>
      </c>
      <c r="C85" s="98"/>
      <c r="D85" s="98"/>
      <c r="E85" s="98"/>
      <c r="F85" s="98"/>
      <c r="G85" s="98"/>
      <c r="H85" s="98"/>
      <c r="I85" s="99"/>
      <c r="J85" s="100"/>
      <c r="K85" s="313">
        <v>0.05</v>
      </c>
      <c r="L85" s="852">
        <f>N78*K85</f>
        <v>74.468137166274929</v>
      </c>
      <c r="M85" s="853"/>
      <c r="N85" s="57"/>
    </row>
    <row r="86" spans="1:14" ht="15.75" thickBot="1">
      <c r="B86" s="815" t="s">
        <v>1037</v>
      </c>
      <c r="C86" s="816"/>
      <c r="D86" s="816"/>
      <c r="E86" s="816"/>
      <c r="F86" s="816"/>
      <c r="G86" s="816"/>
      <c r="H86" s="816"/>
      <c r="I86" s="816"/>
      <c r="J86" s="816"/>
      <c r="K86" s="816"/>
      <c r="L86" s="816"/>
      <c r="M86" s="817"/>
      <c r="N86" s="58">
        <f>L83+L84+L85</f>
        <v>446.80882299764954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1936.171566323148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1422.1734466341227</v>
      </c>
      <c r="N48" s="280">
        <f>K48*M48</f>
        <v>1422.1734466341227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1422.1734466341227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1422.1734466341227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284.43468932682453</v>
      </c>
      <c r="M83" s="851"/>
      <c r="N83" s="57"/>
    </row>
    <row r="84" spans="1:14">
      <c r="B84" s="95" t="s">
        <v>1057</v>
      </c>
      <c r="C84" s="96"/>
      <c r="D84" s="96"/>
      <c r="E84" s="96"/>
      <c r="F84" s="96"/>
      <c r="G84" s="96"/>
      <c r="H84" s="96"/>
      <c r="I84" s="93"/>
      <c r="J84" s="94"/>
      <c r="K84" s="312">
        <v>0.05</v>
      </c>
      <c r="L84" s="850">
        <f>N78*K84</f>
        <v>71.108672331706131</v>
      </c>
      <c r="M84" s="851"/>
      <c r="N84" s="57"/>
    </row>
    <row r="85" spans="1:14" ht="15.75" thickBot="1">
      <c r="B85" s="97" t="s">
        <v>1058</v>
      </c>
      <c r="C85" s="98"/>
      <c r="D85" s="98"/>
      <c r="E85" s="98"/>
      <c r="F85" s="98"/>
      <c r="G85" s="98"/>
      <c r="H85" s="98"/>
      <c r="I85" s="99"/>
      <c r="J85" s="100"/>
      <c r="K85" s="313">
        <v>0.05</v>
      </c>
      <c r="L85" s="852">
        <f>N78*K85</f>
        <v>71.108672331706131</v>
      </c>
      <c r="M85" s="853"/>
      <c r="N85" s="57"/>
    </row>
    <row r="86" spans="1:14" ht="15.75" thickBot="1">
      <c r="B86" s="815" t="s">
        <v>1037</v>
      </c>
      <c r="C86" s="816"/>
      <c r="D86" s="816"/>
      <c r="E86" s="816"/>
      <c r="F86" s="816"/>
      <c r="G86" s="816"/>
      <c r="H86" s="816"/>
      <c r="I86" s="816"/>
      <c r="J86" s="816"/>
      <c r="K86" s="816"/>
      <c r="L86" s="816"/>
      <c r="M86" s="817"/>
      <c r="N86" s="58">
        <f>L83+L84+L85</f>
        <v>426.65203399023682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1848.8254806243594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1422.1734466341227</v>
      </c>
      <c r="N48" s="280">
        <f>K48*M48</f>
        <v>1422.1734466341227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1422.1734466341227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1422.1734466341227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284.43468932682453</v>
      </c>
      <c r="M83" s="851"/>
      <c r="N83" s="57"/>
    </row>
    <row r="84" spans="1:14">
      <c r="B84" s="95" t="s">
        <v>1057</v>
      </c>
      <c r="C84" s="96"/>
      <c r="D84" s="96"/>
      <c r="E84" s="96"/>
      <c r="F84" s="96"/>
      <c r="G84" s="96"/>
      <c r="H84" s="96"/>
      <c r="I84" s="93"/>
      <c r="J84" s="94"/>
      <c r="K84" s="312">
        <v>0.05</v>
      </c>
      <c r="L84" s="850">
        <f>N78*K84</f>
        <v>71.108672331706131</v>
      </c>
      <c r="M84" s="851"/>
      <c r="N84" s="57"/>
    </row>
    <row r="85" spans="1:14" ht="15.75" thickBot="1">
      <c r="B85" s="97" t="s">
        <v>1058</v>
      </c>
      <c r="C85" s="98"/>
      <c r="D85" s="98"/>
      <c r="E85" s="98"/>
      <c r="F85" s="98"/>
      <c r="G85" s="98"/>
      <c r="H85" s="98"/>
      <c r="I85" s="99"/>
      <c r="J85" s="100"/>
      <c r="K85" s="313">
        <v>0.05</v>
      </c>
      <c r="L85" s="852">
        <f>N78*K85</f>
        <v>71.108672331706131</v>
      </c>
      <c r="M85" s="853"/>
      <c r="N85" s="57"/>
    </row>
    <row r="86" spans="1:14" ht="15.75" thickBot="1">
      <c r="B86" s="815" t="s">
        <v>1037</v>
      </c>
      <c r="C86" s="816"/>
      <c r="D86" s="816"/>
      <c r="E86" s="816"/>
      <c r="F86" s="816"/>
      <c r="G86" s="816"/>
      <c r="H86" s="816"/>
      <c r="I86" s="816"/>
      <c r="J86" s="816"/>
      <c r="K86" s="816"/>
      <c r="L86" s="816"/>
      <c r="M86" s="817"/>
      <c r="N86" s="58">
        <f>L83+L84+L85</f>
        <v>426.65203399023682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1848.8254806243594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1042.4419381666967</v>
      </c>
      <c r="N48" s="280">
        <f>K48*M48</f>
        <v>1042.4419381666967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1042.4419381666967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1042.4419381666967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208.48838763333936</v>
      </c>
      <c r="M83" s="851"/>
      <c r="N83" s="57"/>
    </row>
    <row r="84" spans="1:14">
      <c r="B84" s="95" t="s">
        <v>1057</v>
      </c>
      <c r="C84" s="96"/>
      <c r="D84" s="96"/>
      <c r="E84" s="96"/>
      <c r="F84" s="96"/>
      <c r="G84" s="96"/>
      <c r="H84" s="96"/>
      <c r="I84" s="93"/>
      <c r="J84" s="94"/>
      <c r="K84" s="312">
        <v>0.05</v>
      </c>
      <c r="L84" s="850">
        <f>N78*K84</f>
        <v>52.122096908334839</v>
      </c>
      <c r="M84" s="851"/>
      <c r="N84" s="57"/>
    </row>
    <row r="85" spans="1:14" ht="15.75" thickBot="1">
      <c r="B85" s="97" t="s">
        <v>1058</v>
      </c>
      <c r="C85" s="98"/>
      <c r="D85" s="98"/>
      <c r="E85" s="98"/>
      <c r="F85" s="98"/>
      <c r="G85" s="98"/>
      <c r="H85" s="98"/>
      <c r="I85" s="99"/>
      <c r="J85" s="100"/>
      <c r="K85" s="313">
        <v>0.05</v>
      </c>
      <c r="L85" s="852">
        <f>N78*K85</f>
        <v>52.122096908334839</v>
      </c>
      <c r="M85" s="853"/>
      <c r="N85" s="57"/>
    </row>
    <row r="86" spans="1:14" ht="15.75" thickBot="1">
      <c r="B86" s="815" t="s">
        <v>1037</v>
      </c>
      <c r="C86" s="816"/>
      <c r="D86" s="816"/>
      <c r="E86" s="816"/>
      <c r="F86" s="816"/>
      <c r="G86" s="816"/>
      <c r="H86" s="816"/>
      <c r="I86" s="816"/>
      <c r="J86" s="816"/>
      <c r="K86" s="816"/>
      <c r="L86" s="816"/>
      <c r="M86" s="817"/>
      <c r="N86" s="58">
        <f>L83+L84+L85</f>
        <v>312.73258145000898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1355.1745196167058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1435.5502247935876</v>
      </c>
      <c r="N48" s="280">
        <f>K48*M48</f>
        <v>1435.5502247935876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1435.5502247935876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1435.5502247935876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287.11004495871754</v>
      </c>
      <c r="M83" s="851"/>
      <c r="N83" s="57"/>
    </row>
    <row r="84" spans="1:14">
      <c r="B84" s="95" t="s">
        <v>1057</v>
      </c>
      <c r="C84" s="96"/>
      <c r="D84" s="96"/>
      <c r="E84" s="96"/>
      <c r="F84" s="96"/>
      <c r="G84" s="96"/>
      <c r="H84" s="96"/>
      <c r="I84" s="93"/>
      <c r="J84" s="94"/>
      <c r="K84" s="312">
        <v>0.05</v>
      </c>
      <c r="L84" s="850">
        <f>N78*K84</f>
        <v>71.777511239679384</v>
      </c>
      <c r="M84" s="851"/>
      <c r="N84" s="57"/>
    </row>
    <row r="85" spans="1:14" ht="15.75" thickBot="1">
      <c r="B85" s="97" t="s">
        <v>1058</v>
      </c>
      <c r="C85" s="98"/>
      <c r="D85" s="98"/>
      <c r="E85" s="98"/>
      <c r="F85" s="98"/>
      <c r="G85" s="98"/>
      <c r="H85" s="98"/>
      <c r="I85" s="99"/>
      <c r="J85" s="100"/>
      <c r="K85" s="313">
        <v>0.05</v>
      </c>
      <c r="L85" s="852">
        <f>N78*K85</f>
        <v>71.777511239679384</v>
      </c>
      <c r="M85" s="853"/>
      <c r="N85" s="57"/>
    </row>
    <row r="86" spans="1:14" ht="15.75" thickBot="1">
      <c r="B86" s="815" t="s">
        <v>1037</v>
      </c>
      <c r="C86" s="816"/>
      <c r="D86" s="816"/>
      <c r="E86" s="816"/>
      <c r="F86" s="816"/>
      <c r="G86" s="816"/>
      <c r="H86" s="816"/>
      <c r="I86" s="816"/>
      <c r="J86" s="816"/>
      <c r="K86" s="816"/>
      <c r="L86" s="816"/>
      <c r="M86" s="817"/>
      <c r="N86" s="58">
        <f>L83+L84+L85</f>
        <v>430.66506743807628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1866.2152922316639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1609.4890616525038</v>
      </c>
      <c r="N48" s="280">
        <f>K48*M48</f>
        <v>1609.4890616525038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1609.4890616525038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1609.4890616525038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321.89781233050076</v>
      </c>
      <c r="M83" s="851"/>
      <c r="N83" s="57"/>
    </row>
    <row r="84" spans="1:14">
      <c r="B84" s="95" t="s">
        <v>1057</v>
      </c>
      <c r="C84" s="96"/>
      <c r="D84" s="96"/>
      <c r="E84" s="96"/>
      <c r="F84" s="96"/>
      <c r="G84" s="96"/>
      <c r="H84" s="96"/>
      <c r="I84" s="93"/>
      <c r="J84" s="94"/>
      <c r="K84" s="312">
        <v>0.05</v>
      </c>
      <c r="L84" s="850">
        <f>N78*K84</f>
        <v>80.474453082625189</v>
      </c>
      <c r="M84" s="851"/>
      <c r="N84" s="57"/>
    </row>
    <row r="85" spans="1:14" ht="15.75" thickBot="1">
      <c r="B85" s="97" t="s">
        <v>1058</v>
      </c>
      <c r="C85" s="98"/>
      <c r="D85" s="98"/>
      <c r="E85" s="98"/>
      <c r="F85" s="98"/>
      <c r="G85" s="98"/>
      <c r="H85" s="98"/>
      <c r="I85" s="99"/>
      <c r="J85" s="100"/>
      <c r="K85" s="313">
        <v>0.05</v>
      </c>
      <c r="L85" s="852">
        <f>N78*K85</f>
        <v>80.474453082625189</v>
      </c>
      <c r="M85" s="853"/>
      <c r="N85" s="57"/>
    </row>
    <row r="86" spans="1:14" ht="15.75" thickBot="1">
      <c r="B86" s="815" t="s">
        <v>1037</v>
      </c>
      <c r="C86" s="816"/>
      <c r="D86" s="816"/>
      <c r="E86" s="816"/>
      <c r="F86" s="816"/>
      <c r="G86" s="816"/>
      <c r="H86" s="816"/>
      <c r="I86" s="816"/>
      <c r="J86" s="816"/>
      <c r="K86" s="816"/>
      <c r="L86" s="816"/>
      <c r="M86" s="817"/>
      <c r="N86" s="58">
        <f>L83+L84+L85</f>
        <v>482.84671849575113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2092.3357801482548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1055.7474549508827</v>
      </c>
      <c r="N48" s="280">
        <f>K48*M48</f>
        <v>1055.7474549508827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1055.7474549508827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1055.7474549508827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211.14949099017656</v>
      </c>
      <c r="M83" s="851"/>
      <c r="N83" s="57"/>
    </row>
    <row r="84" spans="1:14">
      <c r="B84" s="95" t="s">
        <v>1057</v>
      </c>
      <c r="C84" s="96"/>
      <c r="D84" s="96"/>
      <c r="E84" s="96"/>
      <c r="F84" s="96"/>
      <c r="G84" s="96"/>
      <c r="H84" s="96"/>
      <c r="I84" s="93"/>
      <c r="J84" s="94"/>
      <c r="K84" s="312">
        <v>0.05</v>
      </c>
      <c r="L84" s="850">
        <f>N78*K84</f>
        <v>52.78737274754414</v>
      </c>
      <c r="M84" s="851"/>
      <c r="N84" s="57"/>
    </row>
    <row r="85" spans="1:14" ht="15.75" thickBot="1">
      <c r="B85" s="97" t="s">
        <v>1058</v>
      </c>
      <c r="C85" s="98"/>
      <c r="D85" s="98"/>
      <c r="E85" s="98"/>
      <c r="F85" s="98"/>
      <c r="G85" s="98"/>
      <c r="H85" s="98"/>
      <c r="I85" s="99"/>
      <c r="J85" s="100"/>
      <c r="K85" s="313">
        <v>0.05</v>
      </c>
      <c r="L85" s="852">
        <f>N78*K85</f>
        <v>52.78737274754414</v>
      </c>
      <c r="M85" s="853"/>
      <c r="N85" s="57"/>
    </row>
    <row r="86" spans="1:14" ht="15.75" thickBot="1">
      <c r="B86" s="815" t="s">
        <v>1037</v>
      </c>
      <c r="C86" s="816"/>
      <c r="D86" s="816"/>
      <c r="E86" s="816"/>
      <c r="F86" s="816"/>
      <c r="G86" s="816"/>
      <c r="H86" s="816"/>
      <c r="I86" s="816"/>
      <c r="J86" s="816"/>
      <c r="K86" s="816"/>
      <c r="L86" s="816"/>
      <c r="M86" s="817"/>
      <c r="N86" s="58">
        <f>L83+L84+L85</f>
        <v>316.7242364852649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1372.4716914361475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1724.7288856746818</v>
      </c>
      <c r="N48" s="280">
        <f>K48*M48</f>
        <v>1724.7288856746818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1724.7288856746818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1724.7288856746818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344.94577713493641</v>
      </c>
      <c r="M83" s="851"/>
      <c r="N83" s="57"/>
    </row>
    <row r="84" spans="1:14">
      <c r="B84" s="95" t="s">
        <v>1057</v>
      </c>
      <c r="C84" s="96"/>
      <c r="D84" s="96"/>
      <c r="E84" s="96"/>
      <c r="F84" s="96"/>
      <c r="G84" s="96"/>
      <c r="H84" s="96"/>
      <c r="I84" s="93"/>
      <c r="J84" s="94"/>
      <c r="K84" s="312">
        <v>0.05</v>
      </c>
      <c r="L84" s="850">
        <f>N78*K84</f>
        <v>86.236444283734102</v>
      </c>
      <c r="M84" s="851"/>
      <c r="N84" s="57"/>
    </row>
    <row r="85" spans="1:14" ht="15.75" thickBot="1">
      <c r="B85" s="97" t="s">
        <v>1058</v>
      </c>
      <c r="C85" s="98"/>
      <c r="D85" s="98"/>
      <c r="E85" s="98"/>
      <c r="F85" s="98"/>
      <c r="G85" s="98"/>
      <c r="H85" s="98"/>
      <c r="I85" s="99"/>
      <c r="J85" s="100"/>
      <c r="K85" s="313">
        <v>0.05</v>
      </c>
      <c r="L85" s="852">
        <f>N78*K85</f>
        <v>86.236444283734102</v>
      </c>
      <c r="M85" s="853"/>
      <c r="N85" s="57"/>
    </row>
    <row r="86" spans="1:14" ht="15.75" thickBot="1">
      <c r="B86" s="815" t="s">
        <v>1037</v>
      </c>
      <c r="C86" s="816"/>
      <c r="D86" s="816"/>
      <c r="E86" s="816"/>
      <c r="F86" s="816"/>
      <c r="G86" s="816"/>
      <c r="H86" s="816"/>
      <c r="I86" s="816"/>
      <c r="J86" s="816"/>
      <c r="K86" s="816"/>
      <c r="L86" s="816"/>
      <c r="M86" s="817"/>
      <c r="N86" s="58">
        <f>L83+L84+L85</f>
        <v>517.41866570240461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2242.1475513770865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1774.5609473874524</v>
      </c>
      <c r="N48" s="280">
        <f>K48*M48</f>
        <v>1774.5609473874524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1774.5609473874524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1774.5609473874524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354.91218947749053</v>
      </c>
      <c r="M83" s="851"/>
      <c r="N83" s="57"/>
    </row>
    <row r="84" spans="1:14">
      <c r="B84" s="95" t="s">
        <v>1057</v>
      </c>
      <c r="C84" s="96"/>
      <c r="D84" s="96"/>
      <c r="E84" s="96"/>
      <c r="F84" s="96"/>
      <c r="G84" s="96"/>
      <c r="H84" s="96"/>
      <c r="I84" s="93"/>
      <c r="J84" s="94"/>
      <c r="K84" s="312">
        <v>0.05</v>
      </c>
      <c r="L84" s="850">
        <f>N78*K84</f>
        <v>88.728047369372632</v>
      </c>
      <c r="M84" s="851"/>
      <c r="N84" s="57"/>
    </row>
    <row r="85" spans="1:14" ht="15.75" thickBot="1">
      <c r="B85" s="97" t="s">
        <v>1058</v>
      </c>
      <c r="C85" s="98"/>
      <c r="D85" s="98"/>
      <c r="E85" s="98"/>
      <c r="F85" s="98"/>
      <c r="G85" s="98"/>
      <c r="H85" s="98"/>
      <c r="I85" s="99"/>
      <c r="J85" s="100"/>
      <c r="K85" s="313">
        <v>0.05</v>
      </c>
      <c r="L85" s="852">
        <f>N78*K85</f>
        <v>88.728047369372632</v>
      </c>
      <c r="M85" s="853"/>
      <c r="N85" s="57"/>
    </row>
    <row r="86" spans="1:14" ht="15.75" thickBot="1">
      <c r="B86" s="815" t="s">
        <v>1037</v>
      </c>
      <c r="C86" s="816"/>
      <c r="D86" s="816"/>
      <c r="E86" s="816"/>
      <c r="F86" s="816"/>
      <c r="G86" s="816"/>
      <c r="H86" s="816"/>
      <c r="I86" s="816"/>
      <c r="J86" s="816"/>
      <c r="K86" s="816"/>
      <c r="L86" s="816"/>
      <c r="M86" s="817"/>
      <c r="N86" s="58">
        <f>L83+L84+L85</f>
        <v>532.36828421623579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2306.9292316036881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1829.096259868619</v>
      </c>
      <c r="N48" s="280">
        <f>K48*M48</f>
        <v>1829.096259868619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1829.096259868619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1829.096259868619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365.81925197372379</v>
      </c>
      <c r="M83" s="851"/>
      <c r="N83" s="57"/>
    </row>
    <row r="84" spans="1:14">
      <c r="B84" s="95" t="s">
        <v>1057</v>
      </c>
      <c r="C84" s="96"/>
      <c r="D84" s="96"/>
      <c r="E84" s="96"/>
      <c r="F84" s="96"/>
      <c r="G84" s="96"/>
      <c r="H84" s="96"/>
      <c r="I84" s="93"/>
      <c r="J84" s="94"/>
      <c r="K84" s="312">
        <v>0.05</v>
      </c>
      <c r="L84" s="850">
        <f>N78*K84</f>
        <v>91.454812993430949</v>
      </c>
      <c r="M84" s="851"/>
      <c r="N84" s="57"/>
    </row>
    <row r="85" spans="1:14" ht="15.75" thickBot="1">
      <c r="B85" s="97" t="s">
        <v>1058</v>
      </c>
      <c r="C85" s="98"/>
      <c r="D85" s="98"/>
      <c r="E85" s="98"/>
      <c r="F85" s="98"/>
      <c r="G85" s="98"/>
      <c r="H85" s="98"/>
      <c r="I85" s="99"/>
      <c r="J85" s="100"/>
      <c r="K85" s="313">
        <v>0.05</v>
      </c>
      <c r="L85" s="852">
        <f>N78*K85</f>
        <v>91.454812993430949</v>
      </c>
      <c r="M85" s="853"/>
      <c r="N85" s="57"/>
    </row>
    <row r="86" spans="1:14" ht="15.75" thickBot="1">
      <c r="B86" s="815" t="s">
        <v>1037</v>
      </c>
      <c r="C86" s="816"/>
      <c r="D86" s="816"/>
      <c r="E86" s="816"/>
      <c r="F86" s="816"/>
      <c r="G86" s="816"/>
      <c r="H86" s="816"/>
      <c r="I86" s="816"/>
      <c r="J86" s="816"/>
      <c r="K86" s="816"/>
      <c r="L86" s="816"/>
      <c r="M86" s="817"/>
      <c r="N86" s="58">
        <f>L83+L84+L85</f>
        <v>548.72887796058569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2377.8251378292048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2061.4897848490323</v>
      </c>
      <c r="N48" s="280">
        <f>K48*M48</f>
        <v>2061.4897848490323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2061.4897848490323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2061.4897848490323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412.29795696980648</v>
      </c>
      <c r="M83" s="851"/>
      <c r="N83" s="57"/>
    </row>
    <row r="84" spans="1:14">
      <c r="B84" s="95" t="s">
        <v>1057</v>
      </c>
      <c r="C84" s="96"/>
      <c r="D84" s="96"/>
      <c r="E84" s="96"/>
      <c r="F84" s="96"/>
      <c r="G84" s="96"/>
      <c r="H84" s="96"/>
      <c r="I84" s="93"/>
      <c r="J84" s="94"/>
      <c r="K84" s="312">
        <v>0.05</v>
      </c>
      <c r="L84" s="850">
        <f>N78*K84</f>
        <v>103.07448924245162</v>
      </c>
      <c r="M84" s="851"/>
      <c r="N84" s="57"/>
    </row>
    <row r="85" spans="1:14" ht="15.75" thickBot="1">
      <c r="B85" s="97" t="s">
        <v>1058</v>
      </c>
      <c r="C85" s="98"/>
      <c r="D85" s="98"/>
      <c r="E85" s="98"/>
      <c r="F85" s="98"/>
      <c r="G85" s="98"/>
      <c r="H85" s="98"/>
      <c r="I85" s="99"/>
      <c r="J85" s="100"/>
      <c r="K85" s="313">
        <v>0.05</v>
      </c>
      <c r="L85" s="852">
        <f>N78*K85</f>
        <v>103.07448924245162</v>
      </c>
      <c r="M85" s="853"/>
      <c r="N85" s="57"/>
    </row>
    <row r="86" spans="1:14" ht="15.75" thickBot="1">
      <c r="B86" s="815" t="s">
        <v>1037</v>
      </c>
      <c r="C86" s="816"/>
      <c r="D86" s="816"/>
      <c r="E86" s="816"/>
      <c r="F86" s="816"/>
      <c r="G86" s="816"/>
      <c r="H86" s="816"/>
      <c r="I86" s="816"/>
      <c r="J86" s="816"/>
      <c r="K86" s="816"/>
      <c r="L86" s="816"/>
      <c r="M86" s="817"/>
      <c r="N86" s="58">
        <f>L83+L84+L85</f>
        <v>618.44693545470966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2679.9367203037418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1672.4230362200924</v>
      </c>
      <c r="N48" s="280">
        <f>K48*M48</f>
        <v>1672.4230362200924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1672.4230362200924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1672.4230362200924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334.48460724401849</v>
      </c>
      <c r="M83" s="851"/>
      <c r="N83" s="57"/>
    </row>
    <row r="84" spans="1:14">
      <c r="B84" s="95" t="s">
        <v>1057</v>
      </c>
      <c r="C84" s="96"/>
      <c r="D84" s="96"/>
      <c r="E84" s="96"/>
      <c r="F84" s="96"/>
      <c r="G84" s="96"/>
      <c r="H84" s="96"/>
      <c r="I84" s="93"/>
      <c r="J84" s="94"/>
      <c r="K84" s="312">
        <v>0.05</v>
      </c>
      <c r="L84" s="850">
        <f>N78*K84</f>
        <v>83.621151811004623</v>
      </c>
      <c r="M84" s="851"/>
      <c r="N84" s="57"/>
    </row>
    <row r="85" spans="1:14" ht="15.75" thickBot="1">
      <c r="B85" s="97" t="s">
        <v>1058</v>
      </c>
      <c r="C85" s="98"/>
      <c r="D85" s="98"/>
      <c r="E85" s="98"/>
      <c r="F85" s="98"/>
      <c r="G85" s="98"/>
      <c r="H85" s="98"/>
      <c r="I85" s="99"/>
      <c r="J85" s="100"/>
      <c r="K85" s="313">
        <v>0.05</v>
      </c>
      <c r="L85" s="852">
        <f>N78*K85</f>
        <v>83.621151811004623</v>
      </c>
      <c r="M85" s="853"/>
      <c r="N85" s="57"/>
    </row>
    <row r="86" spans="1:14" ht="15.75" thickBot="1">
      <c r="B86" s="815" t="s">
        <v>1037</v>
      </c>
      <c r="C86" s="816"/>
      <c r="D86" s="816"/>
      <c r="E86" s="816"/>
      <c r="F86" s="816"/>
      <c r="G86" s="816"/>
      <c r="H86" s="816"/>
      <c r="I86" s="816"/>
      <c r="J86" s="816"/>
      <c r="K86" s="816"/>
      <c r="L86" s="816"/>
      <c r="M86" s="817"/>
      <c r="N86" s="58">
        <f>L83+L84+L85</f>
        <v>501.72691086602771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2174.1499470861199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1120.1982787922616</v>
      </c>
      <c r="N48" s="280">
        <f>K48*M48</f>
        <v>1120.1982787922616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1120.1982787922616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4" ht="15.75" thickBot="1">
      <c r="B65" s="904" t="s">
        <v>1037</v>
      </c>
      <c r="C65" s="858"/>
      <c r="D65" s="858"/>
      <c r="E65" s="858"/>
      <c r="F65" s="858"/>
      <c r="G65" s="858"/>
      <c r="H65" s="858"/>
      <c r="I65" s="858"/>
      <c r="J65" s="858"/>
      <c r="K65" s="858"/>
      <c r="L65" s="858"/>
      <c r="M65" s="859"/>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4" t="s">
        <v>1047</v>
      </c>
      <c r="C69" s="855"/>
      <c r="D69" s="855"/>
      <c r="E69" s="855"/>
      <c r="F69" s="855"/>
      <c r="G69" s="855"/>
      <c r="H69" s="855"/>
      <c r="I69" s="79" t="s">
        <v>1048</v>
      </c>
      <c r="J69" s="81" t="s">
        <v>1494</v>
      </c>
      <c r="K69" s="80" t="s">
        <v>1050</v>
      </c>
      <c r="L69" s="856" t="s">
        <v>1034</v>
      </c>
      <c r="M69" s="857"/>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1"/>
      <c r="C74" s="892"/>
      <c r="D74" s="892"/>
      <c r="E74" s="892"/>
      <c r="F74" s="892"/>
      <c r="G74" s="892"/>
      <c r="H74" s="892"/>
      <c r="I74" s="132"/>
      <c r="J74" s="132"/>
      <c r="K74" s="132"/>
      <c r="L74" s="905"/>
      <c r="M74" s="905"/>
      <c r="N74" s="51"/>
    </row>
    <row r="75" spans="1:14" ht="15.75" thickBot="1">
      <c r="B75" s="904" t="s">
        <v>1037</v>
      </c>
      <c r="C75" s="858"/>
      <c r="D75" s="858"/>
      <c r="E75" s="858"/>
      <c r="F75" s="858"/>
      <c r="G75" s="858"/>
      <c r="H75" s="858"/>
      <c r="I75" s="858"/>
      <c r="J75" s="858"/>
      <c r="K75" s="858"/>
      <c r="L75" s="858"/>
      <c r="M75" s="859"/>
      <c r="N75" s="309">
        <f>SUM(N70:N74)</f>
        <v>51.067205206099999</v>
      </c>
    </row>
    <row r="76" spans="1:14" ht="15.75" thickBot="1">
      <c r="B76" s="39"/>
      <c r="C76" s="40"/>
      <c r="D76" s="40"/>
      <c r="E76" s="40"/>
      <c r="F76" s="40"/>
      <c r="G76" s="40"/>
      <c r="H76" s="40"/>
      <c r="I76" s="40"/>
      <c r="J76" s="40"/>
      <c r="K76" s="40"/>
      <c r="L76" s="40"/>
      <c r="M76" s="40"/>
      <c r="N76" s="41"/>
    </row>
    <row r="77" spans="1:14" ht="15.75" thickBot="1">
      <c r="B77" s="815" t="s">
        <v>1051</v>
      </c>
      <c r="C77" s="816"/>
      <c r="D77" s="816"/>
      <c r="E77" s="816"/>
      <c r="F77" s="816"/>
      <c r="G77" s="816"/>
      <c r="H77" s="816"/>
      <c r="I77" s="816"/>
      <c r="J77" s="816"/>
      <c r="K77" s="816"/>
      <c r="L77" s="816"/>
      <c r="M77" s="817"/>
      <c r="N77" s="105">
        <f>N43+N54+N65+N75</f>
        <v>1475.7310759099373</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295.14621518198749</v>
      </c>
      <c r="M82" s="851"/>
      <c r="N82" s="57"/>
    </row>
    <row r="83" spans="1:14">
      <c r="B83" s="95" t="s">
        <v>1057</v>
      </c>
      <c r="C83" s="96"/>
      <c r="D83" s="96"/>
      <c r="E83" s="96"/>
      <c r="F83" s="96"/>
      <c r="G83" s="96"/>
      <c r="H83" s="96"/>
      <c r="I83" s="93"/>
      <c r="J83" s="94"/>
      <c r="K83" s="312">
        <v>0.05</v>
      </c>
      <c r="L83" s="850">
        <f>N77*K83</f>
        <v>73.786553795496872</v>
      </c>
      <c r="M83" s="851"/>
      <c r="N83" s="57"/>
    </row>
    <row r="84" spans="1:14" ht="15.75" thickBot="1">
      <c r="B84" s="97" t="s">
        <v>1058</v>
      </c>
      <c r="C84" s="98"/>
      <c r="D84" s="98"/>
      <c r="E84" s="98"/>
      <c r="F84" s="98"/>
      <c r="G84" s="98"/>
      <c r="H84" s="98"/>
      <c r="I84" s="99"/>
      <c r="J84" s="100"/>
      <c r="K84" s="313">
        <v>0.05</v>
      </c>
      <c r="L84" s="852">
        <f>N77*K84</f>
        <v>73.786553795496872</v>
      </c>
      <c r="M84" s="853"/>
      <c r="N84" s="57"/>
    </row>
    <row r="85" spans="1:14" ht="15.75" thickBot="1">
      <c r="B85" s="815" t="s">
        <v>1037</v>
      </c>
      <c r="C85" s="816"/>
      <c r="D85" s="816"/>
      <c r="E85" s="816"/>
      <c r="F85" s="816"/>
      <c r="G85" s="816"/>
      <c r="H85" s="816"/>
      <c r="I85" s="816"/>
      <c r="J85" s="816"/>
      <c r="K85" s="816"/>
      <c r="L85" s="816"/>
      <c r="M85" s="817"/>
      <c r="N85" s="58">
        <f>L82+L83+L84</f>
        <v>442.71932277298117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1918.4503986829186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1201.8999999999999</v>
      </c>
      <c r="N48" s="280">
        <f>K48*M48</f>
        <v>1201.8999999999999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1201.8999999999999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1557.4327971176756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311.48655942353514</v>
      </c>
      <c r="M83" s="851"/>
      <c r="N83" s="57"/>
    </row>
    <row r="84" spans="1:14">
      <c r="B84" s="95" t="s">
        <v>1057</v>
      </c>
      <c r="C84" s="96"/>
      <c r="D84" s="96"/>
      <c r="E84" s="96"/>
      <c r="F84" s="96"/>
      <c r="G84" s="96"/>
      <c r="H84" s="96"/>
      <c r="I84" s="93"/>
      <c r="J84" s="94"/>
      <c r="K84" s="312">
        <v>0.05</v>
      </c>
      <c r="L84" s="850">
        <f>N78*K84</f>
        <v>77.871639855883785</v>
      </c>
      <c r="M84" s="851"/>
      <c r="N84" s="57"/>
    </row>
    <row r="85" spans="1:14" ht="15.75" thickBot="1">
      <c r="B85" s="97" t="s">
        <v>1058</v>
      </c>
      <c r="C85" s="98"/>
      <c r="D85" s="98"/>
      <c r="E85" s="98"/>
      <c r="F85" s="98"/>
      <c r="G85" s="98"/>
      <c r="H85" s="98"/>
      <c r="I85" s="99"/>
      <c r="J85" s="100"/>
      <c r="K85" s="313">
        <v>0.05</v>
      </c>
      <c r="L85" s="852">
        <f>N78*K85</f>
        <v>77.871639855883785</v>
      </c>
      <c r="M85" s="853"/>
      <c r="N85" s="57"/>
    </row>
    <row r="86" spans="1:14" ht="15.75" thickBot="1">
      <c r="B86" s="815" t="s">
        <v>1037</v>
      </c>
      <c r="C86" s="816"/>
      <c r="D86" s="816"/>
      <c r="E86" s="816"/>
      <c r="F86" s="816"/>
      <c r="G86" s="816"/>
      <c r="H86" s="816"/>
      <c r="I86" s="816"/>
      <c r="J86" s="816"/>
      <c r="K86" s="816"/>
      <c r="L86" s="816"/>
      <c r="M86" s="817"/>
      <c r="N86" s="58">
        <f>L83+L84+L85</f>
        <v>467.22983913530277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2024.6626362529782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8348.5347990116297</v>
      </c>
      <c r="N48" s="280">
        <f>K48*M48</f>
        <v>2504.560439703489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2504.560439703489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2860.0932368211647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572.01864736423295</v>
      </c>
      <c r="M83" s="851"/>
      <c r="N83" s="57"/>
    </row>
    <row r="84" spans="1:14">
      <c r="B84" s="95" t="s">
        <v>1057</v>
      </c>
      <c r="C84" s="96"/>
      <c r="D84" s="96"/>
      <c r="E84" s="96"/>
      <c r="F84" s="96"/>
      <c r="G84" s="96"/>
      <c r="H84" s="96"/>
      <c r="I84" s="93"/>
      <c r="J84" s="94"/>
      <c r="K84" s="312">
        <v>0.05</v>
      </c>
      <c r="L84" s="850">
        <f>N78*K84</f>
        <v>143.00466184105824</v>
      </c>
      <c r="M84" s="851"/>
      <c r="N84" s="57"/>
    </row>
    <row r="85" spans="1:14" ht="15.75" thickBot="1">
      <c r="B85" s="97" t="s">
        <v>1058</v>
      </c>
      <c r="C85" s="98"/>
      <c r="D85" s="98"/>
      <c r="E85" s="98"/>
      <c r="F85" s="98"/>
      <c r="G85" s="98"/>
      <c r="H85" s="98"/>
      <c r="I85" s="99"/>
      <c r="J85" s="100"/>
      <c r="K85" s="313">
        <v>0.05</v>
      </c>
      <c r="L85" s="852">
        <f>N78*K85</f>
        <v>143.00466184105824</v>
      </c>
      <c r="M85" s="853"/>
      <c r="N85" s="57"/>
    </row>
    <row r="86" spans="1:14" ht="15.75" thickBot="1">
      <c r="B86" s="815" t="s">
        <v>1037</v>
      </c>
      <c r="C86" s="816"/>
      <c r="D86" s="816"/>
      <c r="E86" s="816"/>
      <c r="F86" s="816"/>
      <c r="G86" s="816"/>
      <c r="H86" s="816"/>
      <c r="I86" s="816"/>
      <c r="J86" s="816"/>
      <c r="K86" s="816"/>
      <c r="L86" s="816"/>
      <c r="M86" s="817"/>
      <c r="N86" s="58">
        <f>L83+L84+L85</f>
        <v>858.02797104634942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3718.1212078675144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947" t="str">
        <f>VLOOKUP(A36,EQUIPOS!A6:D154,3,FALSE)</f>
        <v>Carrotanque Irrigador de asfalto, 1000 GALONES DE CAPACIDAD</v>
      </c>
      <c r="C36" s="948"/>
      <c r="D36" s="948"/>
      <c r="E36" s="948"/>
      <c r="F36" s="948"/>
      <c r="G36" s="948"/>
      <c r="H36" s="949"/>
      <c r="I36" s="275"/>
      <c r="J36" s="276"/>
      <c r="K36" s="277">
        <f>VLOOKUP(A36,EQUIPOS!A6:D163,4,FALSE)</f>
        <v>65395.459929757351</v>
      </c>
      <c r="L36" s="278"/>
      <c r="M36" s="279">
        <v>500</v>
      </c>
      <c r="N36" s="280">
        <f>K36/M36</f>
        <v>130.7909198595147</v>
      </c>
    </row>
    <row r="37" spans="1:14">
      <c r="A37" s="119" t="s">
        <v>176</v>
      </c>
      <c r="B37" s="947" t="str">
        <f>VLOOKUP(A37,EQUIPOS!A7:D154,3,FALSE)</f>
        <v xml:space="preserve">Compresor (barrido y soplado)
</v>
      </c>
      <c r="C37" s="948"/>
      <c r="D37" s="948"/>
      <c r="E37" s="948"/>
      <c r="F37" s="948"/>
      <c r="G37" s="948"/>
      <c r="H37" s="949"/>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1159.06</v>
      </c>
      <c r="N48" s="280">
        <f>K48*M48</f>
        <v>521.577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521.577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877.10979711767573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175.42195942353516</v>
      </c>
      <c r="M83" s="851"/>
      <c r="N83" s="57"/>
    </row>
    <row r="84" spans="1:14">
      <c r="B84" s="95" t="s">
        <v>1057</v>
      </c>
      <c r="C84" s="96"/>
      <c r="D84" s="96"/>
      <c r="E84" s="96"/>
      <c r="F84" s="96"/>
      <c r="G84" s="96"/>
      <c r="H84" s="96"/>
      <c r="I84" s="93"/>
      <c r="J84" s="94"/>
      <c r="K84" s="312">
        <v>0.05</v>
      </c>
      <c r="L84" s="850">
        <f>N78*K84</f>
        <v>43.855489855883789</v>
      </c>
      <c r="M84" s="851"/>
      <c r="N84" s="57"/>
    </row>
    <row r="85" spans="1:14" ht="15.75" thickBot="1">
      <c r="B85" s="97" t="s">
        <v>1058</v>
      </c>
      <c r="C85" s="98"/>
      <c r="D85" s="98"/>
      <c r="E85" s="98"/>
      <c r="F85" s="98"/>
      <c r="G85" s="98"/>
      <c r="H85" s="98"/>
      <c r="I85" s="99"/>
      <c r="J85" s="100"/>
      <c r="K85" s="313">
        <v>0.05</v>
      </c>
      <c r="L85" s="852">
        <f>N78*K85</f>
        <v>43.855489855883789</v>
      </c>
      <c r="M85" s="853"/>
      <c r="N85" s="57"/>
    </row>
    <row r="86" spans="1:14" ht="15.75" thickBot="1">
      <c r="B86" s="815" t="s">
        <v>1037</v>
      </c>
      <c r="C86" s="816"/>
      <c r="D86" s="816"/>
      <c r="E86" s="816"/>
      <c r="F86" s="816"/>
      <c r="G86" s="816"/>
      <c r="H86" s="816"/>
      <c r="I86" s="816"/>
      <c r="J86" s="816"/>
      <c r="K86" s="816"/>
      <c r="L86" s="816"/>
      <c r="M86" s="817"/>
      <c r="N86" s="58">
        <f>L83+L84+L85</f>
        <v>263.13293913530271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1140.2427362529784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938.09492436569622</v>
      </c>
      <c r="N48" s="280">
        <f>K48*M48</f>
        <v>422.14271596456331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422.14271596456331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777.67551308223892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155.5351026164478</v>
      </c>
      <c r="M83" s="851"/>
      <c r="N83" s="57"/>
    </row>
    <row r="84" spans="1:14">
      <c r="B84" s="95" t="s">
        <v>1057</v>
      </c>
      <c r="C84" s="96"/>
      <c r="D84" s="96"/>
      <c r="E84" s="96"/>
      <c r="F84" s="96"/>
      <c r="G84" s="96"/>
      <c r="H84" s="96"/>
      <c r="I84" s="93"/>
      <c r="J84" s="94"/>
      <c r="K84" s="312">
        <v>0.05</v>
      </c>
      <c r="L84" s="850">
        <f>N78*K84</f>
        <v>38.88377565411195</v>
      </c>
      <c r="M84" s="851"/>
      <c r="N84" s="57"/>
    </row>
    <row r="85" spans="1:14" ht="15.75" thickBot="1">
      <c r="B85" s="97" t="s">
        <v>1058</v>
      </c>
      <c r="C85" s="98"/>
      <c r="D85" s="98"/>
      <c r="E85" s="98"/>
      <c r="F85" s="98"/>
      <c r="G85" s="98"/>
      <c r="H85" s="98"/>
      <c r="I85" s="99"/>
      <c r="J85" s="100"/>
      <c r="K85" s="313">
        <v>0.05</v>
      </c>
      <c r="L85" s="852">
        <f>N78*K85</f>
        <v>38.88377565411195</v>
      </c>
      <c r="M85" s="853"/>
      <c r="N85" s="57"/>
    </row>
    <row r="86" spans="1:14" ht="15.75" thickBot="1">
      <c r="B86" s="815" t="s">
        <v>1037</v>
      </c>
      <c r="C86" s="816"/>
      <c r="D86" s="816"/>
      <c r="E86" s="816"/>
      <c r="F86" s="816"/>
      <c r="G86" s="816"/>
      <c r="H86" s="816"/>
      <c r="I86" s="816"/>
      <c r="J86" s="816"/>
      <c r="K86" s="816"/>
      <c r="L86" s="816"/>
      <c r="M86" s="817"/>
      <c r="N86" s="58">
        <f>L83+L84+L85</f>
        <v>233.30265392467172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1010.9781670069107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1133.4936153799795</v>
      </c>
      <c r="N48" s="280">
        <f>K48*M48</f>
        <v>510.0721269209908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510.0721269209908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865.60492403866647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173.12098480773329</v>
      </c>
      <c r="M83" s="851"/>
      <c r="N83" s="57"/>
    </row>
    <row r="84" spans="1:14">
      <c r="B84" s="95" t="s">
        <v>1057</v>
      </c>
      <c r="C84" s="96"/>
      <c r="D84" s="96"/>
      <c r="E84" s="96"/>
      <c r="F84" s="96"/>
      <c r="G84" s="96"/>
      <c r="H84" s="96"/>
      <c r="I84" s="93"/>
      <c r="J84" s="94"/>
      <c r="K84" s="312">
        <v>0.05</v>
      </c>
      <c r="L84" s="850">
        <f>N78*K84</f>
        <v>43.280246201933323</v>
      </c>
      <c r="M84" s="851"/>
      <c r="N84" s="57"/>
    </row>
    <row r="85" spans="1:14" ht="15.75" thickBot="1">
      <c r="B85" s="97" t="s">
        <v>1058</v>
      </c>
      <c r="C85" s="98"/>
      <c r="D85" s="98"/>
      <c r="E85" s="98"/>
      <c r="F85" s="98"/>
      <c r="G85" s="98"/>
      <c r="H85" s="98"/>
      <c r="I85" s="99"/>
      <c r="J85" s="100"/>
      <c r="K85" s="313">
        <v>0.05</v>
      </c>
      <c r="L85" s="852">
        <f>N78*K85</f>
        <v>43.280246201933323</v>
      </c>
      <c r="M85" s="853"/>
      <c r="N85" s="57"/>
    </row>
    <row r="86" spans="1:14" ht="15.75" thickBot="1">
      <c r="B86" s="815" t="s">
        <v>1037</v>
      </c>
      <c r="C86" s="816"/>
      <c r="D86" s="816"/>
      <c r="E86" s="816"/>
      <c r="F86" s="816"/>
      <c r="G86" s="816"/>
      <c r="H86" s="816"/>
      <c r="I86" s="816"/>
      <c r="J86" s="816"/>
      <c r="K86" s="816"/>
      <c r="L86" s="816"/>
      <c r="M86" s="817"/>
      <c r="N86" s="58">
        <f>L83+L84+L85</f>
        <v>259.68147721159994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1125.2864012502664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500</v>
      </c>
      <c r="N36" s="280">
        <f>K36/M36</f>
        <v>130.7909198595147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500</v>
      </c>
      <c r="N37" s="280">
        <f>K37/M37</f>
        <v>173.16399999999999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304.4655919115757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1180.5464834568793</v>
      </c>
      <c r="N48" s="280">
        <f>K48*M48</f>
        <v>531.24591755559572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531.24591755559572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886.77871467327145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177.3557429346543</v>
      </c>
      <c r="M83" s="851"/>
      <c r="N83" s="57"/>
    </row>
    <row r="84" spans="1:14">
      <c r="B84" s="95" t="s">
        <v>1057</v>
      </c>
      <c r="C84" s="96"/>
      <c r="D84" s="96"/>
      <c r="E84" s="96"/>
      <c r="F84" s="96"/>
      <c r="G84" s="96"/>
      <c r="H84" s="96"/>
      <c r="I84" s="93"/>
      <c r="J84" s="94"/>
      <c r="K84" s="312">
        <v>0.05</v>
      </c>
      <c r="L84" s="850">
        <f>N78*K84</f>
        <v>44.338935733663575</v>
      </c>
      <c r="M84" s="851"/>
      <c r="N84" s="57"/>
    </row>
    <row r="85" spans="1:14" ht="15.75" thickBot="1">
      <c r="B85" s="97" t="s">
        <v>1058</v>
      </c>
      <c r="C85" s="98"/>
      <c r="D85" s="98"/>
      <c r="E85" s="98"/>
      <c r="F85" s="98"/>
      <c r="G85" s="98"/>
      <c r="H85" s="98"/>
      <c r="I85" s="99"/>
      <c r="J85" s="100"/>
      <c r="K85" s="313">
        <v>0.05</v>
      </c>
      <c r="L85" s="852">
        <f>N78*K85</f>
        <v>44.338935733663575</v>
      </c>
      <c r="M85" s="853"/>
      <c r="N85" s="57"/>
    </row>
    <row r="86" spans="1:14" ht="15.75" thickBot="1">
      <c r="B86" s="815" t="s">
        <v>1037</v>
      </c>
      <c r="C86" s="816"/>
      <c r="D86" s="816"/>
      <c r="E86" s="816"/>
      <c r="F86" s="816"/>
      <c r="G86" s="816"/>
      <c r="H86" s="816"/>
      <c r="I86" s="816"/>
      <c r="J86" s="816"/>
      <c r="K86" s="816"/>
      <c r="L86" s="816"/>
      <c r="M86" s="817"/>
      <c r="N86" s="58">
        <f>L83+L84+L85</f>
        <v>266.03361440198142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1152.8123290752528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400</v>
      </c>
      <c r="N36" s="280">
        <f>K36/M36</f>
        <v>163.48864982439338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400</v>
      </c>
      <c r="N37" s="280">
        <f>K37/M37</f>
        <v>318.29321591634744</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400</v>
      </c>
      <c r="N38" s="280">
        <f>K38/M38</f>
        <v>216.45500000000001</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400</v>
      </c>
      <c r="M39" s="870"/>
      <c r="N39" s="280">
        <f>K39/L39</f>
        <v>152.53921429331632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851.73359013167169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938.09492436569622</v>
      </c>
      <c r="N48" s="280">
        <f>K48*M48</f>
        <v>1716.7137115892242</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44544.52874826733</v>
      </c>
      <c r="N49" s="280">
        <f>K49*M49</f>
        <v>846.34604621707922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2563.0597578063034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2">
        <f>VLOOKUP(A58,TRANSPORTE!A5:D117,4,FALSE)</f>
        <v>938.30852691612165</v>
      </c>
      <c r="M58" s="903"/>
      <c r="N58" s="295">
        <f>K58*L58</f>
        <v>17.82786201140631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17.82786201140631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95.751009761437501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3528.3722197108195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705.67444394216398</v>
      </c>
      <c r="M82" s="851"/>
      <c r="N82" s="57"/>
    </row>
    <row r="83" spans="1:14">
      <c r="B83" s="95" t="s">
        <v>1057</v>
      </c>
      <c r="C83" s="96"/>
      <c r="D83" s="96"/>
      <c r="E83" s="96"/>
      <c r="F83" s="96"/>
      <c r="G83" s="96"/>
      <c r="H83" s="96"/>
      <c r="I83" s="93"/>
      <c r="J83" s="94"/>
      <c r="K83" s="312">
        <v>0.05</v>
      </c>
      <c r="L83" s="850">
        <f>N77*K83</f>
        <v>176.41861098554099</v>
      </c>
      <c r="M83" s="851"/>
      <c r="N83" s="57"/>
    </row>
    <row r="84" spans="1:14" ht="15.75" thickBot="1">
      <c r="B84" s="97" t="s">
        <v>1058</v>
      </c>
      <c r="C84" s="98"/>
      <c r="D84" s="98"/>
      <c r="E84" s="98"/>
      <c r="F84" s="98"/>
      <c r="G84" s="98"/>
      <c r="H84" s="98"/>
      <c r="I84" s="99"/>
      <c r="J84" s="100"/>
      <c r="K84" s="313">
        <v>0.05</v>
      </c>
      <c r="L84" s="852">
        <f>N77*K84</f>
        <v>176.41861098554099</v>
      </c>
      <c r="M84" s="853"/>
      <c r="N84" s="57"/>
    </row>
    <row r="85" spans="1:14" ht="15.75" thickBot="1">
      <c r="B85" s="815" t="s">
        <v>1037</v>
      </c>
      <c r="C85" s="816"/>
      <c r="D85" s="816"/>
      <c r="E85" s="816"/>
      <c r="F85" s="816"/>
      <c r="G85" s="816"/>
      <c r="H85" s="816"/>
      <c r="I85" s="816"/>
      <c r="J85" s="816"/>
      <c r="K85" s="816"/>
      <c r="L85" s="816"/>
      <c r="M85" s="817"/>
      <c r="N85" s="58">
        <f>L82+L83+L84</f>
        <v>1058.5116659132459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4586.8838856240654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400</v>
      </c>
      <c r="N36" s="280">
        <f>K36/M36</f>
        <v>163.48864982439338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400</v>
      </c>
      <c r="N37" s="280">
        <f>K37/M37</f>
        <v>318.29321591634744</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400</v>
      </c>
      <c r="N38" s="280">
        <f>K38/M38</f>
        <v>216.45500000000001</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400</v>
      </c>
      <c r="M39" s="870"/>
      <c r="N39" s="280">
        <f>K39/L39</f>
        <v>152.53921429331632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851.73359013167169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938.09492436569622</v>
      </c>
      <c r="N48" s="280">
        <f>K48*M48</f>
        <v>1407.1423865485444</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44544.52874826733</v>
      </c>
      <c r="N49" s="280">
        <f>K49*M49</f>
        <v>579.0788737274753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1986.2212602760196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2">
        <f>VLOOKUP(A58,TRANSPORTE!A5:D117,4,FALSE)</f>
        <v>938.30852691612165</v>
      </c>
      <c r="M58" s="903"/>
      <c r="N58" s="295">
        <f>K58*L58</f>
        <v>12.198010849909581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12.198010849909581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2945.9038710190384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589.18077420380769</v>
      </c>
      <c r="M83" s="851"/>
      <c r="N83" s="57"/>
    </row>
    <row r="84" spans="1:14">
      <c r="B84" s="95" t="s">
        <v>1057</v>
      </c>
      <c r="C84" s="96"/>
      <c r="D84" s="96"/>
      <c r="E84" s="96"/>
      <c r="F84" s="96"/>
      <c r="G84" s="96"/>
      <c r="H84" s="96"/>
      <c r="I84" s="93"/>
      <c r="J84" s="94"/>
      <c r="K84" s="312">
        <v>0.05</v>
      </c>
      <c r="L84" s="850">
        <f>N78*K84</f>
        <v>147.29519355095192</v>
      </c>
      <c r="M84" s="851"/>
      <c r="N84" s="57"/>
    </row>
    <row r="85" spans="1:14" ht="15.75" thickBot="1">
      <c r="B85" s="97" t="s">
        <v>1058</v>
      </c>
      <c r="C85" s="98"/>
      <c r="D85" s="98"/>
      <c r="E85" s="98"/>
      <c r="F85" s="98"/>
      <c r="G85" s="98"/>
      <c r="H85" s="98"/>
      <c r="I85" s="99"/>
      <c r="J85" s="100"/>
      <c r="K85" s="313">
        <v>0.05</v>
      </c>
      <c r="L85" s="852">
        <f>N78*K85</f>
        <v>147.29519355095192</v>
      </c>
      <c r="M85" s="853"/>
      <c r="N85" s="57"/>
    </row>
    <row r="86" spans="1:14" ht="15.75" thickBot="1">
      <c r="B86" s="815" t="s">
        <v>1037</v>
      </c>
      <c r="C86" s="816"/>
      <c r="D86" s="816"/>
      <c r="E86" s="816"/>
      <c r="F86" s="816"/>
      <c r="G86" s="816"/>
      <c r="H86" s="816"/>
      <c r="I86" s="816"/>
      <c r="J86" s="816"/>
      <c r="K86" s="816"/>
      <c r="L86" s="816"/>
      <c r="M86" s="817"/>
      <c r="N86" s="58">
        <f>L83+L84+L85</f>
        <v>883.77116130571153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3829.6750323247497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400</v>
      </c>
      <c r="N36" s="280">
        <f>K36/M36</f>
        <v>163.48864982439338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400</v>
      </c>
      <c r="N37" s="280">
        <f>K37/M37</f>
        <v>318.29321591634744</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400</v>
      </c>
      <c r="N38" s="280">
        <f>K38/M38</f>
        <v>216.45500000000001</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400</v>
      </c>
      <c r="M39" s="870"/>
      <c r="N39" s="280">
        <f>K39/L39</f>
        <v>152.53921429331632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851.73359013167169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938.09492436569622</v>
      </c>
      <c r="N48" s="280">
        <f>K48*M48</f>
        <v>1716.7137115892242</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44544.52874826733</v>
      </c>
      <c r="N49" s="280">
        <f>K49*M49</f>
        <v>846.34604621707922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2563.0597578063034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2">
        <f>VLOOKUP(A58,TRANSPORTE!A5:D117,4,FALSE)</f>
        <v>938.30852691612165</v>
      </c>
      <c r="M58" s="903"/>
      <c r="N58" s="295">
        <f>K58*L58</f>
        <v>17.82786201140631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17.82786201140631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3528.3722197108195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705.67444394216398</v>
      </c>
      <c r="M83" s="851"/>
      <c r="N83" s="57"/>
    </row>
    <row r="84" spans="1:14">
      <c r="B84" s="95" t="s">
        <v>1057</v>
      </c>
      <c r="C84" s="96"/>
      <c r="D84" s="96"/>
      <c r="E84" s="96"/>
      <c r="F84" s="96"/>
      <c r="G84" s="96"/>
      <c r="H84" s="96"/>
      <c r="I84" s="93"/>
      <c r="J84" s="94"/>
      <c r="K84" s="312">
        <v>0.05</v>
      </c>
      <c r="L84" s="850">
        <f>N78*K84</f>
        <v>176.41861098554099</v>
      </c>
      <c r="M84" s="851"/>
      <c r="N84" s="57"/>
    </row>
    <row r="85" spans="1:14" ht="15.75" thickBot="1">
      <c r="B85" s="97" t="s">
        <v>1058</v>
      </c>
      <c r="C85" s="98"/>
      <c r="D85" s="98"/>
      <c r="E85" s="98"/>
      <c r="F85" s="98"/>
      <c r="G85" s="98"/>
      <c r="H85" s="98"/>
      <c r="I85" s="99"/>
      <c r="J85" s="100"/>
      <c r="K85" s="313">
        <v>0.05</v>
      </c>
      <c r="L85" s="852">
        <f>N78*K85</f>
        <v>176.41861098554099</v>
      </c>
      <c r="M85" s="853"/>
      <c r="N85" s="57"/>
    </row>
    <row r="86" spans="1:14" ht="15.75" thickBot="1">
      <c r="B86" s="815" t="s">
        <v>1037</v>
      </c>
      <c r="C86" s="816"/>
      <c r="D86" s="816"/>
      <c r="E86" s="816"/>
      <c r="F86" s="816"/>
      <c r="G86" s="816"/>
      <c r="H86" s="816"/>
      <c r="I86" s="816"/>
      <c r="J86" s="816"/>
      <c r="K86" s="816"/>
      <c r="L86" s="816"/>
      <c r="M86" s="817"/>
      <c r="N86" s="58">
        <f>L83+L84+L85</f>
        <v>1058.5116659132459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4586.8838856240654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400</v>
      </c>
      <c r="N36" s="280">
        <f>K36/M36</f>
        <v>163.48864982439338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400</v>
      </c>
      <c r="N37" s="280">
        <f>K37/M37</f>
        <v>318.29321591634744</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400</v>
      </c>
      <c r="N38" s="280">
        <f>K38/M38</f>
        <v>216.45500000000001</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400</v>
      </c>
      <c r="M39" s="870"/>
      <c r="N39" s="280">
        <f>K39/L39</f>
        <v>152.53921429331632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851.73359013167169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44544.52874826733</v>
      </c>
      <c r="N48" s="280">
        <f>K48*M48</f>
        <v>579.0788737274753</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938.09492436569622</v>
      </c>
      <c r="N49" s="280">
        <f>K49*M49</f>
        <v>1407.1423865485444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1986.2212602760196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2">
        <f>VLOOKUP(A58,TRANSPORTE!A5:D117,4,FALSE)</f>
        <v>938.30852691612165</v>
      </c>
      <c r="M58" s="903"/>
      <c r="N58" s="295">
        <f>K58*L58</f>
        <v>12.198010849909581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12.198010849909581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2945.9038710190384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589.18077420380769</v>
      </c>
      <c r="M83" s="851"/>
      <c r="N83" s="57"/>
    </row>
    <row r="84" spans="1:14">
      <c r="B84" s="95" t="s">
        <v>1057</v>
      </c>
      <c r="C84" s="96"/>
      <c r="D84" s="96"/>
      <c r="E84" s="96"/>
      <c r="F84" s="96"/>
      <c r="G84" s="96"/>
      <c r="H84" s="96"/>
      <c r="I84" s="93"/>
      <c r="J84" s="94"/>
      <c r="K84" s="312">
        <v>0.05</v>
      </c>
      <c r="L84" s="850">
        <f>N78*K84</f>
        <v>147.29519355095192</v>
      </c>
      <c r="M84" s="851"/>
      <c r="N84" s="57"/>
    </row>
    <row r="85" spans="1:14" ht="15.75" thickBot="1">
      <c r="B85" s="97" t="s">
        <v>1058</v>
      </c>
      <c r="C85" s="98"/>
      <c r="D85" s="98"/>
      <c r="E85" s="98"/>
      <c r="F85" s="98"/>
      <c r="G85" s="98"/>
      <c r="H85" s="98"/>
      <c r="I85" s="99"/>
      <c r="J85" s="100"/>
      <c r="K85" s="313">
        <v>0.05</v>
      </c>
      <c r="L85" s="852">
        <f>N78*K85</f>
        <v>147.29519355095192</v>
      </c>
      <c r="M85" s="853"/>
      <c r="N85" s="57"/>
    </row>
    <row r="86" spans="1:14" ht="15.75" thickBot="1">
      <c r="B86" s="815" t="s">
        <v>1037</v>
      </c>
      <c r="C86" s="816"/>
      <c r="D86" s="816"/>
      <c r="E86" s="816"/>
      <c r="F86" s="816"/>
      <c r="G86" s="816"/>
      <c r="H86" s="816"/>
      <c r="I86" s="816"/>
      <c r="J86" s="816"/>
      <c r="K86" s="816"/>
      <c r="L86" s="816"/>
      <c r="M86" s="817"/>
      <c r="N86" s="58">
        <f>L83+L84+L85</f>
        <v>883.77116130571153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3829.6750323247497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91">
        <v>275</v>
      </c>
      <c r="N36" s="280">
        <f>K36/M36</f>
        <v>237.80167247184491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91">
        <f>M36</f>
        <v>275</v>
      </c>
      <c r="N37" s="280">
        <f>K37/M37</f>
        <v>462.97195042377808</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91">
        <v>275</v>
      </c>
      <c r="N38" s="280">
        <f>K38/M38</f>
        <v>314.84363636363634</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945">
        <v>275</v>
      </c>
      <c r="M39" s="946"/>
      <c r="N39" s="280">
        <f>K39/L39</f>
        <v>221.87522079027829</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1238.885222009704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45629.452646296624</v>
      </c>
      <c r="N48" s="280">
        <f>K48*M48</f>
        <v>1140.7363161574156</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46947.82880973904</v>
      </c>
      <c r="N49" s="280">
        <f>K49*M49</f>
        <v>610.32177452660744</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938.09492436569622</v>
      </c>
      <c r="N50" s="280">
        <f>K50*M50</f>
        <v>3977.5224793105522</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5728.5805699945749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2">
        <f>VLOOKUP(A58,TRANSPORTE!A5:D117,4,FALSE)</f>
        <v>938.30852691612165</v>
      </c>
      <c r="M58" s="903"/>
      <c r="N58" s="295">
        <f>K58*L58</f>
        <v>35.65572402281262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35.65572402281262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7142.395712043729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1428.4791424087459</v>
      </c>
      <c r="M83" s="851"/>
      <c r="N83" s="57"/>
    </row>
    <row r="84" spans="1:14">
      <c r="B84" s="95" t="s">
        <v>1057</v>
      </c>
      <c r="C84" s="96"/>
      <c r="D84" s="96"/>
      <c r="E84" s="96"/>
      <c r="F84" s="96"/>
      <c r="G84" s="96"/>
      <c r="H84" s="96"/>
      <c r="I84" s="93"/>
      <c r="J84" s="94"/>
      <c r="K84" s="312">
        <v>0.05</v>
      </c>
      <c r="L84" s="850">
        <f>N78*K84</f>
        <v>357.11978560218648</v>
      </c>
      <c r="M84" s="851"/>
      <c r="N84" s="57"/>
    </row>
    <row r="85" spans="1:14" ht="15.75" thickBot="1">
      <c r="B85" s="97" t="s">
        <v>1058</v>
      </c>
      <c r="C85" s="98"/>
      <c r="D85" s="98"/>
      <c r="E85" s="98"/>
      <c r="F85" s="98"/>
      <c r="G85" s="98"/>
      <c r="H85" s="98"/>
      <c r="I85" s="99"/>
      <c r="J85" s="100"/>
      <c r="K85" s="313">
        <v>0.05</v>
      </c>
      <c r="L85" s="852">
        <f>N78*K85</f>
        <v>357.11978560218648</v>
      </c>
      <c r="M85" s="853"/>
      <c r="N85" s="57"/>
    </row>
    <row r="86" spans="1:14" ht="15.75" thickBot="1">
      <c r="B86" s="815" t="s">
        <v>1037</v>
      </c>
      <c r="C86" s="816"/>
      <c r="D86" s="816"/>
      <c r="E86" s="816"/>
      <c r="F86" s="816"/>
      <c r="G86" s="816"/>
      <c r="H86" s="816"/>
      <c r="I86" s="816"/>
      <c r="J86" s="816"/>
      <c r="K86" s="816"/>
      <c r="L86" s="816"/>
      <c r="M86" s="817"/>
      <c r="N86" s="58">
        <f>L83+L84+L85</f>
        <v>2142.7187136131188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9285.1144256568477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91">
        <v>275</v>
      </c>
      <c r="N36" s="280">
        <f>K36/M36</f>
        <v>237.80167247184491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91">
        <v>275</v>
      </c>
      <c r="N37" s="280">
        <f>K37/M37</f>
        <v>462.97195042377808</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91">
        <v>275</v>
      </c>
      <c r="N38" s="280">
        <f>K38/M38</f>
        <v>314.84363636363634</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945">
        <v>275</v>
      </c>
      <c r="M39" s="946"/>
      <c r="N39" s="280">
        <f>K39/L39</f>
        <v>221.87522079027829</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1238.885222009704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45629.452646296624</v>
      </c>
      <c r="N48" s="280">
        <f>K48*M48</f>
        <v>866.95960027963588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46947.82880973904</v>
      </c>
      <c r="N49" s="280">
        <f>K49*M49</f>
        <v>469.47828809739042</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938.09492436569622</v>
      </c>
      <c r="N50" s="280">
        <f>K50*M50</f>
        <v>3039.4275549448557</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4375.8654433218817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2">
        <f>VLOOKUP(A58,TRANSPORTE!A5:D117,4,FALSE)</f>
        <v>938.30852691612165</v>
      </c>
      <c r="M58" s="903"/>
      <c r="N58" s="295">
        <f>K58*L58</f>
        <v>27.210947280567531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27.210947280567531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5781.2358086287904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1156.2471617257581</v>
      </c>
      <c r="M83" s="851"/>
      <c r="N83" s="57"/>
    </row>
    <row r="84" spans="1:14">
      <c r="B84" s="95" t="s">
        <v>1057</v>
      </c>
      <c r="C84" s="96"/>
      <c r="D84" s="96"/>
      <c r="E84" s="96"/>
      <c r="F84" s="96"/>
      <c r="G84" s="96"/>
      <c r="H84" s="96"/>
      <c r="I84" s="93"/>
      <c r="J84" s="94"/>
      <c r="K84" s="312">
        <v>0.05</v>
      </c>
      <c r="L84" s="850">
        <f>N78*K84</f>
        <v>289.06179043143953</v>
      </c>
      <c r="M84" s="851"/>
      <c r="N84" s="57"/>
    </row>
    <row r="85" spans="1:14" ht="15.75" thickBot="1">
      <c r="B85" s="97" t="s">
        <v>1058</v>
      </c>
      <c r="C85" s="98"/>
      <c r="D85" s="98"/>
      <c r="E85" s="98"/>
      <c r="F85" s="98"/>
      <c r="G85" s="98"/>
      <c r="H85" s="98"/>
      <c r="I85" s="99"/>
      <c r="J85" s="100"/>
      <c r="K85" s="313">
        <v>0.05</v>
      </c>
      <c r="L85" s="852">
        <f>N78*K85</f>
        <v>289.06179043143953</v>
      </c>
      <c r="M85" s="853"/>
      <c r="N85" s="57"/>
    </row>
    <row r="86" spans="1:14" ht="15.75" thickBot="1">
      <c r="B86" s="815" t="s">
        <v>1037</v>
      </c>
      <c r="C86" s="816"/>
      <c r="D86" s="816"/>
      <c r="E86" s="816"/>
      <c r="F86" s="816"/>
      <c r="G86" s="816"/>
      <c r="H86" s="816"/>
      <c r="I86" s="816"/>
      <c r="J86" s="816"/>
      <c r="K86" s="816"/>
      <c r="L86" s="816"/>
      <c r="M86" s="817"/>
      <c r="N86" s="58">
        <f>L83+L84+L85</f>
        <v>1734.3707425886371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7515.6065512174273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275</v>
      </c>
      <c r="N36" s="280">
        <f>K36/M36</f>
        <v>237.80167247184491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275</v>
      </c>
      <c r="N37" s="280">
        <f>K37/M37</f>
        <v>462.97195042377808</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275</v>
      </c>
      <c r="N38" s="280">
        <f>K38/M38</f>
        <v>314.84363636363634</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275</v>
      </c>
      <c r="M39" s="870"/>
      <c r="N39" s="280">
        <f>K39/L39</f>
        <v>221.87522079027829</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1238.885222009704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45629.452646296624</v>
      </c>
      <c r="N48" s="280">
        <f>K48*M48</f>
        <v>1140.7363161574156</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46947.82880973904</v>
      </c>
      <c r="N49" s="280">
        <f>K49*M49</f>
        <v>610.32177452660744</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1180.5464834568793</v>
      </c>
      <c r="N50" s="280">
        <f>K50*M50</f>
        <v>5005.5170898571687</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6756.5751805411919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2">
        <f>VLOOKUP(A58,TRANSPORTE!A5:D117,4,FALSE)</f>
        <v>938.30852691612165</v>
      </c>
      <c r="M58" s="903"/>
      <c r="N58" s="295">
        <f>K58*L58</f>
        <v>35.65572402281262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35.65572402281262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8170.3903225903459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1634.0780645180694</v>
      </c>
      <c r="M83" s="851"/>
      <c r="N83" s="57"/>
    </row>
    <row r="84" spans="1:14">
      <c r="B84" s="95" t="s">
        <v>1057</v>
      </c>
      <c r="C84" s="96"/>
      <c r="D84" s="96"/>
      <c r="E84" s="96"/>
      <c r="F84" s="96"/>
      <c r="G84" s="96"/>
      <c r="H84" s="96"/>
      <c r="I84" s="93"/>
      <c r="J84" s="94"/>
      <c r="K84" s="312">
        <v>0.05</v>
      </c>
      <c r="L84" s="850">
        <f>N78*K84</f>
        <v>408.51951612951734</v>
      </c>
      <c r="M84" s="851"/>
      <c r="N84" s="57"/>
    </row>
    <row r="85" spans="1:14" ht="15.75" thickBot="1">
      <c r="B85" s="97" t="s">
        <v>1058</v>
      </c>
      <c r="C85" s="98"/>
      <c r="D85" s="98"/>
      <c r="E85" s="98"/>
      <c r="F85" s="98"/>
      <c r="G85" s="98"/>
      <c r="H85" s="98"/>
      <c r="I85" s="99"/>
      <c r="J85" s="100"/>
      <c r="K85" s="313">
        <v>0.05</v>
      </c>
      <c r="L85" s="852">
        <f>N78*K85</f>
        <v>408.51951612951734</v>
      </c>
      <c r="M85" s="853"/>
      <c r="N85" s="57"/>
    </row>
    <row r="86" spans="1:14" ht="15.75" thickBot="1">
      <c r="B86" s="815" t="s">
        <v>1037</v>
      </c>
      <c r="C86" s="816"/>
      <c r="D86" s="816"/>
      <c r="E86" s="816"/>
      <c r="F86" s="816"/>
      <c r="G86" s="816"/>
      <c r="H86" s="816"/>
      <c r="I86" s="816"/>
      <c r="J86" s="816"/>
      <c r="K86" s="816"/>
      <c r="L86" s="816"/>
      <c r="M86" s="817"/>
      <c r="N86" s="58">
        <f>L83+L84+L85</f>
        <v>2451.1170967771041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10621.50741936745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275</v>
      </c>
      <c r="N36" s="280">
        <f>K36/M36</f>
        <v>237.80167247184491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275</v>
      </c>
      <c r="N37" s="280">
        <f>K37/M37</f>
        <v>462.97195042377808</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275</v>
      </c>
      <c r="N38" s="280">
        <f>K38/M38</f>
        <v>314.84363636363634</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61015.685717326531</v>
      </c>
      <c r="L39" s="869">
        <v>275</v>
      </c>
      <c r="M39" s="870"/>
      <c r="N39" s="280">
        <f>K39/L39</f>
        <v>221.87522079027829</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1238.885222009704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45629.452646296624</v>
      </c>
      <c r="N48" s="280">
        <f>K48*M48</f>
        <v>866.95960027963588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46947.82880973904</v>
      </c>
      <c r="N49" s="280">
        <f>K49*M49</f>
        <v>469.47828809739042</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1180.5464834568793</v>
      </c>
      <c r="N50" s="280">
        <f>K50*M50</f>
        <v>3824.9706064002889</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5161.4084947773154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2">
        <f>VLOOKUP(A58,TRANSPORTE!A5:D117,4,FALSE)</f>
        <v>938.30852691612165</v>
      </c>
      <c r="M58" s="903"/>
      <c r="N58" s="295">
        <f>K58*L58</f>
        <v>27.210947280567531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27.210947280567531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6566.7788600842241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1313.3557720168449</v>
      </c>
      <c r="M83" s="851"/>
      <c r="N83" s="57"/>
    </row>
    <row r="84" spans="1:14">
      <c r="B84" s="95" t="s">
        <v>1057</v>
      </c>
      <c r="C84" s="96"/>
      <c r="D84" s="96"/>
      <c r="E84" s="96"/>
      <c r="F84" s="96"/>
      <c r="G84" s="96"/>
      <c r="H84" s="96"/>
      <c r="I84" s="93"/>
      <c r="J84" s="94"/>
      <c r="K84" s="312">
        <v>0.05</v>
      </c>
      <c r="L84" s="850">
        <f>N78*K84</f>
        <v>328.33894300421122</v>
      </c>
      <c r="M84" s="851"/>
      <c r="N84" s="57"/>
    </row>
    <row r="85" spans="1:14" ht="15.75" thickBot="1">
      <c r="B85" s="97" t="s">
        <v>1058</v>
      </c>
      <c r="C85" s="98"/>
      <c r="D85" s="98"/>
      <c r="E85" s="98"/>
      <c r="F85" s="98"/>
      <c r="G85" s="98"/>
      <c r="H85" s="98"/>
      <c r="I85" s="99"/>
      <c r="J85" s="100"/>
      <c r="K85" s="313">
        <v>0.05</v>
      </c>
      <c r="L85" s="852">
        <f>N78*K85</f>
        <v>328.33894300421122</v>
      </c>
      <c r="M85" s="853"/>
      <c r="N85" s="57"/>
    </row>
    <row r="86" spans="1:14" ht="15.75" thickBot="1">
      <c r="B86" s="815" t="s">
        <v>1037</v>
      </c>
      <c r="C86" s="816"/>
      <c r="D86" s="816"/>
      <c r="E86" s="816"/>
      <c r="F86" s="816"/>
      <c r="G86" s="816"/>
      <c r="H86" s="816"/>
      <c r="I86" s="816"/>
      <c r="J86" s="816"/>
      <c r="K86" s="816"/>
      <c r="L86" s="816"/>
      <c r="M86" s="817"/>
      <c r="N86" s="58">
        <f>L83+L84+L85</f>
        <v>1970.0336580252672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8536.8125181094911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418</v>
      </c>
      <c r="N36" s="280">
        <f>K36/M36</f>
        <v>156.44846873147691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418</v>
      </c>
      <c r="N37" s="280">
        <f>K37/M37</f>
        <v>304.58680948932766</v>
      </c>
    </row>
    <row r="38" spans="1:14">
      <c r="A38" t="s">
        <v>225</v>
      </c>
      <c r="B38" s="864" t="str">
        <f>VLOOKUP(A38,EQUIPOS!A8:D154,3,FALSE)</f>
        <v>Esparcidor de gravilla, Ancho de esparcimiento 3100mm, Velocidad de trabajo 10—20km2/h</v>
      </c>
      <c r="C38" s="865"/>
      <c r="D38" s="865"/>
      <c r="E38" s="865"/>
      <c r="F38" s="865"/>
      <c r="G38" s="865"/>
      <c r="H38" s="866"/>
      <c r="I38" s="275"/>
      <c r="J38" s="276"/>
      <c r="K38" s="277">
        <f>VLOOKUP(A38,EQUIPOS!A8:D165,4,FALSE)</f>
        <v>61015.685717326531</v>
      </c>
      <c r="L38" s="278"/>
      <c r="M38" s="279">
        <v>418</v>
      </c>
      <c r="N38" s="280">
        <f>K38/M38</f>
        <v>145.97053999360415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0.91627760537260772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607.92209581978125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45193.383930573124</v>
      </c>
      <c r="N48" s="280">
        <f>K48*M48</f>
        <v>451.93383930573123</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938.09492436569622</v>
      </c>
      <c r="N49" s="280">
        <f>K49*M49</f>
        <v>1172.6186554571202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1624.5524947628514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2">
        <f>VLOOKUP(A58,TRANSPORTE!A5:D117,4,FALSE)</f>
        <v>938.30852691612165</v>
      </c>
      <c r="M58" s="903"/>
      <c r="N58" s="295">
        <f>K58*L58</f>
        <v>9.3830852691612172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9.3830852691612172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2333.4854363890545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466.69708727781091</v>
      </c>
      <c r="M83" s="851"/>
      <c r="N83" s="57"/>
    </row>
    <row r="84" spans="1:14">
      <c r="B84" s="95" t="s">
        <v>1057</v>
      </c>
      <c r="C84" s="96"/>
      <c r="D84" s="96"/>
      <c r="E84" s="96"/>
      <c r="F84" s="96"/>
      <c r="G84" s="96"/>
      <c r="H84" s="96"/>
      <c r="I84" s="93"/>
      <c r="J84" s="94"/>
      <c r="K84" s="312">
        <v>0.05</v>
      </c>
      <c r="L84" s="850">
        <f>N78*K84</f>
        <v>116.67427181945273</v>
      </c>
      <c r="M84" s="851"/>
      <c r="N84" s="57"/>
    </row>
    <row r="85" spans="1:14" ht="15.75" thickBot="1">
      <c r="B85" s="97" t="s">
        <v>1058</v>
      </c>
      <c r="C85" s="98"/>
      <c r="D85" s="98"/>
      <c r="E85" s="98"/>
      <c r="F85" s="98"/>
      <c r="G85" s="98"/>
      <c r="H85" s="98"/>
      <c r="I85" s="99"/>
      <c r="J85" s="100"/>
      <c r="K85" s="313">
        <v>0.05</v>
      </c>
      <c r="L85" s="852">
        <f>N78*K85</f>
        <v>116.67427181945273</v>
      </c>
      <c r="M85" s="853"/>
      <c r="N85" s="57"/>
    </row>
    <row r="86" spans="1:14" ht="15.75" thickBot="1">
      <c r="B86" s="815" t="s">
        <v>1037</v>
      </c>
      <c r="C86" s="816"/>
      <c r="D86" s="816"/>
      <c r="E86" s="816"/>
      <c r="F86" s="816"/>
      <c r="G86" s="816"/>
      <c r="H86" s="816"/>
      <c r="I86" s="816"/>
      <c r="J86" s="816"/>
      <c r="K86" s="816"/>
      <c r="L86" s="816"/>
      <c r="M86" s="817"/>
      <c r="N86" s="58">
        <f>L83+L84+L85</f>
        <v>700.04563091671639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3033.5310673057711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65395.459929757351</v>
      </c>
      <c r="L36" s="278"/>
      <c r="M36" s="279">
        <v>418</v>
      </c>
      <c r="N36" s="280">
        <f>K36/M36</f>
        <v>156.44846873147691</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418</v>
      </c>
      <c r="N37" s="280">
        <f>K37/M37</f>
        <v>304.58680948932766</v>
      </c>
    </row>
    <row r="38" spans="1:14">
      <c r="A38" t="s">
        <v>225</v>
      </c>
      <c r="B38" s="864" t="str">
        <f>VLOOKUP(A38,EQUIPOS!A8:D154,3,FALSE)</f>
        <v>Esparcidor de gravilla, Ancho de esparcimiento 3100mm, Velocidad de trabajo 10—20km2/h</v>
      </c>
      <c r="C38" s="865"/>
      <c r="D38" s="865"/>
      <c r="E38" s="865"/>
      <c r="F38" s="865"/>
      <c r="G38" s="865"/>
      <c r="H38" s="866"/>
      <c r="I38" s="275"/>
      <c r="J38" s="276"/>
      <c r="K38" s="277">
        <f>VLOOKUP(A38,EQUIPOS!A8:D165,4,FALSE)</f>
        <v>61015.685717326531</v>
      </c>
      <c r="L38" s="278"/>
      <c r="M38" s="279">
        <v>418</v>
      </c>
      <c r="N38" s="280">
        <f>K38/M38</f>
        <v>145.97053999360415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0.91627760537260772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607.92209581978125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45193.383930573124</v>
      </c>
      <c r="N48" s="280">
        <f>K48*M48</f>
        <v>451.93383930573123</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1159.06</v>
      </c>
      <c r="N49" s="280">
        <f>K49*M49</f>
        <v>1448.8249999999998</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97"/>
      <c r="C52" s="898"/>
      <c r="D52" s="898"/>
      <c r="E52" s="898"/>
      <c r="F52" s="898"/>
      <c r="G52" s="898"/>
      <c r="H52" s="898"/>
      <c r="I52" s="868"/>
      <c r="J52" s="48"/>
      <c r="K52" s="50"/>
      <c r="L52" s="899"/>
      <c r="M52" s="900"/>
      <c r="N52" s="51"/>
    </row>
    <row r="53" spans="1:72" ht="15.75" thickBot="1">
      <c r="B53" s="815" t="s">
        <v>1037</v>
      </c>
      <c r="C53" s="816"/>
      <c r="D53" s="816"/>
      <c r="E53" s="816"/>
      <c r="F53" s="816"/>
      <c r="G53" s="816"/>
      <c r="H53" s="816"/>
      <c r="I53" s="816"/>
      <c r="J53" s="816"/>
      <c r="K53" s="816"/>
      <c r="L53" s="816"/>
      <c r="M53" s="817"/>
      <c r="N53" s="402">
        <f>SUM(N48:N52)</f>
        <v>1900.758839305731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1" t="s">
        <v>1045</v>
      </c>
      <c r="M57" s="880"/>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2">
        <f>VLOOKUP(A58,TRANSPORTE!A5:D117,4,FALSE)</f>
        <v>938.30852691612165</v>
      </c>
      <c r="M58" s="903"/>
      <c r="N58" s="295">
        <f>K58*L58</f>
        <v>9.3830852691612172</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3"/>
      <c r="M63" s="894"/>
      <c r="N63" s="133"/>
    </row>
    <row r="64" spans="1:72" ht="15.75" thickBot="1">
      <c r="B64" s="904" t="s">
        <v>1037</v>
      </c>
      <c r="C64" s="858"/>
      <c r="D64" s="858"/>
      <c r="E64" s="858"/>
      <c r="F64" s="858"/>
      <c r="G64" s="858"/>
      <c r="H64" s="858"/>
      <c r="I64" s="858"/>
      <c r="J64" s="858"/>
      <c r="K64" s="858"/>
      <c r="L64" s="858"/>
      <c r="M64" s="859"/>
      <c r="N64" s="110">
        <f>N58+N59+N60+N61+N62</f>
        <v>9.3830852691612172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2609.6917809319343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521.93835618638684</v>
      </c>
      <c r="M83" s="851"/>
      <c r="N83" s="57"/>
    </row>
    <row r="84" spans="1:14">
      <c r="B84" s="95" t="s">
        <v>1057</v>
      </c>
      <c r="C84" s="96"/>
      <c r="D84" s="96"/>
      <c r="E84" s="96"/>
      <c r="F84" s="96"/>
      <c r="G84" s="96"/>
      <c r="H84" s="96"/>
      <c r="I84" s="93"/>
      <c r="J84" s="94"/>
      <c r="K84" s="312">
        <v>0.05</v>
      </c>
      <c r="L84" s="850">
        <f>N78*K84</f>
        <v>130.48458904659671</v>
      </c>
      <c r="M84" s="851"/>
      <c r="N84" s="57"/>
    </row>
    <row r="85" spans="1:14" ht="15.75" thickBot="1">
      <c r="B85" s="97" t="s">
        <v>1058</v>
      </c>
      <c r="C85" s="98"/>
      <c r="D85" s="98"/>
      <c r="E85" s="98"/>
      <c r="F85" s="98"/>
      <c r="G85" s="98"/>
      <c r="H85" s="98"/>
      <c r="I85" s="99"/>
      <c r="J85" s="100"/>
      <c r="K85" s="313">
        <v>0.05</v>
      </c>
      <c r="L85" s="852">
        <f>N78*K85</f>
        <v>130.48458904659671</v>
      </c>
      <c r="M85" s="853"/>
      <c r="N85" s="57"/>
    </row>
    <row r="86" spans="1:14" ht="15.75" thickBot="1">
      <c r="B86" s="815" t="s">
        <v>1037</v>
      </c>
      <c r="C86" s="816"/>
      <c r="D86" s="816"/>
      <c r="E86" s="816"/>
      <c r="F86" s="816"/>
      <c r="G86" s="816"/>
      <c r="H86" s="816"/>
      <c r="I86" s="816"/>
      <c r="J86" s="816"/>
      <c r="K86" s="816"/>
      <c r="L86" s="816"/>
      <c r="M86" s="817"/>
      <c r="N86" s="58">
        <f>L83+L84+L85</f>
        <v>782.90753427958032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3392.5993152115147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38706.664542879524</v>
      </c>
      <c r="N48" s="280">
        <f>K48*M48</f>
        <v>483.83330678599407</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1055.7474549508827</v>
      </c>
      <c r="N49" s="280">
        <f>K49*M49</f>
        <v>1544.0306528656661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2027.86395965166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2">
        <f>VLOOKUP(A58,TRANSPORTE!A5:D117,4,FALSE)</f>
        <v>938.30852691612165</v>
      </c>
      <c r="M58" s="903"/>
      <c r="N58" s="295">
        <f>K58*L58</f>
        <v>11.728856586451521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11.728856586451521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2429.3642239006381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485.87284478012765</v>
      </c>
      <c r="M83" s="851"/>
      <c r="N83" s="57"/>
    </row>
    <row r="84" spans="1:14">
      <c r="B84" s="95" t="s">
        <v>1057</v>
      </c>
      <c r="C84" s="96"/>
      <c r="D84" s="96"/>
      <c r="E84" s="96"/>
      <c r="F84" s="96"/>
      <c r="G84" s="96"/>
      <c r="H84" s="96"/>
      <c r="I84" s="93"/>
      <c r="J84" s="94"/>
      <c r="K84" s="312">
        <v>0.05</v>
      </c>
      <c r="L84" s="850">
        <f>N78*K84</f>
        <v>121.46821119503191</v>
      </c>
      <c r="M84" s="851"/>
      <c r="N84" s="57"/>
    </row>
    <row r="85" spans="1:14" ht="15.75" thickBot="1">
      <c r="B85" s="97" t="s">
        <v>1058</v>
      </c>
      <c r="C85" s="98"/>
      <c r="D85" s="98"/>
      <c r="E85" s="98"/>
      <c r="F85" s="98"/>
      <c r="G85" s="98"/>
      <c r="H85" s="98"/>
      <c r="I85" s="99"/>
      <c r="J85" s="100"/>
      <c r="K85" s="313">
        <v>0.05</v>
      </c>
      <c r="L85" s="852">
        <f>N78*K85</f>
        <v>121.46821119503191</v>
      </c>
      <c r="M85" s="853"/>
      <c r="N85" s="57"/>
    </row>
    <row r="86" spans="1:14" ht="15.75" thickBot="1">
      <c r="B86" s="815" t="s">
        <v>1037</v>
      </c>
      <c r="C86" s="816"/>
      <c r="D86" s="816"/>
      <c r="E86" s="816"/>
      <c r="F86" s="816"/>
      <c r="G86" s="816"/>
      <c r="H86" s="816"/>
      <c r="I86" s="816"/>
      <c r="J86" s="816"/>
      <c r="K86" s="816"/>
      <c r="L86" s="816"/>
      <c r="M86" s="817"/>
      <c r="N86" s="58">
        <f>L83+L84+L85</f>
        <v>728.80926717019145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3158.1734910708296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38419.226695594523</v>
      </c>
      <c r="N48" s="280">
        <f>K48*M48</f>
        <v>364.98265360814798</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1055.7474549508827</v>
      </c>
      <c r="N49" s="280">
        <f>K49*M49</f>
        <v>1489.3957220719576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1854.3783756801056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2">
        <f>VLOOKUP(A58,TRANSPORTE!A5:D117,4,FALSE)</f>
        <v>938.30852691612165</v>
      </c>
      <c r="M58" s="903"/>
      <c r="N58" s="295">
        <f>K58*L58</f>
        <v>8.9139310057031551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8.9139310057031551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2253.0637143483355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450.6127428696671</v>
      </c>
      <c r="M83" s="851"/>
      <c r="N83" s="57"/>
    </row>
    <row r="84" spans="1:14">
      <c r="B84" s="95" t="s">
        <v>1057</v>
      </c>
      <c r="C84" s="96"/>
      <c r="D84" s="96"/>
      <c r="E84" s="96"/>
      <c r="F84" s="96"/>
      <c r="G84" s="96"/>
      <c r="H84" s="96"/>
      <c r="I84" s="93"/>
      <c r="J84" s="94"/>
      <c r="K84" s="312">
        <v>0.05</v>
      </c>
      <c r="L84" s="850">
        <f>N78*K84</f>
        <v>112.65318571741678</v>
      </c>
      <c r="M84" s="851"/>
      <c r="N84" s="57"/>
    </row>
    <row r="85" spans="1:14" ht="15.75" thickBot="1">
      <c r="B85" s="97" t="s">
        <v>1058</v>
      </c>
      <c r="C85" s="98"/>
      <c r="D85" s="98"/>
      <c r="E85" s="98"/>
      <c r="F85" s="98"/>
      <c r="G85" s="98"/>
      <c r="H85" s="98"/>
      <c r="I85" s="99"/>
      <c r="J85" s="100"/>
      <c r="K85" s="313">
        <v>0.05</v>
      </c>
      <c r="L85" s="852">
        <f>N78*K85</f>
        <v>112.65318571741678</v>
      </c>
      <c r="M85" s="853"/>
      <c r="N85" s="57"/>
    </row>
    <row r="86" spans="1:14" ht="15.75" thickBot="1">
      <c r="B86" s="815" t="s">
        <v>1037</v>
      </c>
      <c r="C86" s="816"/>
      <c r="D86" s="816"/>
      <c r="E86" s="816"/>
      <c r="F86" s="816"/>
      <c r="G86" s="816"/>
      <c r="H86" s="816"/>
      <c r="I86" s="816"/>
      <c r="J86" s="816"/>
      <c r="K86" s="816"/>
      <c r="L86" s="816"/>
      <c r="M86" s="817"/>
      <c r="N86" s="58">
        <f>L83+L84+L85</f>
        <v>675.91911430450068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2928.9828286528364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39725.915993491224</v>
      </c>
      <c r="N48" s="280">
        <f>K48*M48</f>
        <v>377.3962019381666</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1055.7474549508827</v>
      </c>
      <c r="N49" s="280">
        <f>K49*M49</f>
        <v>1805.3281479660093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2182.7243499041761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2">
        <f>VLOOKUP(A59,TRANSPORTE!A5:D117,4,FALSE)</f>
        <v>938.30852691612165</v>
      </c>
      <c r="M59" s="903"/>
      <c r="N59" s="295">
        <f>K59*L59</f>
        <v>8.9139310057031551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8.9139310057031551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2581.4096885724057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516.28193771448116</v>
      </c>
      <c r="M83" s="851"/>
      <c r="N83" s="57"/>
    </row>
    <row r="84" spans="1:14">
      <c r="B84" s="95" t="s">
        <v>1057</v>
      </c>
      <c r="C84" s="96"/>
      <c r="D84" s="96"/>
      <c r="E84" s="96"/>
      <c r="F84" s="96"/>
      <c r="G84" s="96"/>
      <c r="H84" s="96"/>
      <c r="I84" s="93"/>
      <c r="J84" s="94"/>
      <c r="K84" s="312">
        <v>0.05</v>
      </c>
      <c r="L84" s="850">
        <f>N78*K84</f>
        <v>129.07048442862029</v>
      </c>
      <c r="M84" s="851"/>
      <c r="N84" s="57"/>
    </row>
    <row r="85" spans="1:14" ht="15.75" thickBot="1">
      <c r="B85" s="97" t="s">
        <v>1058</v>
      </c>
      <c r="C85" s="98"/>
      <c r="D85" s="98"/>
      <c r="E85" s="98"/>
      <c r="F85" s="98"/>
      <c r="G85" s="98"/>
      <c r="H85" s="98"/>
      <c r="I85" s="99"/>
      <c r="J85" s="100"/>
      <c r="K85" s="313">
        <v>0.05</v>
      </c>
      <c r="L85" s="852">
        <f>N78*K85</f>
        <v>129.07048442862029</v>
      </c>
      <c r="M85" s="853"/>
      <c r="N85" s="57"/>
    </row>
    <row r="86" spans="1:14" ht="15.75" thickBot="1">
      <c r="B86" s="815" t="s">
        <v>1037</v>
      </c>
      <c r="C86" s="816"/>
      <c r="D86" s="816"/>
      <c r="E86" s="816"/>
      <c r="F86" s="816"/>
      <c r="G86" s="816"/>
      <c r="H86" s="816"/>
      <c r="I86" s="816"/>
      <c r="J86" s="816"/>
      <c r="K86" s="816"/>
      <c r="L86" s="816"/>
      <c r="M86" s="817"/>
      <c r="N86" s="58">
        <f>L83+L84+L85</f>
        <v>774.42290657172168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3355.8325951441275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39102.602924124621</v>
      </c>
      <c r="N48" s="280">
        <f>K48*M48</f>
        <v>185.73736388959196</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1055.7474549508827</v>
      </c>
      <c r="N49" s="280">
        <f>K49*M49</f>
        <v>1128.3300924787557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1314.0674563683476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2">
        <f>VLOOKUP(A58,TRANSPORTE!A5:D117,4,FALSE)</f>
        <v>938.30852691612165</v>
      </c>
      <c r="M58" s="903"/>
      <c r="N58" s="295">
        <f>K58*L58</f>
        <v>4.4569655028515776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4.4569655028515776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1708.295829533726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341.65916590674522</v>
      </c>
      <c r="M83" s="851"/>
      <c r="N83" s="57"/>
    </row>
    <row r="84" spans="1:14">
      <c r="B84" s="95" t="s">
        <v>1057</v>
      </c>
      <c r="C84" s="96"/>
      <c r="D84" s="96"/>
      <c r="E84" s="96"/>
      <c r="F84" s="96"/>
      <c r="G84" s="96"/>
      <c r="H84" s="96"/>
      <c r="I84" s="93"/>
      <c r="J84" s="94"/>
      <c r="K84" s="312">
        <v>0.05</v>
      </c>
      <c r="L84" s="850">
        <f>N78*K84</f>
        <v>85.414791476686304</v>
      </c>
      <c r="M84" s="851"/>
      <c r="N84" s="57"/>
    </row>
    <row r="85" spans="1:14" ht="15.75" thickBot="1">
      <c r="B85" s="97" t="s">
        <v>1058</v>
      </c>
      <c r="C85" s="98"/>
      <c r="D85" s="98"/>
      <c r="E85" s="98"/>
      <c r="F85" s="98"/>
      <c r="G85" s="98"/>
      <c r="H85" s="98"/>
      <c r="I85" s="99"/>
      <c r="J85" s="100"/>
      <c r="K85" s="313">
        <v>0.05</v>
      </c>
      <c r="L85" s="852">
        <f>N78*K85</f>
        <v>85.414791476686304</v>
      </c>
      <c r="M85" s="853"/>
      <c r="N85" s="57"/>
    </row>
    <row r="86" spans="1:14" ht="15.75" thickBot="1">
      <c r="B86" s="815" t="s">
        <v>1037</v>
      </c>
      <c r="C86" s="816"/>
      <c r="D86" s="816"/>
      <c r="E86" s="816"/>
      <c r="F86" s="816"/>
      <c r="G86" s="816"/>
      <c r="H86" s="816"/>
      <c r="I86" s="816"/>
      <c r="J86" s="816"/>
      <c r="K86" s="816"/>
      <c r="L86" s="816"/>
      <c r="M86" s="817"/>
      <c r="N86" s="58">
        <f>L83+L84+L85</f>
        <v>512.48874886011788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2220.7845783938437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38706.664542879524</v>
      </c>
      <c r="N48" s="280">
        <f>K48*M48</f>
        <v>483.83330678599407</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1609.4890616525038</v>
      </c>
      <c r="N49" s="280">
        <f>K49*M49</f>
        <v>2353.8777526667868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2837.7110594527808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2">
        <f>VLOOKUP(A58,TRANSPORTE!A5:D117,4,FALSE)</f>
        <v>938.30852691612165</v>
      </c>
      <c r="M58" s="903"/>
      <c r="N58" s="295">
        <f>K58*L58</f>
        <v>11.728856586451521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11.728856586451521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3239.2113237017588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647.84226474035177</v>
      </c>
      <c r="M83" s="851"/>
      <c r="N83" s="57"/>
    </row>
    <row r="84" spans="1:14">
      <c r="B84" s="95" t="s">
        <v>1057</v>
      </c>
      <c r="C84" s="96"/>
      <c r="D84" s="96"/>
      <c r="E84" s="96"/>
      <c r="F84" s="96"/>
      <c r="G84" s="96"/>
      <c r="H84" s="96"/>
      <c r="I84" s="93"/>
      <c r="J84" s="94"/>
      <c r="K84" s="312">
        <v>0.05</v>
      </c>
      <c r="L84" s="850">
        <f>N78*K84</f>
        <v>161.96056618508794</v>
      </c>
      <c r="M84" s="851"/>
      <c r="N84" s="57"/>
    </row>
    <row r="85" spans="1:14" ht="15.75" thickBot="1">
      <c r="B85" s="97" t="s">
        <v>1058</v>
      </c>
      <c r="C85" s="98"/>
      <c r="D85" s="98"/>
      <c r="E85" s="98"/>
      <c r="F85" s="98"/>
      <c r="G85" s="98"/>
      <c r="H85" s="98"/>
      <c r="I85" s="99"/>
      <c r="J85" s="100"/>
      <c r="K85" s="313">
        <v>0.05</v>
      </c>
      <c r="L85" s="852">
        <f>N78*K85</f>
        <v>161.96056618508794</v>
      </c>
      <c r="M85" s="853"/>
      <c r="N85" s="57"/>
    </row>
    <row r="86" spans="1:14" ht="15.75" thickBot="1">
      <c r="B86" s="815" t="s">
        <v>1037</v>
      </c>
      <c r="C86" s="816"/>
      <c r="D86" s="816"/>
      <c r="E86" s="816"/>
      <c r="F86" s="816"/>
      <c r="G86" s="816"/>
      <c r="H86" s="816"/>
      <c r="I86" s="816"/>
      <c r="J86" s="816"/>
      <c r="K86" s="816"/>
      <c r="L86" s="816"/>
      <c r="M86" s="817"/>
      <c r="N86" s="58">
        <f>L83+L84+L85</f>
        <v>971.76339711052765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4210.9747208122863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38419.226695594523</v>
      </c>
      <c r="N48" s="280">
        <f>K48*M48</f>
        <v>364.98265360814798</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1609.4890616525038</v>
      </c>
      <c r="N49" s="280">
        <f>K49*M49</f>
        <v>2270.5866937262695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2635.5693473344172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2">
        <f>VLOOKUP(A58,TRANSPORTE!A5:D117,4,FALSE)</f>
        <v>938.30852691612165</v>
      </c>
      <c r="M58" s="903"/>
      <c r="N58" s="295">
        <f>K58*L58</f>
        <v>8.9139310057031551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8.9139310057031551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3034.2546860026468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606.85093720052942</v>
      </c>
      <c r="M83" s="851"/>
      <c r="N83" s="57"/>
    </row>
    <row r="84" spans="1:14">
      <c r="B84" s="95" t="s">
        <v>1057</v>
      </c>
      <c r="C84" s="96"/>
      <c r="D84" s="96"/>
      <c r="E84" s="96"/>
      <c r="F84" s="96"/>
      <c r="G84" s="96"/>
      <c r="H84" s="96"/>
      <c r="I84" s="93"/>
      <c r="J84" s="94"/>
      <c r="K84" s="312">
        <v>0.05</v>
      </c>
      <c r="L84" s="850">
        <f>N78*K84</f>
        <v>151.71273430013235</v>
      </c>
      <c r="M84" s="851"/>
      <c r="N84" s="57"/>
    </row>
    <row r="85" spans="1:14" ht="15.75" thickBot="1">
      <c r="B85" s="97" t="s">
        <v>1058</v>
      </c>
      <c r="C85" s="98"/>
      <c r="D85" s="98"/>
      <c r="E85" s="98"/>
      <c r="F85" s="98"/>
      <c r="G85" s="98"/>
      <c r="H85" s="98"/>
      <c r="I85" s="99"/>
      <c r="J85" s="100"/>
      <c r="K85" s="313">
        <v>0.05</v>
      </c>
      <c r="L85" s="852">
        <f>N78*K85</f>
        <v>151.71273430013235</v>
      </c>
      <c r="M85" s="853"/>
      <c r="N85" s="57"/>
    </row>
    <row r="86" spans="1:14" ht="15.75" thickBot="1">
      <c r="B86" s="815" t="s">
        <v>1037</v>
      </c>
      <c r="C86" s="816"/>
      <c r="D86" s="816"/>
      <c r="E86" s="816"/>
      <c r="F86" s="816"/>
      <c r="G86" s="816"/>
      <c r="H86" s="816"/>
      <c r="I86" s="816"/>
      <c r="J86" s="816"/>
      <c r="K86" s="816"/>
      <c r="L86" s="816"/>
      <c r="M86" s="817"/>
      <c r="N86" s="58">
        <f>L83+L84+L85</f>
        <v>910.27640580079401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3944.5310918034411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39725.915993491224</v>
      </c>
      <c r="N48" s="280">
        <f>K48*M48</f>
        <v>377.3962019381666</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1609.4890616525038</v>
      </c>
      <c r="N49" s="280">
        <f>K49*M49</f>
        <v>2752.2262954257812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3129.6224973639478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2">
        <f>VLOOKUP(A58,TRANSPORTE!A5:D117,4,FALSE)</f>
        <v>938.30852691612165</v>
      </c>
      <c r="M58" s="903"/>
      <c r="N58" s="295">
        <f>K58*L58</f>
        <v>8.9139310057031551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8.9139310057031551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3528.3078360321774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705.66156720643551</v>
      </c>
      <c r="M83" s="851"/>
      <c r="N83" s="57"/>
    </row>
    <row r="84" spans="1:14">
      <c r="B84" s="95" t="s">
        <v>1057</v>
      </c>
      <c r="C84" s="96"/>
      <c r="D84" s="96"/>
      <c r="E84" s="96"/>
      <c r="F84" s="96"/>
      <c r="G84" s="96"/>
      <c r="H84" s="96"/>
      <c r="I84" s="93"/>
      <c r="J84" s="94"/>
      <c r="K84" s="312">
        <v>0.05</v>
      </c>
      <c r="L84" s="850">
        <f>N78*K84</f>
        <v>176.41539180160888</v>
      </c>
      <c r="M84" s="851"/>
      <c r="N84" s="57"/>
    </row>
    <row r="85" spans="1:14" ht="15.75" thickBot="1">
      <c r="B85" s="97" t="s">
        <v>1058</v>
      </c>
      <c r="C85" s="98"/>
      <c r="D85" s="98"/>
      <c r="E85" s="98"/>
      <c r="F85" s="98"/>
      <c r="G85" s="98"/>
      <c r="H85" s="98"/>
      <c r="I85" s="99"/>
      <c r="J85" s="100"/>
      <c r="K85" s="313">
        <v>0.05</v>
      </c>
      <c r="L85" s="852">
        <f>N78*K85</f>
        <v>176.41539180160888</v>
      </c>
      <c r="M85" s="853"/>
      <c r="N85" s="57"/>
    </row>
    <row r="86" spans="1:14" ht="15.75" thickBot="1">
      <c r="B86" s="815" t="s">
        <v>1037</v>
      </c>
      <c r="C86" s="816"/>
      <c r="D86" s="816"/>
      <c r="E86" s="816"/>
      <c r="F86" s="816"/>
      <c r="G86" s="816"/>
      <c r="H86" s="816"/>
      <c r="I86" s="816"/>
      <c r="J86" s="816"/>
      <c r="K86" s="816"/>
      <c r="L86" s="816"/>
      <c r="M86" s="817"/>
      <c r="N86" s="58">
        <f>L83+L84+L85</f>
        <v>1058.4923508096533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4586.8001868418305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108597.43665389529</v>
      </c>
      <c r="L36" s="278"/>
      <c r="M36" s="279">
        <v>600</v>
      </c>
      <c r="N36" s="280">
        <f>K36/M36</f>
        <v>180.99572775649216</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600</v>
      </c>
      <c r="N37" s="280">
        <f>K37/M37</f>
        <v>144.30333333333334</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325.93740115490175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39102.602924124621</v>
      </c>
      <c r="N48" s="280">
        <f>K48*M48</f>
        <v>185.73736388959196</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1609.4890616525038</v>
      </c>
      <c r="N49" s="280">
        <f>K49*M49</f>
        <v>1720.1414346411132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1905.8787985307051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2">
        <f>VLOOKUP(A58,TRANSPORTE!A5:D117,4,FALSE)</f>
        <v>938.30852691612165</v>
      </c>
      <c r="M58" s="903"/>
      <c r="N58" s="295">
        <f>K58*L58</f>
        <v>4.4569655028515776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4.4569655028515776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2300.1071716960837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460.02143433921674</v>
      </c>
      <c r="M83" s="851"/>
      <c r="N83" s="57"/>
    </row>
    <row r="84" spans="1:14">
      <c r="B84" s="95" t="s">
        <v>1057</v>
      </c>
      <c r="C84" s="96"/>
      <c r="D84" s="96"/>
      <c r="E84" s="96"/>
      <c r="F84" s="96"/>
      <c r="G84" s="96"/>
      <c r="H84" s="96"/>
      <c r="I84" s="93"/>
      <c r="J84" s="94"/>
      <c r="K84" s="312">
        <v>0.05</v>
      </c>
      <c r="L84" s="850">
        <f>N78*K84</f>
        <v>115.00535858480418</v>
      </c>
      <c r="M84" s="851"/>
      <c r="N84" s="57"/>
    </row>
    <row r="85" spans="1:14" ht="15.75" thickBot="1">
      <c r="B85" s="97" t="s">
        <v>1058</v>
      </c>
      <c r="C85" s="98"/>
      <c r="D85" s="98"/>
      <c r="E85" s="98"/>
      <c r="F85" s="98"/>
      <c r="G85" s="98"/>
      <c r="H85" s="98"/>
      <c r="I85" s="99"/>
      <c r="J85" s="100"/>
      <c r="K85" s="313">
        <v>0.05</v>
      </c>
      <c r="L85" s="852">
        <f>N78*K85</f>
        <v>115.00535858480418</v>
      </c>
      <c r="M85" s="853"/>
      <c r="N85" s="57"/>
    </row>
    <row r="86" spans="1:14" ht="15.75" thickBot="1">
      <c r="B86" s="815" t="s">
        <v>1037</v>
      </c>
      <c r="C86" s="816"/>
      <c r="D86" s="816"/>
      <c r="E86" s="816"/>
      <c r="F86" s="816"/>
      <c r="G86" s="816"/>
      <c r="H86" s="816"/>
      <c r="I86" s="816"/>
      <c r="J86" s="816"/>
      <c r="K86" s="816"/>
      <c r="L86" s="816"/>
      <c r="M86" s="817"/>
      <c r="N86" s="58">
        <f>L83+L84+L85</f>
        <v>690.03215150882511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2990.1393232049086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290</v>
      </c>
      <c r="B37" s="864" t="str">
        <f>VLOOKUP(A37,EQUIPOS!A7:D154,3,FALSE)</f>
        <v>Planta trituradora</v>
      </c>
      <c r="C37" s="865"/>
      <c r="D37" s="865"/>
      <c r="E37" s="865"/>
      <c r="F37" s="865"/>
      <c r="G37" s="865"/>
      <c r="H37" s="866"/>
      <c r="I37" s="275"/>
      <c r="J37" s="276"/>
      <c r="K37" s="277">
        <f>VLOOKUP(A37,EQUIPOS!A7:D164,4,FALSE)</f>
        <v>351381.35660919547</v>
      </c>
      <c r="L37" s="278"/>
      <c r="M37" s="279">
        <v>30</v>
      </c>
      <c r="N37" s="280">
        <f t="shared" ref="N37:N43" si="0">K37/M37</f>
        <v>11712.711886973182</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97003.65107492551</v>
      </c>
      <c r="L38" s="278"/>
      <c r="M38" s="279">
        <v>9</v>
      </c>
      <c r="N38" s="280">
        <f t="shared" si="0"/>
        <v>10778.183452769501</v>
      </c>
    </row>
    <row r="39" spans="1:14">
      <c r="A39" t="s">
        <v>173</v>
      </c>
      <c r="B39" s="864" t="str">
        <f>VLOOKUP(A39,EQUIPOS!A9:D154,3,FALSE)</f>
        <v>Compactador neumático de Potencia 70 HP, peso de 13 ton</v>
      </c>
      <c r="C39" s="865"/>
      <c r="D39" s="865"/>
      <c r="E39" s="865"/>
      <c r="F39" s="865"/>
      <c r="G39" s="865"/>
      <c r="H39" s="866"/>
      <c r="I39" s="275"/>
      <c r="J39" s="276"/>
      <c r="K39" s="277">
        <f>VLOOKUP(A39,EQUIPOS!A9:D166,4,FALSE)</f>
        <v>127317.28636653897</v>
      </c>
      <c r="L39" s="278"/>
      <c r="M39" s="279">
        <v>9</v>
      </c>
      <c r="N39" s="280">
        <f t="shared" si="0"/>
        <v>14146.365151837665</v>
      </c>
    </row>
    <row r="40" spans="1:14">
      <c r="A40" t="s">
        <v>286</v>
      </c>
      <c r="B40" s="864" t="str">
        <f>VLOOKUP(A40,EQUIPOS!A10:D154,3,FALSE)</f>
        <v>Planta de asfalto en frio</v>
      </c>
      <c r="C40" s="865"/>
      <c r="D40" s="865"/>
      <c r="E40" s="865"/>
      <c r="F40" s="865"/>
      <c r="G40" s="865"/>
      <c r="H40" s="866"/>
      <c r="I40" s="275"/>
      <c r="J40" s="276"/>
      <c r="K40" s="277">
        <f>VLOOKUP(A40,EQUIPOS!A10:D167,4,FALSE)</f>
        <v>166279.50296934869</v>
      </c>
      <c r="L40" s="278"/>
      <c r="M40" s="279">
        <v>9</v>
      </c>
      <c r="N40" s="280">
        <f t="shared" si="0"/>
        <v>18475.500329927632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N77*M46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100608.50108612613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55.655134092689678</v>
      </c>
      <c r="N54" s="280">
        <f>K54*M54</f>
        <v>1391.3783523172419</v>
      </c>
    </row>
    <row r="55" spans="1:14" ht="15.75" thickBot="1">
      <c r="B55" s="49"/>
      <c r="C55" s="289"/>
      <c r="D55" s="289"/>
      <c r="E55" s="289"/>
      <c r="F55" s="289"/>
      <c r="G55" s="289"/>
      <c r="H55" s="289"/>
      <c r="I55" s="276"/>
      <c r="J55" s="232"/>
      <c r="K55" s="290"/>
      <c r="L55" s="275"/>
      <c r="M55" s="291"/>
      <c r="N55" s="292"/>
    </row>
    <row r="56" spans="1:14" ht="15.75" thickBot="1">
      <c r="B56" s="815" t="s">
        <v>1037</v>
      </c>
      <c r="C56" s="816"/>
      <c r="D56" s="816"/>
      <c r="E56" s="816"/>
      <c r="F56" s="816"/>
      <c r="G56" s="816"/>
      <c r="H56" s="816"/>
      <c r="I56" s="816"/>
      <c r="J56" s="816"/>
      <c r="K56" s="816"/>
      <c r="L56" s="816"/>
      <c r="M56" s="817"/>
      <c r="N56" s="402">
        <f>SUM(N53:N55)</f>
        <v>26774.637469776408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2">
        <f>VLOOKUP(A61,TRANSPORTE!A5:D117,4,FALSE)</f>
        <v>986.99686593056026</v>
      </c>
      <c r="M61" s="903"/>
      <c r="N61" s="295">
        <f>K61*L61</f>
        <v>1233.7460824132004</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2">
        <f>VLOOKUP(A62,TRANSPORTE!A6:D117,4,FALSE)</f>
        <v>988.07762546537583</v>
      </c>
      <c r="M62" s="903"/>
      <c r="N62" s="295">
        <f>K62*L62</f>
        <v>1383.3086756515261</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2617.0547580647262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SUM(N72:N76)</f>
        <v>9220.4676066569446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N48+N56+N67+N77</f>
        <v>139220.66092062421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27844.132184124843</v>
      </c>
      <c r="M84" s="851"/>
      <c r="N84" s="57"/>
    </row>
    <row r="85" spans="1:14">
      <c r="B85" s="95" t="s">
        <v>1057</v>
      </c>
      <c r="C85" s="96"/>
      <c r="D85" s="96"/>
      <c r="E85" s="96"/>
      <c r="F85" s="96"/>
      <c r="G85" s="96"/>
      <c r="H85" s="96"/>
      <c r="I85" s="93"/>
      <c r="J85" s="94"/>
      <c r="K85" s="312">
        <v>0.05</v>
      </c>
      <c r="L85" s="850">
        <f>N79*K85</f>
        <v>6961.0330460312107</v>
      </c>
      <c r="M85" s="851"/>
      <c r="N85" s="57"/>
    </row>
    <row r="86" spans="1:14" ht="15.75" thickBot="1">
      <c r="B86" s="97" t="s">
        <v>1058</v>
      </c>
      <c r="C86" s="98"/>
      <c r="D86" s="98"/>
      <c r="E86" s="98"/>
      <c r="F86" s="98"/>
      <c r="G86" s="98"/>
      <c r="H86" s="98"/>
      <c r="I86" s="99"/>
      <c r="J86" s="100"/>
      <c r="K86" s="313">
        <v>0.05</v>
      </c>
      <c r="L86" s="852">
        <f>N79*K86</f>
        <v>6961.0330460312107</v>
      </c>
      <c r="M86" s="853"/>
      <c r="N86" s="57"/>
    </row>
    <row r="87" spans="1:14" ht="15.75" thickBot="1">
      <c r="B87" s="815" t="s">
        <v>1037</v>
      </c>
      <c r="C87" s="816"/>
      <c r="D87" s="816"/>
      <c r="E87" s="816"/>
      <c r="F87" s="816"/>
      <c r="G87" s="816"/>
      <c r="H87" s="816"/>
      <c r="I87" s="816"/>
      <c r="J87" s="816"/>
      <c r="K87" s="816"/>
      <c r="L87" s="816"/>
      <c r="M87" s="817"/>
      <c r="N87" s="58">
        <f>L84+L85+L86</f>
        <v>41766.198276187264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180986.85919681148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8" t="s">
        <v>2324</v>
      </c>
      <c r="C106" s="819"/>
      <c r="D106" s="819"/>
      <c r="E106" s="819"/>
      <c r="F106" s="819"/>
      <c r="G106" s="819"/>
      <c r="H106" s="819"/>
      <c r="I106" s="819"/>
      <c r="J106" s="819"/>
      <c r="K106" s="819"/>
      <c r="L106" s="819"/>
      <c r="M106" s="819"/>
      <c r="N106" s="820"/>
    </row>
    <row r="107" spans="2:14" ht="15" customHeight="1">
      <c r="B107" s="818"/>
      <c r="C107" s="819"/>
      <c r="D107" s="819"/>
      <c r="E107" s="819"/>
      <c r="F107" s="819"/>
      <c r="G107" s="819"/>
      <c r="H107" s="819"/>
      <c r="I107" s="819"/>
      <c r="J107" s="819"/>
      <c r="K107" s="819"/>
      <c r="L107" s="819"/>
      <c r="M107" s="819"/>
      <c r="N107" s="820"/>
    </row>
    <row r="108" spans="2:14" ht="30" customHeight="1">
      <c r="B108" s="821" t="s">
        <v>2325</v>
      </c>
      <c r="C108" s="822"/>
      <c r="D108" s="822"/>
      <c r="E108" s="822"/>
      <c r="F108" s="822"/>
      <c r="G108" s="822"/>
      <c r="H108" s="822"/>
      <c r="I108" s="822"/>
      <c r="J108" s="822"/>
      <c r="K108" s="822"/>
      <c r="L108" s="822"/>
      <c r="M108" s="822"/>
      <c r="N108" s="823"/>
    </row>
    <row r="109" spans="2:14">
      <c r="B109" s="821"/>
      <c r="C109" s="822"/>
      <c r="D109" s="822"/>
      <c r="E109" s="822"/>
      <c r="F109" s="822"/>
      <c r="G109" s="822"/>
      <c r="H109" s="822"/>
      <c r="I109" s="822"/>
      <c r="J109" s="822"/>
      <c r="K109" s="822"/>
      <c r="L109" s="822"/>
      <c r="M109" s="822"/>
      <c r="N109" s="82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1"/>
      <c r="K119" s="881"/>
      <c r="L119" s="881"/>
      <c r="M119" s="881"/>
      <c r="N119" s="882"/>
    </row>
    <row r="120" spans="2:14" ht="15.75" thickBot="1">
      <c r="B120" s="269" t="s">
        <v>2327</v>
      </c>
      <c r="C120" s="401"/>
      <c r="D120" s="401"/>
      <c r="E120" s="63"/>
      <c r="F120" s="63"/>
      <c r="G120" s="63"/>
      <c r="H120" s="63"/>
      <c r="I120" s="63"/>
      <c r="J120" s="883"/>
      <c r="K120" s="883"/>
      <c r="L120" s="883"/>
      <c r="M120" s="883"/>
      <c r="N120" s="88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97003.65107492551</v>
      </c>
      <c r="L37" s="278"/>
      <c r="M37" s="279">
        <v>9</v>
      </c>
      <c r="N37" s="280">
        <f t="shared" ref="N37:N43" si="0">K37/M37</f>
        <v>10778.183452769501</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127317.28636653897</v>
      </c>
      <c r="L38" s="278"/>
      <c r="M38" s="279">
        <v>9</v>
      </c>
      <c r="N38" s="280">
        <f t="shared" si="0"/>
        <v>14146.365151837665</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922.04676066569448</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100608.50108612613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139220.66092062421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27844.132184124843</v>
      </c>
      <c r="M88" s="851"/>
      <c r="N88" s="57"/>
    </row>
    <row r="89" spans="1:14">
      <c r="B89" s="95" t="s">
        <v>1057</v>
      </c>
      <c r="C89" s="96"/>
      <c r="D89" s="96"/>
      <c r="E89" s="96"/>
      <c r="F89" s="96"/>
      <c r="G89" s="96"/>
      <c r="H89" s="96"/>
      <c r="I89" s="93"/>
      <c r="J89" s="94"/>
      <c r="K89" s="312">
        <v>0.05</v>
      </c>
      <c r="L89" s="850">
        <f>N83*K89</f>
        <v>6961.0330460312107</v>
      </c>
      <c r="M89" s="851"/>
      <c r="N89" s="57"/>
    </row>
    <row r="90" spans="1:14" ht="15.75" thickBot="1">
      <c r="B90" s="97" t="s">
        <v>1058</v>
      </c>
      <c r="C90" s="98"/>
      <c r="D90" s="98"/>
      <c r="E90" s="98"/>
      <c r="F90" s="98"/>
      <c r="G90" s="98"/>
      <c r="H90" s="98"/>
      <c r="I90" s="99"/>
      <c r="J90" s="100"/>
      <c r="K90" s="313">
        <v>0.05</v>
      </c>
      <c r="L90" s="852">
        <f>N83*K90</f>
        <v>6961.0330460312107</v>
      </c>
      <c r="M90" s="853"/>
      <c r="N90" s="57"/>
    </row>
    <row r="91" spans="1:14" ht="15.75" thickBot="1">
      <c r="B91" s="815" t="s">
        <v>1037</v>
      </c>
      <c r="C91" s="816"/>
      <c r="D91" s="816"/>
      <c r="E91" s="816"/>
      <c r="F91" s="816"/>
      <c r="G91" s="816"/>
      <c r="H91" s="816"/>
      <c r="I91" s="816"/>
      <c r="J91" s="816"/>
      <c r="K91" s="816"/>
      <c r="L91" s="816"/>
      <c r="M91" s="817"/>
      <c r="N91" s="58">
        <f>L88+L89+L90</f>
        <v>41766.198276187264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180986.85919681148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97003.65107492551</v>
      </c>
      <c r="L37" s="278"/>
      <c r="M37" s="279">
        <v>9</v>
      </c>
      <c r="N37" s="280">
        <f t="shared" ref="N37:N43" si="0">K37/M37</f>
        <v>10778.183452769501</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127317.28636653897</v>
      </c>
      <c r="L38" s="278"/>
      <c r="M38" s="279">
        <v>9</v>
      </c>
      <c r="N38" s="280">
        <f t="shared" si="0"/>
        <v>14146.365151837665</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922.04676066569448</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100608.50108612613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19">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2">
        <f>VLOOKUP(A64,TRANSPORTE!A5:D117,4,FALSE)</f>
        <v>988.07762546537583</v>
      </c>
      <c r="M64" s="903"/>
      <c r="N64" s="295">
        <f>K64*L64</f>
        <v>1383.3086756515261</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139220.66092062421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27844.132184124843</v>
      </c>
      <c r="M88" s="851"/>
      <c r="N88" s="57"/>
    </row>
    <row r="89" spans="1:14">
      <c r="B89" s="95" t="s">
        <v>1057</v>
      </c>
      <c r="C89" s="96"/>
      <c r="D89" s="96"/>
      <c r="E89" s="96"/>
      <c r="F89" s="96"/>
      <c r="G89" s="96"/>
      <c r="H89" s="96"/>
      <c r="I89" s="93"/>
      <c r="J89" s="94"/>
      <c r="K89" s="312">
        <v>0.05</v>
      </c>
      <c r="L89" s="850">
        <f>N83*K89</f>
        <v>6961.0330460312107</v>
      </c>
      <c r="M89" s="851"/>
      <c r="N89" s="57"/>
    </row>
    <row r="90" spans="1:14" ht="15.75" thickBot="1">
      <c r="B90" s="97" t="s">
        <v>1058</v>
      </c>
      <c r="C90" s="98"/>
      <c r="D90" s="98"/>
      <c r="E90" s="98"/>
      <c r="F90" s="98"/>
      <c r="G90" s="98"/>
      <c r="H90" s="98"/>
      <c r="I90" s="99"/>
      <c r="J90" s="100"/>
      <c r="K90" s="313">
        <v>0.05</v>
      </c>
      <c r="L90" s="852">
        <f>N83*K90</f>
        <v>6961.0330460312107</v>
      </c>
      <c r="M90" s="853"/>
      <c r="N90" s="57"/>
    </row>
    <row r="91" spans="1:14" ht="15.75" thickBot="1">
      <c r="B91" s="815" t="s">
        <v>1037</v>
      </c>
      <c r="C91" s="816"/>
      <c r="D91" s="816"/>
      <c r="E91" s="816"/>
      <c r="F91" s="816"/>
      <c r="G91" s="816"/>
      <c r="H91" s="816"/>
      <c r="I91" s="816"/>
      <c r="J91" s="816"/>
      <c r="K91" s="816"/>
      <c r="L91" s="816"/>
      <c r="M91" s="817"/>
      <c r="N91" s="58">
        <f>L88+L89+L90</f>
        <v>41766.198276187264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58">
        <f>N83+N91</f>
        <v>180986.85919681148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97003.65107492551</v>
      </c>
      <c r="L37" s="278"/>
      <c r="M37" s="279">
        <v>7</v>
      </c>
      <c r="N37" s="280">
        <f t="shared" ref="N37:N43" si="0">K37/M37</f>
        <v>13857.664439275073</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127317.28636653897</v>
      </c>
      <c r="L38" s="278"/>
      <c r="M38" s="279">
        <v>7</v>
      </c>
      <c r="N38" s="280">
        <f t="shared" si="0"/>
        <v>18188.183766648424</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7</v>
      </c>
      <c r="N42" s="280">
        <f t="shared" si="0"/>
        <v>37332.069819984194</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1053.7677264750794</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116157.53716880389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988.07762546537583</v>
      </c>
      <c r="N65" s="420">
        <f>K65*M65</f>
        <v>1235.0970318317197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2618.4057074832458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10537.677264750793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156088.25761081433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31217.651522162865</v>
      </c>
      <c r="M88" s="851"/>
      <c r="N88" s="57"/>
    </row>
    <row r="89" spans="1:14">
      <c r="B89" s="95" t="s">
        <v>1057</v>
      </c>
      <c r="C89" s="96"/>
      <c r="D89" s="96"/>
      <c r="E89" s="96"/>
      <c r="F89" s="96"/>
      <c r="G89" s="96"/>
      <c r="H89" s="96"/>
      <c r="I89" s="93"/>
      <c r="J89" s="94"/>
      <c r="K89" s="312">
        <v>0.05</v>
      </c>
      <c r="L89" s="850">
        <f>N83*K89</f>
        <v>7804.4128805407163</v>
      </c>
      <c r="M89" s="851"/>
      <c r="N89" s="57"/>
    </row>
    <row r="90" spans="1:14" ht="15.75" thickBot="1">
      <c r="B90" s="97" t="s">
        <v>1058</v>
      </c>
      <c r="C90" s="98"/>
      <c r="D90" s="98"/>
      <c r="E90" s="98"/>
      <c r="F90" s="98"/>
      <c r="G90" s="98"/>
      <c r="H90" s="98"/>
      <c r="I90" s="99"/>
      <c r="J90" s="100"/>
      <c r="K90" s="313">
        <v>0.05</v>
      </c>
      <c r="L90" s="852">
        <f>N83*K90</f>
        <v>7804.4128805407163</v>
      </c>
      <c r="M90" s="853"/>
      <c r="N90" s="57"/>
    </row>
    <row r="91" spans="1:14" ht="15.75" thickBot="1">
      <c r="B91" s="815" t="s">
        <v>1037</v>
      </c>
      <c r="C91" s="816"/>
      <c r="D91" s="816"/>
      <c r="E91" s="816"/>
      <c r="F91" s="816"/>
      <c r="G91" s="816"/>
      <c r="H91" s="816"/>
      <c r="I91" s="816"/>
      <c r="J91" s="816"/>
      <c r="K91" s="816"/>
      <c r="L91" s="816"/>
      <c r="M91" s="817"/>
      <c r="N91" s="58">
        <f>L88+L89+L90</f>
        <v>46826.477283244298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202914.73489405861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9</v>
      </c>
      <c r="N37" s="280">
        <f t="shared" ref="N37:N43" si="0">K37/M37</f>
        <v>14146.365151837665</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97003.65107492551</v>
      </c>
      <c r="L38" s="278"/>
      <c r="M38" s="279">
        <v>9</v>
      </c>
      <c r="N38" s="280">
        <f t="shared" si="0"/>
        <v>10778.183452769501</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65"/>
      <c r="F46" s="865"/>
      <c r="G46" s="865"/>
      <c r="H46" s="866"/>
      <c r="I46" s="42"/>
      <c r="J46" s="43"/>
      <c r="K46" s="282"/>
      <c r="L46" s="284"/>
      <c r="M46" s="285"/>
      <c r="N46" s="286"/>
    </row>
    <row r="47" spans="1:14">
      <c r="B47" s="872"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74"/>
      <c r="J48" s="875"/>
      <c r="K48" s="47"/>
      <c r="L48" s="876"/>
      <c r="M48" s="954"/>
      <c r="N48" s="111"/>
    </row>
    <row r="49" spans="1:14" ht="15.75" thickBot="1">
      <c r="B49" s="815" t="s">
        <v>1037</v>
      </c>
      <c r="C49" s="816"/>
      <c r="D49" s="816"/>
      <c r="E49" s="816"/>
      <c r="F49" s="816"/>
      <c r="G49" s="816"/>
      <c r="H49" s="816"/>
      <c r="I49" s="816"/>
      <c r="J49" s="816"/>
      <c r="K49" s="816"/>
      <c r="L49" s="816"/>
      <c r="M49" s="817"/>
      <c r="N49" s="402">
        <f>SUM(N36:N48)</f>
        <v>100608.50108612613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139220.66092062421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27844.132184124843</v>
      </c>
      <c r="M88" s="851"/>
      <c r="N88" s="57"/>
    </row>
    <row r="89" spans="1:14">
      <c r="B89" s="95" t="s">
        <v>1057</v>
      </c>
      <c r="C89" s="96"/>
      <c r="D89" s="96"/>
      <c r="E89" s="96"/>
      <c r="F89" s="96"/>
      <c r="G89" s="96"/>
      <c r="H89" s="96"/>
      <c r="I89" s="93"/>
      <c r="J89" s="94"/>
      <c r="K89" s="312">
        <v>0.05</v>
      </c>
      <c r="L89" s="850">
        <f>N83*K89</f>
        <v>6961.0330460312107</v>
      </c>
      <c r="M89" s="851"/>
      <c r="N89" s="57"/>
    </row>
    <row r="90" spans="1:14" ht="15.75" thickBot="1">
      <c r="B90" s="97" t="s">
        <v>1058</v>
      </c>
      <c r="C90" s="98"/>
      <c r="D90" s="98"/>
      <c r="E90" s="98"/>
      <c r="F90" s="98"/>
      <c r="G90" s="98"/>
      <c r="H90" s="98"/>
      <c r="I90" s="99"/>
      <c r="J90" s="100"/>
      <c r="K90" s="313">
        <v>0.05</v>
      </c>
      <c r="L90" s="852">
        <f>N83*K90</f>
        <v>6961.0330460312107</v>
      </c>
      <c r="M90" s="853"/>
      <c r="N90" s="57"/>
    </row>
    <row r="91" spans="1:14" ht="15.75" thickBot="1">
      <c r="B91" s="815" t="s">
        <v>1037</v>
      </c>
      <c r="C91" s="816"/>
      <c r="D91" s="816"/>
      <c r="E91" s="816"/>
      <c r="F91" s="816"/>
      <c r="G91" s="816"/>
      <c r="H91" s="816"/>
      <c r="I91" s="816"/>
      <c r="J91" s="816"/>
      <c r="K91" s="816"/>
      <c r="L91" s="816"/>
      <c r="M91" s="817"/>
      <c r="N91" s="58">
        <f>L88+L89+L90</f>
        <v>41766.198276187264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180986.85919681148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9</v>
      </c>
      <c r="N37" s="280">
        <f t="shared" ref="N37:N43" si="0">K37/M37</f>
        <v>14146.365151837665</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97003.65107492551</v>
      </c>
      <c r="L38" s="278"/>
      <c r="M38" s="279">
        <v>9</v>
      </c>
      <c r="N38" s="280">
        <f t="shared" si="0"/>
        <v>10778.183452769501</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100608.50108612613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139220.66092062421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27844.132184124843</v>
      </c>
      <c r="M87" s="851"/>
      <c r="N87" s="57"/>
    </row>
    <row r="88" spans="1:14">
      <c r="B88" s="95" t="s">
        <v>1057</v>
      </c>
      <c r="C88" s="96"/>
      <c r="D88" s="96"/>
      <c r="E88" s="96"/>
      <c r="F88" s="96"/>
      <c r="G88" s="96"/>
      <c r="H88" s="96"/>
      <c r="I88" s="93"/>
      <c r="J88" s="94"/>
      <c r="K88" s="312">
        <v>0.05</v>
      </c>
      <c r="L88" s="850">
        <f>N82*K88</f>
        <v>6961.0330460312107</v>
      </c>
      <c r="M88" s="851"/>
      <c r="N88" s="57"/>
    </row>
    <row r="89" spans="1:14" ht="15.75" thickBot="1">
      <c r="B89" s="97" t="s">
        <v>1058</v>
      </c>
      <c r="C89" s="98"/>
      <c r="D89" s="98"/>
      <c r="E89" s="98"/>
      <c r="F89" s="98"/>
      <c r="G89" s="98"/>
      <c r="H89" s="98"/>
      <c r="I89" s="99"/>
      <c r="J89" s="100"/>
      <c r="K89" s="313">
        <v>0.05</v>
      </c>
      <c r="L89" s="852">
        <f>N82*K89</f>
        <v>6961.0330460312107</v>
      </c>
      <c r="M89" s="853"/>
      <c r="N89" s="57"/>
    </row>
    <row r="90" spans="1:14" ht="15.75" thickBot="1">
      <c r="B90" s="815" t="s">
        <v>1037</v>
      </c>
      <c r="C90" s="816"/>
      <c r="D90" s="816"/>
      <c r="E90" s="816"/>
      <c r="F90" s="816"/>
      <c r="G90" s="816"/>
      <c r="H90" s="816"/>
      <c r="I90" s="816"/>
      <c r="J90" s="816"/>
      <c r="K90" s="816"/>
      <c r="L90" s="816"/>
      <c r="M90" s="817"/>
      <c r="N90" s="58">
        <f>L87+L88+L89</f>
        <v>41766.198276187264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180986.85919681148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9</v>
      </c>
      <c r="N37" s="280">
        <f t="shared" ref="N37:N43" si="0">K37/M37</f>
        <v>14146.365151837665</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97003.65107492551</v>
      </c>
      <c r="L38" s="278"/>
      <c r="M38" s="279">
        <v>9</v>
      </c>
      <c r="N38" s="280">
        <f t="shared" si="0"/>
        <v>10778.183452769501</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9</v>
      </c>
      <c r="N42" s="280">
        <f t="shared" si="0"/>
        <v>29036.054304432149</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65"/>
      <c r="F46" s="865"/>
      <c r="G46" s="865"/>
      <c r="H46" s="866"/>
      <c r="I46" s="42"/>
      <c r="J46" s="43"/>
      <c r="K46" s="282"/>
      <c r="L46" s="284"/>
      <c r="M46" s="285"/>
      <c r="N46" s="286"/>
    </row>
    <row r="47" spans="1:14">
      <c r="B47" s="872"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74"/>
      <c r="J48" s="875"/>
      <c r="K48" s="47"/>
      <c r="L48" s="876"/>
      <c r="M48" s="954"/>
      <c r="N48" s="111"/>
    </row>
    <row r="49" spans="1:14" ht="15.75" thickBot="1">
      <c r="B49" s="815" t="s">
        <v>1037</v>
      </c>
      <c r="C49" s="816"/>
      <c r="D49" s="816"/>
      <c r="E49" s="816"/>
      <c r="F49" s="816"/>
      <c r="G49" s="816"/>
      <c r="H49" s="816"/>
      <c r="I49" s="816"/>
      <c r="J49" s="816"/>
      <c r="K49" s="816"/>
      <c r="L49" s="816"/>
      <c r="M49" s="817"/>
      <c r="N49" s="402">
        <f>SUM(N36:N48)</f>
        <v>100608.50108612613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139220.66092062421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27844.132184124843</v>
      </c>
      <c r="M88" s="851"/>
      <c r="N88" s="57"/>
    </row>
    <row r="89" spans="1:14">
      <c r="B89" s="95" t="s">
        <v>1057</v>
      </c>
      <c r="C89" s="96"/>
      <c r="D89" s="96"/>
      <c r="E89" s="96"/>
      <c r="F89" s="96"/>
      <c r="G89" s="96"/>
      <c r="H89" s="96"/>
      <c r="I89" s="93"/>
      <c r="J89" s="94"/>
      <c r="K89" s="312">
        <v>0.05</v>
      </c>
      <c r="L89" s="850">
        <f>N83*K89</f>
        <v>6961.0330460312107</v>
      </c>
      <c r="M89" s="851"/>
      <c r="N89" s="57"/>
    </row>
    <row r="90" spans="1:14" ht="15.75" thickBot="1">
      <c r="B90" s="97" t="s">
        <v>1058</v>
      </c>
      <c r="C90" s="98"/>
      <c r="D90" s="98"/>
      <c r="E90" s="98"/>
      <c r="F90" s="98"/>
      <c r="G90" s="98"/>
      <c r="H90" s="98"/>
      <c r="I90" s="99"/>
      <c r="J90" s="100"/>
      <c r="K90" s="313">
        <v>0.05</v>
      </c>
      <c r="L90" s="852">
        <f>N83*K90</f>
        <v>6961.0330460312107</v>
      </c>
      <c r="M90" s="853"/>
      <c r="N90" s="57"/>
    </row>
    <row r="91" spans="1:14" ht="15.75" thickBot="1">
      <c r="B91" s="815" t="s">
        <v>1037</v>
      </c>
      <c r="C91" s="816"/>
      <c r="D91" s="816"/>
      <c r="E91" s="816"/>
      <c r="F91" s="816"/>
      <c r="G91" s="816"/>
      <c r="H91" s="816"/>
      <c r="I91" s="816"/>
      <c r="J91" s="816"/>
      <c r="K91" s="816"/>
      <c r="L91" s="816"/>
      <c r="M91" s="817"/>
      <c r="N91" s="58">
        <f>L88+L89+L90</f>
        <v>41766.198276187264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180986.85919681148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1151</v>
      </c>
      <c r="C31" s="955" t="s">
        <v>1664</v>
      </c>
      <c r="D31" s="955"/>
      <c r="E31" s="955"/>
      <c r="F31" s="956"/>
      <c r="G31" s="956"/>
      <c r="H31" s="956"/>
      <c r="I31" s="956"/>
      <c r="J31" s="956"/>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7</v>
      </c>
      <c r="N37" s="280">
        <f t="shared" ref="N37:N43" si="0">K37/M37</f>
        <v>18188.183766648424</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97003.65107492551</v>
      </c>
      <c r="L38" s="278"/>
      <c r="M38" s="279">
        <v>7</v>
      </c>
      <c r="N38" s="280">
        <f t="shared" si="0"/>
        <v>13857.664439275073</v>
      </c>
    </row>
    <row r="39" spans="1:14">
      <c r="A39" t="s">
        <v>286</v>
      </c>
      <c r="B39" s="864" t="str">
        <f>VLOOKUP(A39,EQUIPOS!A9:D154,3,FALSE)</f>
        <v>Planta de asfalto en frio</v>
      </c>
      <c r="C39" s="865"/>
      <c r="D39" s="865"/>
      <c r="E39" s="865"/>
      <c r="F39" s="865"/>
      <c r="G39" s="865"/>
      <c r="H39" s="866"/>
      <c r="I39" s="275"/>
      <c r="J39" s="276"/>
      <c r="K39" s="277">
        <f>VLOOKUP(A39,EQUIPOS!A9:D166,4,FALSE)</f>
        <v>166279.50296934869</v>
      </c>
      <c r="L39" s="278"/>
      <c r="M39" s="279">
        <v>9</v>
      </c>
      <c r="N39" s="280">
        <f t="shared" si="0"/>
        <v>18475.500329927632</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7</v>
      </c>
      <c r="N42" s="280">
        <f t="shared" si="0"/>
        <v>37332.069819984194</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9</v>
      </c>
      <c r="N43" s="280">
        <f t="shared" si="0"/>
        <v>7259.014136038978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1053.7677264750794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116157.53716880389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10537.677264750793</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156086.90666139583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31217.381332279168</v>
      </c>
      <c r="M87" s="851"/>
      <c r="N87" s="57"/>
    </row>
    <row r="88" spans="1:14">
      <c r="B88" s="95" t="s">
        <v>1057</v>
      </c>
      <c r="C88" s="96"/>
      <c r="D88" s="96"/>
      <c r="E88" s="96"/>
      <c r="F88" s="96"/>
      <c r="G88" s="96"/>
      <c r="H88" s="96"/>
      <c r="I88" s="93"/>
      <c r="J88" s="94"/>
      <c r="K88" s="312">
        <v>0.05</v>
      </c>
      <c r="L88" s="850">
        <f>N82*K88</f>
        <v>7804.3453330697921</v>
      </c>
      <c r="M88" s="851"/>
      <c r="N88" s="57"/>
    </row>
    <row r="89" spans="1:14" ht="15.75" thickBot="1">
      <c r="B89" s="97" t="s">
        <v>1058</v>
      </c>
      <c r="C89" s="98"/>
      <c r="D89" s="98"/>
      <c r="E89" s="98"/>
      <c r="F89" s="98"/>
      <c r="G89" s="98"/>
      <c r="H89" s="98"/>
      <c r="I89" s="99"/>
      <c r="J89" s="100"/>
      <c r="K89" s="313">
        <v>0.05</v>
      </c>
      <c r="L89" s="852">
        <f>N82*K89</f>
        <v>7804.3453330697921</v>
      </c>
      <c r="M89" s="853"/>
      <c r="N89" s="57"/>
    </row>
    <row r="90" spans="1:14" ht="15.75" thickBot="1">
      <c r="B90" s="815" t="s">
        <v>1037</v>
      </c>
      <c r="C90" s="816"/>
      <c r="D90" s="816"/>
      <c r="E90" s="816"/>
      <c r="F90" s="816"/>
      <c r="G90" s="816"/>
      <c r="H90" s="816"/>
      <c r="I90" s="816"/>
      <c r="J90" s="816"/>
      <c r="K90" s="816"/>
      <c r="L90" s="816"/>
      <c r="M90" s="817"/>
      <c r="N90" s="58">
        <f>L87+L88+L89</f>
        <v>46826.07199841876</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202912.97865981457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4"/>
      <c r="C47" s="865"/>
      <c r="D47" s="865"/>
      <c r="E47" s="865"/>
      <c r="F47" s="865"/>
      <c r="G47" s="865"/>
      <c r="H47" s="866"/>
      <c r="I47" s="867"/>
      <c r="J47" s="868"/>
      <c r="K47" s="277"/>
      <c r="L47" s="869"/>
      <c r="M47" s="870"/>
      <c r="N47" s="280"/>
    </row>
    <row r="48" spans="1:14">
      <c r="B48" s="864"/>
      <c r="C48" s="865"/>
      <c r="D48" s="865"/>
      <c r="E48" s="871"/>
      <c r="F48" s="865"/>
      <c r="G48" s="865"/>
      <c r="H48" s="866"/>
      <c r="I48" s="42"/>
      <c r="J48" s="43"/>
      <c r="K48" s="282"/>
      <c r="L48" s="284"/>
      <c r="M48" s="285"/>
      <c r="N48" s="286"/>
    </row>
    <row r="49" spans="1:14">
      <c r="B49" s="872" t="s">
        <v>1036</v>
      </c>
      <c r="C49" s="873"/>
      <c r="D49" s="873"/>
      <c r="E49" s="44"/>
      <c r="F49" s="45"/>
      <c r="G49" s="45"/>
      <c r="H49" s="46"/>
      <c r="I49" s="42"/>
      <c r="J49" s="43"/>
      <c r="K49" s="287"/>
      <c r="L49" s="284"/>
      <c r="M49" s="409">
        <v>0.1</v>
      </c>
      <c r="N49" s="352">
        <f>N83*M49</f>
        <v>829.84208459912497</v>
      </c>
    </row>
    <row r="50" spans="1:14" ht="15.75" thickBot="1">
      <c r="B50" s="864"/>
      <c r="C50" s="865"/>
      <c r="D50" s="865"/>
      <c r="E50" s="865"/>
      <c r="F50" s="865"/>
      <c r="G50" s="865"/>
      <c r="H50" s="866"/>
      <c r="I50" s="874"/>
      <c r="J50" s="875"/>
      <c r="K50" s="47"/>
      <c r="L50" s="876"/>
      <c r="M50" s="877"/>
      <c r="N50" s="111"/>
    </row>
    <row r="51" spans="1:14" ht="15.75" thickBot="1">
      <c r="B51" s="815" t="s">
        <v>1037</v>
      </c>
      <c r="C51" s="816"/>
      <c r="D51" s="816"/>
      <c r="E51" s="816"/>
      <c r="F51" s="816"/>
      <c r="G51" s="816"/>
      <c r="H51" s="816"/>
      <c r="I51" s="816"/>
      <c r="J51" s="816"/>
      <c r="K51" s="816"/>
      <c r="L51" s="816"/>
      <c r="M51" s="817"/>
      <c r="N51" s="402">
        <f>SUM(N36:N50)</f>
        <v>117763.40272279309</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0" t="s">
        <v>1028</v>
      </c>
      <c r="C55" s="861"/>
      <c r="D55" s="861"/>
      <c r="E55" s="861"/>
      <c r="F55" s="861"/>
      <c r="G55" s="861"/>
      <c r="H55" s="861"/>
      <c r="I55" s="895"/>
      <c r="J55" s="323" t="s">
        <v>1029</v>
      </c>
      <c r="K55" s="91" t="s">
        <v>1030</v>
      </c>
      <c r="L55" s="896" t="s">
        <v>1039</v>
      </c>
      <c r="M55" s="895"/>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18130.899369613689</v>
      </c>
      <c r="N56" s="280">
        <f>K56*M56</f>
        <v>25383.259117459165</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55.655134092689678</v>
      </c>
      <c r="N57" s="280">
        <f>K57*M57</f>
        <v>1391.3783523172419</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97"/>
      <c r="C60" s="898"/>
      <c r="D60" s="898"/>
      <c r="E60" s="898"/>
      <c r="F60" s="898"/>
      <c r="G60" s="898"/>
      <c r="H60" s="898"/>
      <c r="I60" s="868"/>
      <c r="J60" s="48"/>
      <c r="K60" s="50"/>
      <c r="L60" s="899"/>
      <c r="M60" s="900"/>
      <c r="N60" s="51"/>
    </row>
    <row r="61" spans="1:14" ht="15.75" thickBot="1">
      <c r="B61" s="815" t="s">
        <v>1037</v>
      </c>
      <c r="C61" s="816"/>
      <c r="D61" s="816"/>
      <c r="E61" s="816"/>
      <c r="F61" s="816"/>
      <c r="G61" s="816"/>
      <c r="H61" s="816"/>
      <c r="I61" s="816"/>
      <c r="J61" s="816"/>
      <c r="K61" s="816"/>
      <c r="L61" s="816"/>
      <c r="M61" s="817"/>
      <c r="N61" s="402">
        <f>SUM(N56:N60)</f>
        <v>26774.637469776408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2">
        <f>VLOOKUP(A66,TRANSPORTE!A5:D117,4,FALSE)</f>
        <v>988.07762546537583</v>
      </c>
      <c r="M66" s="903"/>
      <c r="N66" s="295">
        <f>K66*L66</f>
        <v>1383.3086756515261</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2">
        <f>VLOOKUP(A67,TRANSPORTE!A6:D117,4,FALSE)</f>
        <v>986.99686593056026</v>
      </c>
      <c r="M67" s="903"/>
      <c r="N67" s="295">
        <f>K67*L67</f>
        <v>1233.7460824132004</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2617.0547580647262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51"/>
    </row>
    <row r="83" spans="1:14" ht="15.75" thickBot="1">
      <c r="B83" s="904" t="s">
        <v>1037</v>
      </c>
      <c r="C83" s="858"/>
      <c r="D83" s="858"/>
      <c r="E83" s="858"/>
      <c r="F83" s="858"/>
      <c r="G83" s="858"/>
      <c r="H83" s="858"/>
      <c r="I83" s="858"/>
      <c r="J83" s="858"/>
      <c r="K83" s="858"/>
      <c r="L83" s="858"/>
      <c r="M83" s="859"/>
      <c r="N83" s="309">
        <f>SUM(N77:N82)</f>
        <v>8298.4208459912497</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N51+N61+N72+N83</f>
        <v>155453.51579662549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31090.703159325101</v>
      </c>
      <c r="M90" s="851"/>
      <c r="N90" s="57"/>
    </row>
    <row r="91" spans="1:14">
      <c r="B91" s="95" t="s">
        <v>1057</v>
      </c>
      <c r="C91" s="96"/>
      <c r="D91" s="96"/>
      <c r="E91" s="96"/>
      <c r="F91" s="96"/>
      <c r="G91" s="96"/>
      <c r="H91" s="96"/>
      <c r="I91" s="93"/>
      <c r="J91" s="94"/>
      <c r="K91" s="312">
        <v>0.05</v>
      </c>
      <c r="L91" s="850">
        <f>N85*K91</f>
        <v>7772.6757898312753</v>
      </c>
      <c r="M91" s="851"/>
      <c r="N91" s="57"/>
    </row>
    <row r="92" spans="1:14" ht="15.75" thickBot="1">
      <c r="B92" s="97" t="s">
        <v>1058</v>
      </c>
      <c r="C92" s="98"/>
      <c r="D92" s="98"/>
      <c r="E92" s="98"/>
      <c r="F92" s="98"/>
      <c r="G92" s="98"/>
      <c r="H92" s="98"/>
      <c r="I92" s="99"/>
      <c r="J92" s="100"/>
      <c r="K92" s="313">
        <v>0.05</v>
      </c>
      <c r="L92" s="852">
        <f>N85*K92</f>
        <v>7772.6757898312753</v>
      </c>
      <c r="M92" s="853"/>
      <c r="N92" s="57"/>
    </row>
    <row r="93" spans="1:14" ht="15.75" thickBot="1">
      <c r="B93" s="815" t="s">
        <v>1037</v>
      </c>
      <c r="C93" s="816"/>
      <c r="D93" s="816"/>
      <c r="E93" s="816"/>
      <c r="F93" s="816"/>
      <c r="G93" s="816"/>
      <c r="H93" s="816"/>
      <c r="I93" s="816"/>
      <c r="J93" s="816"/>
      <c r="K93" s="816"/>
      <c r="L93" s="816"/>
      <c r="M93" s="817"/>
      <c r="N93" s="58">
        <f>L90+L91+L92</f>
        <v>46636.054738987659</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202089.57053561317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1"/>
      <c r="K125" s="881"/>
      <c r="L125" s="881"/>
      <c r="M125" s="881"/>
      <c r="N125" s="882"/>
    </row>
    <row r="126" spans="2:14" ht="15.75" thickBot="1">
      <c r="B126" s="269" t="s">
        <v>2327</v>
      </c>
      <c r="C126" s="401"/>
      <c r="D126" s="401"/>
      <c r="E126" s="63"/>
      <c r="F126" s="63"/>
      <c r="G126" s="63"/>
      <c r="H126" s="63"/>
      <c r="I126" s="63"/>
      <c r="J126" s="883"/>
      <c r="K126" s="883"/>
      <c r="L126" s="883"/>
      <c r="M126" s="883"/>
      <c r="N126" s="88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902"/>
      <c r="M66" s="903"/>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ht="15" customHeight="1">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117763.40272279309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155453.51579662549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31090.703159325101</v>
      </c>
      <c r="M87" s="851"/>
      <c r="N87" s="57"/>
    </row>
    <row r="88" spans="1:14">
      <c r="B88" s="95" t="s">
        <v>1057</v>
      </c>
      <c r="C88" s="96"/>
      <c r="D88" s="96"/>
      <c r="E88" s="96"/>
      <c r="F88" s="96"/>
      <c r="G88" s="96"/>
      <c r="H88" s="96"/>
      <c r="I88" s="93"/>
      <c r="J88" s="94"/>
      <c r="K88" s="312">
        <v>0.05</v>
      </c>
      <c r="L88" s="850">
        <f>N82*K88</f>
        <v>7772.6757898312753</v>
      </c>
      <c r="M88" s="851"/>
      <c r="N88" s="57"/>
    </row>
    <row r="89" spans="1:14" ht="15.75" thickBot="1">
      <c r="B89" s="97" t="s">
        <v>1058</v>
      </c>
      <c r="C89" s="98"/>
      <c r="D89" s="98"/>
      <c r="E89" s="98"/>
      <c r="F89" s="98"/>
      <c r="G89" s="98"/>
      <c r="H89" s="98"/>
      <c r="I89" s="99"/>
      <c r="J89" s="100"/>
      <c r="K89" s="313">
        <v>0.05</v>
      </c>
      <c r="L89" s="852">
        <f>N82*K89</f>
        <v>7772.6757898312753</v>
      </c>
      <c r="M89" s="853"/>
      <c r="N89" s="57"/>
    </row>
    <row r="90" spans="1:14" ht="15.75" thickBot="1">
      <c r="B90" s="815" t="s">
        <v>1037</v>
      </c>
      <c r="C90" s="816"/>
      <c r="D90" s="816"/>
      <c r="E90" s="816"/>
      <c r="F90" s="816"/>
      <c r="G90" s="816"/>
      <c r="H90" s="816"/>
      <c r="I90" s="816"/>
      <c r="J90" s="816"/>
      <c r="K90" s="816"/>
      <c r="L90" s="816"/>
      <c r="M90" s="817"/>
      <c r="N90" s="58">
        <f>L87+L88+L89</f>
        <v>46636.054738987659</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202089.57053561317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117763.40272279309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155453.51579662549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31090.703159325101</v>
      </c>
      <c r="M87" s="851"/>
      <c r="N87" s="57"/>
    </row>
    <row r="88" spans="1:14">
      <c r="B88" s="95" t="s">
        <v>1057</v>
      </c>
      <c r="C88" s="96"/>
      <c r="D88" s="96"/>
      <c r="E88" s="96"/>
      <c r="F88" s="96"/>
      <c r="G88" s="96"/>
      <c r="H88" s="96"/>
      <c r="I88" s="93"/>
      <c r="J88" s="94"/>
      <c r="K88" s="312">
        <v>0.05</v>
      </c>
      <c r="L88" s="850">
        <f>N82*K88</f>
        <v>7772.6757898312753</v>
      </c>
      <c r="M88" s="851"/>
      <c r="N88" s="57"/>
    </row>
    <row r="89" spans="1:14" ht="15.75" thickBot="1">
      <c r="B89" s="97" t="s">
        <v>1058</v>
      </c>
      <c r="C89" s="98"/>
      <c r="D89" s="98"/>
      <c r="E89" s="98"/>
      <c r="F89" s="98"/>
      <c r="G89" s="98"/>
      <c r="H89" s="98"/>
      <c r="I89" s="99"/>
      <c r="J89" s="100"/>
      <c r="K89" s="313">
        <v>0.05</v>
      </c>
      <c r="L89" s="852">
        <f>N82*K89</f>
        <v>7772.6757898312753</v>
      </c>
      <c r="M89" s="853"/>
      <c r="N89" s="57"/>
    </row>
    <row r="90" spans="1:14" ht="15.75" thickBot="1">
      <c r="B90" s="815" t="s">
        <v>1037</v>
      </c>
      <c r="C90" s="816"/>
      <c r="D90" s="816"/>
      <c r="E90" s="816"/>
      <c r="F90" s="816"/>
      <c r="G90" s="816"/>
      <c r="H90" s="816"/>
      <c r="I90" s="816"/>
      <c r="J90" s="816"/>
      <c r="K90" s="816"/>
      <c r="L90" s="816"/>
      <c r="M90" s="817"/>
      <c r="N90" s="58">
        <f>L87+L88+L89</f>
        <v>46636.054738987659</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202089.57053561317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1377</v>
      </c>
      <c r="B65" s="52" t="str">
        <f>VLOOKUP(A65,TRANSPORTE!A6:D117,3,FALSE)</f>
        <v>Transporte de mezcla</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8</v>
      </c>
      <c r="N37" s="280">
        <f t="shared" ref="N37:N43" si="0">K37/M37</f>
        <v>15914.660795817372</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8</v>
      </c>
      <c r="N38" s="280">
        <f t="shared" si="0"/>
        <v>14875</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8</v>
      </c>
      <c r="N39" s="280">
        <f t="shared" si="0"/>
        <v>49556.16681832695</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8</v>
      </c>
      <c r="N42" s="280">
        <f t="shared" si="0"/>
        <v>32665.561092486168</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8</v>
      </c>
      <c r="N43" s="280">
        <f t="shared" si="0"/>
        <v>8166.3909030438499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142091.16332079453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180703.32315529263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36140.664631058527</v>
      </c>
      <c r="M87" s="851"/>
      <c r="N87" s="57"/>
    </row>
    <row r="88" spans="1:14">
      <c r="B88" s="95" t="s">
        <v>1057</v>
      </c>
      <c r="C88" s="96"/>
      <c r="D88" s="96"/>
      <c r="E88" s="96"/>
      <c r="F88" s="96"/>
      <c r="G88" s="96"/>
      <c r="H88" s="96"/>
      <c r="I88" s="93"/>
      <c r="J88" s="94"/>
      <c r="K88" s="312">
        <v>0.05</v>
      </c>
      <c r="L88" s="850">
        <f>N82*K88</f>
        <v>9035.1661577646319</v>
      </c>
      <c r="M88" s="851"/>
      <c r="N88" s="57"/>
    </row>
    <row r="89" spans="1:14" ht="15.75" thickBot="1">
      <c r="B89" s="97" t="s">
        <v>1058</v>
      </c>
      <c r="C89" s="98"/>
      <c r="D89" s="98"/>
      <c r="E89" s="98"/>
      <c r="F89" s="98"/>
      <c r="G89" s="98"/>
      <c r="H89" s="98"/>
      <c r="I89" s="99"/>
      <c r="J89" s="100"/>
      <c r="K89" s="313">
        <v>0.05</v>
      </c>
      <c r="L89" s="852">
        <f>N82*K89</f>
        <v>9035.1661577646319</v>
      </c>
      <c r="M89" s="853"/>
      <c r="N89" s="57"/>
    </row>
    <row r="90" spans="1:14" ht="15.75" thickBot="1">
      <c r="B90" s="815" t="s">
        <v>1037</v>
      </c>
      <c r="C90" s="816"/>
      <c r="D90" s="816"/>
      <c r="E90" s="816"/>
      <c r="F90" s="816"/>
      <c r="G90" s="816"/>
      <c r="H90" s="816"/>
      <c r="I90" s="816"/>
      <c r="J90" s="816"/>
      <c r="K90" s="816"/>
      <c r="L90" s="816"/>
      <c r="M90" s="817"/>
      <c r="N90" s="58">
        <f>L87+L88+L89</f>
        <v>54210.996946587788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234914.32010188041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8</v>
      </c>
      <c r="N37" s="280">
        <f t="shared" ref="N37:N43" si="0">K37/M37</f>
        <v>15914.660795817372</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8</v>
      </c>
      <c r="N38" s="280">
        <f t="shared" si="0"/>
        <v>14875</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8</v>
      </c>
      <c r="N39" s="280">
        <f t="shared" si="0"/>
        <v>49556.16681832695</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8</v>
      </c>
      <c r="N42" s="280">
        <f t="shared" si="0"/>
        <v>32665.561092486168</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8</v>
      </c>
      <c r="N43" s="280">
        <f t="shared" si="0"/>
        <v>8166.3909030438499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142091.16332079453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133"/>
    </row>
    <row r="80" spans="1:15" ht="15.75" thickBot="1">
      <c r="B80" s="904" t="s">
        <v>1037</v>
      </c>
      <c r="C80" s="858"/>
      <c r="D80" s="858"/>
      <c r="E80" s="858"/>
      <c r="F80" s="858"/>
      <c r="G80" s="858"/>
      <c r="H80" s="858"/>
      <c r="I80" s="858"/>
      <c r="J80" s="858"/>
      <c r="K80" s="858"/>
      <c r="L80" s="858"/>
      <c r="M80" s="859"/>
      <c r="N80" s="468">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180703.32315529263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36140.664631058527</v>
      </c>
      <c r="M87" s="851"/>
      <c r="N87" s="57"/>
    </row>
    <row r="88" spans="1:14">
      <c r="B88" s="95" t="s">
        <v>1057</v>
      </c>
      <c r="C88" s="96"/>
      <c r="D88" s="96"/>
      <c r="E88" s="96"/>
      <c r="F88" s="96"/>
      <c r="G88" s="96"/>
      <c r="H88" s="96"/>
      <c r="I88" s="93"/>
      <c r="J88" s="94"/>
      <c r="K88" s="312">
        <v>0.05</v>
      </c>
      <c r="L88" s="850">
        <f>N82*K88</f>
        <v>9035.1661577646319</v>
      </c>
      <c r="M88" s="851"/>
      <c r="N88" s="57"/>
    </row>
    <row r="89" spans="1:14" ht="15.75" thickBot="1">
      <c r="B89" s="97" t="s">
        <v>1058</v>
      </c>
      <c r="C89" s="98"/>
      <c r="D89" s="98"/>
      <c r="E89" s="98"/>
      <c r="F89" s="98"/>
      <c r="G89" s="98"/>
      <c r="H89" s="98"/>
      <c r="I89" s="99"/>
      <c r="J89" s="100"/>
      <c r="K89" s="313">
        <v>0.05</v>
      </c>
      <c r="L89" s="852">
        <f>N82*K89</f>
        <v>9035.1661577646319</v>
      </c>
      <c r="M89" s="853"/>
      <c r="N89" s="57"/>
    </row>
    <row r="90" spans="1:14" ht="15.75" thickBot="1">
      <c r="B90" s="815" t="s">
        <v>1037</v>
      </c>
      <c r="C90" s="816"/>
      <c r="D90" s="816"/>
      <c r="E90" s="816"/>
      <c r="F90" s="816"/>
      <c r="G90" s="816"/>
      <c r="H90" s="816"/>
      <c r="I90" s="816"/>
      <c r="J90" s="816"/>
      <c r="K90" s="816"/>
      <c r="L90" s="816"/>
      <c r="M90" s="817"/>
      <c r="N90" s="58">
        <f>L87+L88+L89</f>
        <v>54210.996946587788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234914.32010188041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8</v>
      </c>
      <c r="N37" s="280">
        <f t="shared" ref="N37:N43" si="0">K37/M37</f>
        <v>15914.660795817372</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8</v>
      </c>
      <c r="N38" s="280">
        <f t="shared" si="0"/>
        <v>14875</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8</v>
      </c>
      <c r="N39" s="280">
        <f t="shared" si="0"/>
        <v>49556.16681832695</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8</v>
      </c>
      <c r="N42" s="280">
        <f t="shared" si="0"/>
        <v>32665.561092486168</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8</v>
      </c>
      <c r="N43" s="280">
        <f t="shared" si="0"/>
        <v>8166.3909030438499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142091.16332079453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180703.32315529263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36140.664631058527</v>
      </c>
      <c r="M87" s="851"/>
      <c r="N87" s="57"/>
    </row>
    <row r="88" spans="1:14">
      <c r="B88" s="95" t="s">
        <v>1057</v>
      </c>
      <c r="C88" s="96"/>
      <c r="D88" s="96"/>
      <c r="E88" s="96"/>
      <c r="F88" s="96"/>
      <c r="G88" s="96"/>
      <c r="H88" s="96"/>
      <c r="I88" s="93"/>
      <c r="J88" s="94"/>
      <c r="K88" s="312">
        <v>0.05</v>
      </c>
      <c r="L88" s="850">
        <f>N82*K88</f>
        <v>9035.1661577646319</v>
      </c>
      <c r="M88" s="851"/>
      <c r="N88" s="57"/>
    </row>
    <row r="89" spans="1:14" ht="15.75" thickBot="1">
      <c r="B89" s="97" t="s">
        <v>1058</v>
      </c>
      <c r="C89" s="98"/>
      <c r="D89" s="98"/>
      <c r="E89" s="98"/>
      <c r="F89" s="98"/>
      <c r="G89" s="98"/>
      <c r="H89" s="98"/>
      <c r="I89" s="99"/>
      <c r="J89" s="100"/>
      <c r="K89" s="313">
        <v>0.05</v>
      </c>
      <c r="L89" s="852">
        <f>N82*K89</f>
        <v>9035.1661577646319</v>
      </c>
      <c r="M89" s="853"/>
      <c r="N89" s="57"/>
    </row>
    <row r="90" spans="1:14" ht="15.75" thickBot="1">
      <c r="B90" s="815" t="s">
        <v>1037</v>
      </c>
      <c r="C90" s="816"/>
      <c r="D90" s="816"/>
      <c r="E90" s="816"/>
      <c r="F90" s="816"/>
      <c r="G90" s="816"/>
      <c r="H90" s="816"/>
      <c r="I90" s="816"/>
      <c r="J90" s="816"/>
      <c r="K90" s="816"/>
      <c r="L90" s="816"/>
      <c r="M90" s="817"/>
      <c r="N90" s="58">
        <f>L87+L88+L89</f>
        <v>54210.996946587788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234914.32010188041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117763.40272279309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155453.51579662549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31090.703159325101</v>
      </c>
      <c r="M87" s="851"/>
      <c r="N87" s="57"/>
    </row>
    <row r="88" spans="1:14">
      <c r="B88" s="95" t="s">
        <v>1057</v>
      </c>
      <c r="C88" s="96"/>
      <c r="D88" s="96"/>
      <c r="E88" s="96"/>
      <c r="F88" s="96"/>
      <c r="G88" s="96"/>
      <c r="H88" s="96"/>
      <c r="I88" s="93"/>
      <c r="J88" s="94"/>
      <c r="K88" s="312">
        <v>0.05</v>
      </c>
      <c r="L88" s="850">
        <f>N82*K88</f>
        <v>7772.6757898312753</v>
      </c>
      <c r="M88" s="851"/>
      <c r="N88" s="57"/>
    </row>
    <row r="89" spans="1:14" ht="15.75" thickBot="1">
      <c r="B89" s="97" t="s">
        <v>1058</v>
      </c>
      <c r="C89" s="98"/>
      <c r="D89" s="98"/>
      <c r="E89" s="98"/>
      <c r="F89" s="98"/>
      <c r="G89" s="98"/>
      <c r="H89" s="98"/>
      <c r="I89" s="99"/>
      <c r="J89" s="100"/>
      <c r="K89" s="313">
        <v>0.05</v>
      </c>
      <c r="L89" s="852">
        <f>N82*K89</f>
        <v>7772.6757898312753</v>
      </c>
      <c r="M89" s="853"/>
      <c r="N89" s="57"/>
    </row>
    <row r="90" spans="1:14" ht="15.75" thickBot="1">
      <c r="B90" s="815" t="s">
        <v>1037</v>
      </c>
      <c r="C90" s="816"/>
      <c r="D90" s="816"/>
      <c r="E90" s="816"/>
      <c r="F90" s="816"/>
      <c r="G90" s="816"/>
      <c r="H90" s="816"/>
      <c r="I90" s="816"/>
      <c r="J90" s="816"/>
      <c r="K90" s="816"/>
      <c r="L90" s="816"/>
      <c r="M90" s="817"/>
      <c r="N90" s="58">
        <f>L87+L88+L89</f>
        <v>46636.054738987659</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202089.57053561317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133"/>
    </row>
    <row r="81" spans="1:14" ht="15.75" thickBot="1">
      <c r="B81" s="904" t="s">
        <v>1037</v>
      </c>
      <c r="C81" s="858"/>
      <c r="D81" s="858"/>
      <c r="E81" s="858"/>
      <c r="F81" s="858"/>
      <c r="G81" s="858"/>
      <c r="H81" s="858"/>
      <c r="I81" s="858"/>
      <c r="J81" s="858"/>
      <c r="K81" s="858"/>
      <c r="L81" s="858"/>
      <c r="M81" s="859"/>
      <c r="N81" s="468">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117763.40272279309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155453.51579662549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31090.703159325101</v>
      </c>
      <c r="M87" s="851"/>
      <c r="N87" s="57"/>
    </row>
    <row r="88" spans="1:14">
      <c r="B88" s="95" t="s">
        <v>1057</v>
      </c>
      <c r="C88" s="96"/>
      <c r="D88" s="96"/>
      <c r="E88" s="96"/>
      <c r="F88" s="96"/>
      <c r="G88" s="96"/>
      <c r="H88" s="96"/>
      <c r="I88" s="93"/>
      <c r="J88" s="94"/>
      <c r="K88" s="312">
        <v>0.05</v>
      </c>
      <c r="L88" s="850">
        <f>N82*K88</f>
        <v>7772.6757898312753</v>
      </c>
      <c r="M88" s="851"/>
      <c r="N88" s="57"/>
    </row>
    <row r="89" spans="1:14" ht="15.75" thickBot="1">
      <c r="B89" s="97" t="s">
        <v>1058</v>
      </c>
      <c r="C89" s="98"/>
      <c r="D89" s="98"/>
      <c r="E89" s="98"/>
      <c r="F89" s="98"/>
      <c r="G89" s="98"/>
      <c r="H89" s="98"/>
      <c r="I89" s="99"/>
      <c r="J89" s="100"/>
      <c r="K89" s="313">
        <v>0.05</v>
      </c>
      <c r="L89" s="852">
        <f>N82*K89</f>
        <v>7772.6757898312753</v>
      </c>
      <c r="M89" s="853"/>
      <c r="N89" s="57"/>
    </row>
    <row r="90" spans="1:14" ht="15.75" thickBot="1">
      <c r="B90" s="815" t="s">
        <v>1037</v>
      </c>
      <c r="C90" s="816"/>
      <c r="D90" s="816"/>
      <c r="E90" s="816"/>
      <c r="F90" s="816"/>
      <c r="G90" s="816"/>
      <c r="H90" s="816"/>
      <c r="I90" s="816"/>
      <c r="J90" s="816"/>
      <c r="K90" s="816"/>
      <c r="L90" s="816"/>
      <c r="M90" s="817"/>
      <c r="N90" s="58">
        <f>L87+L88+L89</f>
        <v>46636.054738987659</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202089.57053561317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8</v>
      </c>
      <c r="N37" s="280">
        <f t="shared" ref="N37:N43" si="0">K37/M37</f>
        <v>15914.660795817372</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8</v>
      </c>
      <c r="N38" s="280">
        <f t="shared" si="0"/>
        <v>14875</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8</v>
      </c>
      <c r="N39" s="280">
        <f t="shared" si="0"/>
        <v>49556.16681832695</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8</v>
      </c>
      <c r="N42" s="280">
        <f t="shared" si="0"/>
        <v>32665.561092486168</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8</v>
      </c>
      <c r="N43" s="280">
        <f t="shared" si="0"/>
        <v>8166.3909030438499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142091.16332079453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180703.32315529263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36140.664631058527</v>
      </c>
      <c r="M87" s="851"/>
      <c r="N87" s="57"/>
    </row>
    <row r="88" spans="1:14">
      <c r="B88" s="95" t="s">
        <v>1057</v>
      </c>
      <c r="C88" s="96"/>
      <c r="D88" s="96"/>
      <c r="E88" s="96"/>
      <c r="F88" s="96"/>
      <c r="G88" s="96"/>
      <c r="H88" s="96"/>
      <c r="I88" s="93"/>
      <c r="J88" s="94"/>
      <c r="K88" s="312">
        <v>0.05</v>
      </c>
      <c r="L88" s="850">
        <f>N82*K88</f>
        <v>9035.1661577646319</v>
      </c>
      <c r="M88" s="851"/>
      <c r="N88" s="57"/>
    </row>
    <row r="89" spans="1:14" ht="15.75" thickBot="1">
      <c r="B89" s="97" t="s">
        <v>1058</v>
      </c>
      <c r="C89" s="98"/>
      <c r="D89" s="98"/>
      <c r="E89" s="98"/>
      <c r="F89" s="98"/>
      <c r="G89" s="98"/>
      <c r="H89" s="98"/>
      <c r="I89" s="99"/>
      <c r="J89" s="100"/>
      <c r="K89" s="313">
        <v>0.05</v>
      </c>
      <c r="L89" s="852">
        <f>N82*K89</f>
        <v>9035.1661577646319</v>
      </c>
      <c r="M89" s="853"/>
      <c r="N89" s="57"/>
    </row>
    <row r="90" spans="1:14" ht="15.75" thickBot="1">
      <c r="B90" s="815" t="s">
        <v>1037</v>
      </c>
      <c r="C90" s="816"/>
      <c r="D90" s="816"/>
      <c r="E90" s="816"/>
      <c r="F90" s="816"/>
      <c r="G90" s="816"/>
      <c r="H90" s="816"/>
      <c r="I90" s="816"/>
      <c r="J90" s="816"/>
      <c r="K90" s="816"/>
      <c r="L90" s="816"/>
      <c r="M90" s="817"/>
      <c r="N90" s="58">
        <f>L87+L88+L89</f>
        <v>54210.996946587788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234914.32010188041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117763.40272279309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55.655134092689678</v>
      </c>
      <c r="N54" s="280">
        <f>K54*M54</f>
        <v>1391.3783523172419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26774.637469776408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155453.51579662549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31090.703159325101</v>
      </c>
      <c r="M87" s="851"/>
      <c r="N87" s="57"/>
    </row>
    <row r="88" spans="1:14">
      <c r="B88" s="95" t="s">
        <v>1057</v>
      </c>
      <c r="C88" s="96"/>
      <c r="D88" s="96"/>
      <c r="E88" s="96"/>
      <c r="F88" s="96"/>
      <c r="G88" s="96"/>
      <c r="H88" s="96"/>
      <c r="I88" s="93"/>
      <c r="J88" s="94"/>
      <c r="K88" s="312">
        <v>0.05</v>
      </c>
      <c r="L88" s="850">
        <f>N82*K88</f>
        <v>7772.6757898312753</v>
      </c>
      <c r="M88" s="851"/>
      <c r="N88" s="57"/>
    </row>
    <row r="89" spans="1:14" ht="15.75" thickBot="1">
      <c r="B89" s="97" t="s">
        <v>1058</v>
      </c>
      <c r="C89" s="98"/>
      <c r="D89" s="98"/>
      <c r="E89" s="98"/>
      <c r="F89" s="98"/>
      <c r="G89" s="98"/>
      <c r="H89" s="98"/>
      <c r="I89" s="99"/>
      <c r="J89" s="100"/>
      <c r="K89" s="313">
        <v>0.05</v>
      </c>
      <c r="L89" s="852">
        <f>N82*K89</f>
        <v>7772.6757898312753</v>
      </c>
      <c r="M89" s="853"/>
      <c r="N89" s="57"/>
    </row>
    <row r="90" spans="1:14" ht="15.75" thickBot="1">
      <c r="B90" s="815" t="s">
        <v>1037</v>
      </c>
      <c r="C90" s="816"/>
      <c r="D90" s="816"/>
      <c r="E90" s="816"/>
      <c r="F90" s="816"/>
      <c r="G90" s="816"/>
      <c r="H90" s="816"/>
      <c r="I90" s="816"/>
      <c r="J90" s="816"/>
      <c r="K90" s="816"/>
      <c r="L90" s="816"/>
      <c r="M90" s="817"/>
      <c r="N90" s="58">
        <f>L87+L88+L89</f>
        <v>46636.054738987659</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202089.57053561317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119000</v>
      </c>
      <c r="L38" s="278"/>
      <c r="M38" s="279">
        <v>10</v>
      </c>
      <c r="N38" s="280">
        <f t="shared" si="0"/>
        <v>11900</v>
      </c>
    </row>
    <row r="39" spans="1:14">
      <c r="A39" t="s">
        <v>284</v>
      </c>
      <c r="B39" s="864" t="str">
        <f>VLOOKUP(A39,EQUIPOS!A9:D154,3,FALSE)</f>
        <v>Planta de asfalto en caliente</v>
      </c>
      <c r="C39" s="865"/>
      <c r="D39" s="865"/>
      <c r="E39" s="865"/>
      <c r="F39" s="865"/>
      <c r="G39" s="865"/>
      <c r="H39" s="866"/>
      <c r="I39" s="275"/>
      <c r="J39" s="276"/>
      <c r="K39" s="277">
        <f>VLOOKUP(A39,EQUIPOS!A9:D166,4,FALSE)</f>
        <v>396449.3345466156</v>
      </c>
      <c r="L39" s="278"/>
      <c r="M39" s="279">
        <v>10</v>
      </c>
      <c r="N39" s="280">
        <f t="shared" si="0"/>
        <v>39644.933454661557</v>
      </c>
    </row>
    <row r="40" spans="1:14">
      <c r="A40" t="s">
        <v>290</v>
      </c>
      <c r="B40" s="864" t="str">
        <f>VLOOKUP(A40,EQUIPOS!A10:D154,3,FALSE)</f>
        <v>Planta trituradora</v>
      </c>
      <c r="C40" s="865"/>
      <c r="D40" s="865"/>
      <c r="E40" s="865"/>
      <c r="F40" s="865"/>
      <c r="G40" s="865"/>
      <c r="H40" s="866"/>
      <c r="I40" s="275"/>
      <c r="J40" s="276"/>
      <c r="K40" s="277">
        <f>VLOOKUP(A40,EQUIPOS!A10:D167,4,FALSE)</f>
        <v>351381.35660919547</v>
      </c>
      <c r="L40" s="278"/>
      <c r="M40" s="279">
        <v>30</v>
      </c>
      <c r="N40" s="280">
        <f t="shared" si="0"/>
        <v>11712.711886973182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157206.47433951835</v>
      </c>
      <c r="L41" s="278"/>
      <c r="M41" s="279">
        <v>30</v>
      </c>
      <c r="N41" s="280">
        <f t="shared" si="0"/>
        <v>5240.2158113172782</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261324.48873988935</v>
      </c>
      <c r="L42" s="278"/>
      <c r="M42" s="279">
        <v>10</v>
      </c>
      <c r="N42" s="280">
        <f t="shared" si="0"/>
        <v>26132.448873988935</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117763.40272279309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18130.899369613689</v>
      </c>
      <c r="N54" s="280">
        <f>K54*M54</f>
        <v>25383.259117459165</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55.655134092689678</v>
      </c>
      <c r="N55" s="280">
        <f>K55*M55</f>
        <v>1391.3783523172419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26774.637469776408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988.07762546537583</v>
      </c>
      <c r="M64" s="903"/>
      <c r="N64" s="295">
        <f>K64*L64</f>
        <v>1383.3086756515261</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2">
        <f>VLOOKUP(A65,TRANSPORTE!A6:D117,4,FALSE)</f>
        <v>986.99686593056026</v>
      </c>
      <c r="M65" s="903"/>
      <c r="N65" s="295">
        <f>K65*L65</f>
        <v>1233.7460824132004</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2617.0547580647262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155453.51579662549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31090.703159325101</v>
      </c>
      <c r="M88" s="851"/>
      <c r="N88" s="57"/>
    </row>
    <row r="89" spans="1:14">
      <c r="B89" s="95" t="s">
        <v>1057</v>
      </c>
      <c r="C89" s="96"/>
      <c r="D89" s="96"/>
      <c r="E89" s="96"/>
      <c r="F89" s="96"/>
      <c r="G89" s="96"/>
      <c r="H89" s="96"/>
      <c r="I89" s="93"/>
      <c r="J89" s="94"/>
      <c r="K89" s="312">
        <v>0.05</v>
      </c>
      <c r="L89" s="850">
        <f>N83*K89</f>
        <v>7772.6757898312753</v>
      </c>
      <c r="M89" s="851"/>
      <c r="N89" s="57"/>
    </row>
    <row r="90" spans="1:14" ht="15.75" thickBot="1">
      <c r="B90" s="97" t="s">
        <v>1058</v>
      </c>
      <c r="C90" s="98"/>
      <c r="D90" s="98"/>
      <c r="E90" s="98"/>
      <c r="F90" s="98"/>
      <c r="G90" s="98"/>
      <c r="H90" s="98"/>
      <c r="I90" s="99"/>
      <c r="J90" s="100"/>
      <c r="K90" s="313">
        <v>0.05</v>
      </c>
      <c r="L90" s="852">
        <f>N83*K90</f>
        <v>7772.6757898312753</v>
      </c>
      <c r="M90" s="853"/>
      <c r="N90" s="57"/>
    </row>
    <row r="91" spans="1:14" ht="15.75" thickBot="1">
      <c r="B91" s="815" t="s">
        <v>1037</v>
      </c>
      <c r="C91" s="816"/>
      <c r="D91" s="816"/>
      <c r="E91" s="816"/>
      <c r="F91" s="816"/>
      <c r="G91" s="816"/>
      <c r="H91" s="816"/>
      <c r="I91" s="816"/>
      <c r="J91" s="816"/>
      <c r="K91" s="816"/>
      <c r="L91" s="816"/>
      <c r="M91" s="817"/>
      <c r="N91" s="58">
        <f>L88+L89+L90</f>
        <v>46636.054738987659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202089.57053561317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148</v>
      </c>
      <c r="B36" s="864" t="str">
        <f>VLOOKUP(A36,EQUIPOS!A6:D154,3,FALSE)</f>
        <v>Cargador : Potencia en el volante 110 hp, Clasificación de RPM del motor 2300.</v>
      </c>
      <c r="C36" s="865"/>
      <c r="D36" s="865"/>
      <c r="E36" s="865"/>
      <c r="F36" s="865"/>
      <c r="G36" s="865"/>
      <c r="H36" s="866"/>
      <c r="I36" s="275"/>
      <c r="J36" s="276"/>
      <c r="K36" s="277">
        <f>VLOOKUP(A36,EQUIPOS!A6:D163,4,FALSE)</f>
        <v>91152.277564921256</v>
      </c>
      <c r="L36" s="278"/>
      <c r="M36" s="279">
        <v>30</v>
      </c>
      <c r="N36" s="280">
        <f>K36/M36</f>
        <v>3038.4092521640418</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127317.28636653897</v>
      </c>
      <c r="L37" s="278"/>
      <c r="M37" s="279">
        <v>10</v>
      </c>
      <c r="N37" s="280">
        <f t="shared" ref="N37:N43" si="0">K37/M37</f>
        <v>12731.728636653897</v>
      </c>
    </row>
    <row r="38" spans="1:14">
      <c r="A38" t="s">
        <v>284</v>
      </c>
      <c r="B38" s="864" t="str">
        <f>VLOOKUP(A38,EQUIPOS!A8:D154,3,FALSE)</f>
        <v>Planta de asfalto en caliente</v>
      </c>
      <c r="C38" s="865"/>
      <c r="D38" s="865"/>
      <c r="E38" s="865"/>
      <c r="F38" s="865"/>
      <c r="G38" s="865"/>
      <c r="H38" s="866"/>
      <c r="I38" s="275"/>
      <c r="J38" s="276"/>
      <c r="K38" s="277">
        <f>VLOOKUP(A38,EQUIPOS!A8:D165,4,FALSE)</f>
        <v>396449.3345466156</v>
      </c>
      <c r="L38" s="278"/>
      <c r="M38" s="279">
        <v>10</v>
      </c>
      <c r="N38" s="280">
        <f t="shared" si="0"/>
        <v>39644.933454661557</v>
      </c>
    </row>
    <row r="39" spans="1:14">
      <c r="A39" t="s">
        <v>290</v>
      </c>
      <c r="B39" s="864" t="str">
        <f>VLOOKUP(A39,EQUIPOS!A9:D154,3,FALSE)</f>
        <v>Planta trituradora</v>
      </c>
      <c r="C39" s="865"/>
      <c r="D39" s="865"/>
      <c r="E39" s="865"/>
      <c r="F39" s="865"/>
      <c r="G39" s="865"/>
      <c r="H39" s="866"/>
      <c r="I39" s="275"/>
      <c r="J39" s="276"/>
      <c r="K39" s="277">
        <f>VLOOKUP(A39,EQUIPOS!A9:D166,4,FALSE)</f>
        <v>351381.35660919547</v>
      </c>
      <c r="L39" s="278"/>
      <c r="M39" s="279">
        <v>30</v>
      </c>
      <c r="N39" s="280">
        <f t="shared" si="0"/>
        <v>11712.711886973182</v>
      </c>
    </row>
    <row r="40" spans="1:14">
      <c r="A40" t="s">
        <v>316</v>
      </c>
      <c r="B40" s="864" t="str">
        <f>VLOOKUP(A40,EQUIPOS!A10:D154,3,FALSE)</f>
        <v>Retroexcavadora Tipo E-200 o  Equivalente</v>
      </c>
      <c r="C40" s="865"/>
      <c r="D40" s="865"/>
      <c r="E40" s="865"/>
      <c r="F40" s="865"/>
      <c r="G40" s="865"/>
      <c r="H40" s="866"/>
      <c r="I40" s="275"/>
      <c r="J40" s="276"/>
      <c r="K40" s="277">
        <f>VLOOKUP(A40,EQUIPOS!A10:D167,4,FALSE)</f>
        <v>157630.93173690935</v>
      </c>
      <c r="L40" s="278"/>
      <c r="M40" s="279">
        <v>30</v>
      </c>
      <c r="N40" s="280">
        <f t="shared" si="0"/>
        <v>5254.3643912303114</v>
      </c>
    </row>
    <row r="41" spans="1:14">
      <c r="A41" t="s">
        <v>358</v>
      </c>
      <c r="B41" s="864" t="str">
        <f>VLOOKUP(A41,EQUIPOS!A11:D155,3,FALSE)</f>
        <v xml:space="preserve">Terminadora de asfalto (Finisher), potencia en el volante 174 HP, R=20M3/H, velocidad de desplazamiento 114 m/min
</v>
      </c>
      <c r="C41" s="865"/>
      <c r="D41" s="865"/>
      <c r="E41" s="865"/>
      <c r="F41" s="865"/>
      <c r="G41" s="865"/>
      <c r="H41" s="866"/>
      <c r="I41" s="275"/>
      <c r="J41" s="276"/>
      <c r="K41" s="277">
        <f>VLOOKUP(A41,EQUIPOS!A11:D168,4,FALSE)</f>
        <v>261324.48873988935</v>
      </c>
      <c r="L41" s="278"/>
      <c r="M41" s="279">
        <v>10</v>
      </c>
      <c r="N41" s="280">
        <f t="shared" si="0"/>
        <v>26132.448873988935</v>
      </c>
    </row>
    <row r="42" spans="1:14">
      <c r="A42" t="s">
        <v>166</v>
      </c>
      <c r="B42" s="864" t="str">
        <f>VLOOKUP(A42,EQUIPOS!A12:D156,3,FALSE)</f>
        <v>Compactador de Rodillo POTENCIA: 99HP, PESO: 8 ton</v>
      </c>
      <c r="C42" s="865"/>
      <c r="D42" s="865"/>
      <c r="E42" s="865"/>
      <c r="F42" s="865"/>
      <c r="G42" s="865"/>
      <c r="H42" s="866"/>
      <c r="I42" s="275"/>
      <c r="J42" s="276"/>
      <c r="K42" s="277">
        <f>VLOOKUP(A42,EQUIPOS!A12:D169,4,FALSE)</f>
        <v>119000</v>
      </c>
      <c r="L42" s="278"/>
      <c r="M42" s="279">
        <v>10</v>
      </c>
      <c r="N42" s="280">
        <f t="shared" si="0"/>
        <v>11900</v>
      </c>
    </row>
    <row r="43" spans="1:14">
      <c r="A43" t="s">
        <v>373</v>
      </c>
      <c r="B43" s="864" t="str">
        <f>VLOOKUP(A43,EQUIPOS!A13:D157,3,FALSE)</f>
        <v>Volqueta 6 m3</v>
      </c>
      <c r="C43" s="865"/>
      <c r="D43" s="865"/>
      <c r="E43" s="865"/>
      <c r="F43" s="865"/>
      <c r="G43" s="865"/>
      <c r="H43" s="866"/>
      <c r="I43" s="275"/>
      <c r="J43" s="276"/>
      <c r="K43" s="277">
        <f>VLOOKUP(A43,EQUIPOS!A13:D170,4,FALSE)</f>
        <v>65331.127224350799</v>
      </c>
      <c r="L43" s="278"/>
      <c r="M43" s="279">
        <v>10</v>
      </c>
      <c r="N43" s="280">
        <f t="shared" si="0"/>
        <v>6533.1127224350803</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1085.1781106296251</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118032.88732873663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18130.899369613689</v>
      </c>
      <c r="N53" s="280">
        <f>K53*M53</f>
        <v>25383.259117459165</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25383.259117459165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988.07762546537583</v>
      </c>
      <c r="M63" s="903"/>
      <c r="N63" s="295">
        <f>K63*L63</f>
        <v>1383.3086756515261</v>
      </c>
    </row>
    <row r="64" spans="1:14">
      <c r="A64" t="s">
        <v>1377</v>
      </c>
      <c r="B64" s="52" t="str">
        <f>VLOOKUP(A64,TRANSPORTE!A6:D117,3,FALSE)</f>
        <v>Transporte de mezcla</v>
      </c>
      <c r="C64" s="53"/>
      <c r="D64" s="53"/>
      <c r="E64" s="53"/>
      <c r="F64" s="53"/>
      <c r="G64" s="53"/>
      <c r="H64" s="319" t="s">
        <v>1552</v>
      </c>
      <c r="I64" s="287">
        <v>1.25</v>
      </c>
      <c r="J64" s="294">
        <v>1</v>
      </c>
      <c r="K64" s="287">
        <f>I64*J64</f>
        <v>1.25</v>
      </c>
      <c r="L64" s="902">
        <f>VLOOKUP(A64,TRANSPORTE!A6:D117,4,FALSE)</f>
        <v>986.99686593056026</v>
      </c>
      <c r="M64" s="903"/>
      <c r="N64" s="295">
        <f>K64*L64</f>
        <v>1233.7460824132004</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2617.0547580647262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10851.78110629625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156884.98231055678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31376.996462111358</v>
      </c>
      <c r="M87" s="851"/>
      <c r="N87" s="57"/>
    </row>
    <row r="88" spans="1:14">
      <c r="B88" s="95" t="s">
        <v>1057</v>
      </c>
      <c r="C88" s="96"/>
      <c r="D88" s="96"/>
      <c r="E88" s="96"/>
      <c r="F88" s="96"/>
      <c r="G88" s="96"/>
      <c r="H88" s="96"/>
      <c r="I88" s="93"/>
      <c r="J88" s="94"/>
      <c r="K88" s="312">
        <v>0.05</v>
      </c>
      <c r="L88" s="850">
        <f>N82*K88</f>
        <v>7844.2491155278394</v>
      </c>
      <c r="M88" s="851"/>
      <c r="N88" s="57"/>
    </row>
    <row r="89" spans="1:14" ht="15.75" thickBot="1">
      <c r="B89" s="97" t="s">
        <v>1058</v>
      </c>
      <c r="C89" s="98"/>
      <c r="D89" s="98"/>
      <c r="E89" s="98"/>
      <c r="F89" s="98"/>
      <c r="G89" s="98"/>
      <c r="H89" s="98"/>
      <c r="I89" s="99"/>
      <c r="J89" s="100"/>
      <c r="K89" s="313">
        <v>0.05</v>
      </c>
      <c r="L89" s="852">
        <f>N82*K89</f>
        <v>7844.2491155278394</v>
      </c>
      <c r="M89" s="853"/>
      <c r="N89" s="57"/>
    </row>
    <row r="90" spans="1:14" ht="15.75" thickBot="1">
      <c r="B90" s="815" t="s">
        <v>1037</v>
      </c>
      <c r="C90" s="816"/>
      <c r="D90" s="816"/>
      <c r="E90" s="816"/>
      <c r="F90" s="816"/>
      <c r="G90" s="816"/>
      <c r="H90" s="816"/>
      <c r="I90" s="816"/>
      <c r="J90" s="816"/>
      <c r="K90" s="816"/>
      <c r="L90" s="816"/>
      <c r="M90" s="817"/>
      <c r="N90" s="58">
        <f>L87+L88+L89</f>
        <v>47065.494693167035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203950.47700372382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117</v>
      </c>
      <c r="B36" s="864" t="str">
        <f>VLOOKUP(A36,EQUIPOS!A6:D154,3,FALSE)</f>
        <v xml:space="preserve">Barredora mecánica de cepillo de 3658 mm ; 6 m3 </v>
      </c>
      <c r="C36" s="865"/>
      <c r="D36" s="865"/>
      <c r="E36" s="865"/>
      <c r="F36" s="865"/>
      <c r="G36" s="865"/>
      <c r="H36" s="866"/>
      <c r="I36" s="275"/>
      <c r="J36" s="276"/>
      <c r="K36" s="277">
        <f>VLOOKUP(A36,EQUIPOS!A6:D163,4,FALSE)</f>
        <v>51312.93698382291</v>
      </c>
      <c r="L36" s="278"/>
      <c r="M36" s="279">
        <v>150</v>
      </c>
      <c r="N36" s="280">
        <f>K36/M36</f>
        <v>342.08624655881943</v>
      </c>
    </row>
    <row r="37" spans="1:14">
      <c r="A37" s="119" t="s">
        <v>148</v>
      </c>
      <c r="B37" s="864" t="str">
        <f>VLOOKUP(A37,EQUIPOS!A7:D154,3,FALSE)</f>
        <v>Cargador : Potencia en el volante 110 hp, Clasificación de RPM del motor 2300.</v>
      </c>
      <c r="C37" s="865"/>
      <c r="D37" s="865"/>
      <c r="E37" s="865"/>
      <c r="F37" s="865"/>
      <c r="G37" s="865"/>
      <c r="H37" s="866"/>
      <c r="I37" s="275"/>
      <c r="J37" s="276"/>
      <c r="K37" s="277">
        <f>VLOOKUP(A37,EQUIPOS!A7:D164,4,FALSE)</f>
        <v>91152.277564921256</v>
      </c>
      <c r="L37" s="278"/>
      <c r="M37" s="279">
        <v>150</v>
      </c>
      <c r="N37" s="280">
        <f>K37/M37</f>
        <v>607.68185043280835</v>
      </c>
    </row>
    <row r="38" spans="1:14">
      <c r="A38" t="s">
        <v>236</v>
      </c>
      <c r="B38" s="864" t="str">
        <f>VLOOKUP(A38,EQUIPOS!A8:D154,3,FALSE)</f>
        <v>Fresadora de pavimento, potencia 255 HP, peso 19 Ton, PROFUNDIDAD DE CORTE 305 mm</v>
      </c>
      <c r="C38" s="865"/>
      <c r="D38" s="865"/>
      <c r="E38" s="865"/>
      <c r="F38" s="865"/>
      <c r="G38" s="865"/>
      <c r="H38" s="866"/>
      <c r="I38" s="275"/>
      <c r="J38" s="276"/>
      <c r="K38" s="277">
        <f>VLOOKUP(A38,EQUIPOS!A8:D165,4,FALSE)</f>
        <v>261781.59060238404</v>
      </c>
      <c r="L38" s="278"/>
      <c r="M38" s="279">
        <v>150</v>
      </c>
      <c r="N38" s="280">
        <f>K38/M38</f>
        <v>1745.2106040158935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1.7022401735366666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2696.6809411810582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2">
        <f>VLOOKUP(A58,TRANSPORTE!A5:D117,4,FALSE)</f>
        <v>986.99686593056026</v>
      </c>
      <c r="M58" s="903"/>
      <c r="N58" s="295">
        <f>K58*L58</f>
        <v>128.30959257097282</v>
      </c>
    </row>
    <row r="59" spans="1:14">
      <c r="B59" s="52"/>
      <c r="C59" s="53"/>
      <c r="D59" s="53"/>
      <c r="E59" s="53"/>
      <c r="F59" s="53"/>
      <c r="G59" s="53"/>
      <c r="H59" s="319"/>
      <c r="I59" s="287"/>
      <c r="J59" s="294"/>
      <c r="K59" s="287"/>
      <c r="L59" s="902"/>
      <c r="M59" s="903"/>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128.30959257097282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170.22401735366665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2995.2145511056974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599.04291022113955</v>
      </c>
      <c r="M82" s="851"/>
      <c r="N82" s="57"/>
    </row>
    <row r="83" spans="1:14">
      <c r="B83" s="95" t="s">
        <v>1057</v>
      </c>
      <c r="C83" s="96"/>
      <c r="D83" s="96"/>
      <c r="E83" s="96"/>
      <c r="F83" s="96"/>
      <c r="G83" s="96"/>
      <c r="H83" s="96"/>
      <c r="I83" s="93"/>
      <c r="J83" s="94"/>
      <c r="K83" s="312">
        <v>0.05</v>
      </c>
      <c r="L83" s="850">
        <f>N77*K83</f>
        <v>149.76072755528489</v>
      </c>
      <c r="M83" s="851"/>
      <c r="N83" s="57"/>
    </row>
    <row r="84" spans="1:14" ht="15.75" thickBot="1">
      <c r="B84" s="97" t="s">
        <v>1058</v>
      </c>
      <c r="C84" s="98"/>
      <c r="D84" s="98"/>
      <c r="E84" s="98"/>
      <c r="F84" s="98"/>
      <c r="G84" s="98"/>
      <c r="H84" s="98"/>
      <c r="I84" s="99"/>
      <c r="J84" s="100"/>
      <c r="K84" s="313">
        <v>0.05</v>
      </c>
      <c r="L84" s="852">
        <f>N77*K84</f>
        <v>149.76072755528489</v>
      </c>
      <c r="M84" s="853"/>
      <c r="N84" s="57"/>
    </row>
    <row r="85" spans="1:14" ht="15.75" thickBot="1">
      <c r="B85" s="815" t="s">
        <v>1037</v>
      </c>
      <c r="C85" s="816"/>
      <c r="D85" s="816"/>
      <c r="E85" s="816"/>
      <c r="F85" s="816"/>
      <c r="G85" s="816"/>
      <c r="H85" s="816"/>
      <c r="I85" s="816"/>
      <c r="J85" s="816"/>
      <c r="K85" s="816"/>
      <c r="L85" s="816"/>
      <c r="M85" s="817"/>
      <c r="N85" s="58">
        <f>L82+L83+L84</f>
        <v>898.56436533170938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3893.7789164374067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117</v>
      </c>
      <c r="B36" s="864" t="str">
        <f>VLOOKUP(A36,EQUIPOS!A6:D154,3,FALSE)</f>
        <v xml:space="preserve">Barredora mecánica de cepillo de 3658 mm ; 6 m3 </v>
      </c>
      <c r="C36" s="865"/>
      <c r="D36" s="865"/>
      <c r="E36" s="865"/>
      <c r="F36" s="865"/>
      <c r="G36" s="865"/>
      <c r="H36" s="866"/>
      <c r="I36" s="275"/>
      <c r="J36" s="276"/>
      <c r="K36" s="277">
        <f>VLOOKUP(A36,EQUIPOS!A6:D163,4,FALSE)</f>
        <v>51312.93698382291</v>
      </c>
      <c r="L36" s="278"/>
      <c r="M36" s="279">
        <v>300</v>
      </c>
      <c r="N36" s="280">
        <f>K36/M36</f>
        <v>171.04312327940971</v>
      </c>
    </row>
    <row r="37" spans="1:14">
      <c r="A37" s="119" t="s">
        <v>148</v>
      </c>
      <c r="B37" s="864" t="str">
        <f>VLOOKUP(A37,EQUIPOS!A7:D154,3,FALSE)</f>
        <v>Cargador : Potencia en el volante 110 hp, Clasificación de RPM del motor 2300.</v>
      </c>
      <c r="C37" s="865"/>
      <c r="D37" s="865"/>
      <c r="E37" s="865"/>
      <c r="F37" s="865"/>
      <c r="G37" s="865"/>
      <c r="H37" s="866"/>
      <c r="I37" s="275"/>
      <c r="J37" s="276"/>
      <c r="K37" s="277">
        <f>VLOOKUP(A37,EQUIPOS!A7:D164,4,FALSE)</f>
        <v>91152.277564921256</v>
      </c>
      <c r="L37" s="278"/>
      <c r="M37" s="279">
        <v>300</v>
      </c>
      <c r="N37" s="280">
        <f>K37/M37</f>
        <v>303.84092521640417</v>
      </c>
    </row>
    <row r="38" spans="1:14">
      <c r="A38" t="s">
        <v>236</v>
      </c>
      <c r="B38" s="864" t="str">
        <f>VLOOKUP(A38,EQUIPOS!A8:D154,3,FALSE)</f>
        <v>Fresadora de pavimento, potencia 255 HP, peso 19 Ton, PROFUNDIDAD DE CORTE 305 mm</v>
      </c>
      <c r="C38" s="865"/>
      <c r="D38" s="865"/>
      <c r="E38" s="865"/>
      <c r="F38" s="865"/>
      <c r="G38" s="865"/>
      <c r="H38" s="866"/>
      <c r="I38" s="275"/>
      <c r="J38" s="276"/>
      <c r="K38" s="277">
        <f>VLOOKUP(A38,EQUIPOS!A8:D165,4,FALSE)</f>
        <v>261781.59060238404</v>
      </c>
      <c r="L38" s="278"/>
      <c r="M38" s="279">
        <v>300</v>
      </c>
      <c r="N38" s="280">
        <f>K38/M38</f>
        <v>872.60530200794676</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0.85112008676833328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1348.3404705905291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2">
        <f>VLOOKUP(A58,TRANSPORTE!A5:D117,4,FALSE)</f>
        <v>986.99686593056026</v>
      </c>
      <c r="M58" s="903"/>
      <c r="N58" s="295">
        <f>K58*L58</f>
        <v>64.154796285486412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64.154796285486412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85.112008676833327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1497.6072755528487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299.52145511056978</v>
      </c>
      <c r="M82" s="851"/>
      <c r="N82" s="57"/>
    </row>
    <row r="83" spans="1:14">
      <c r="B83" s="95" t="s">
        <v>1057</v>
      </c>
      <c r="C83" s="96"/>
      <c r="D83" s="96"/>
      <c r="E83" s="96"/>
      <c r="F83" s="96"/>
      <c r="G83" s="96"/>
      <c r="H83" s="96"/>
      <c r="I83" s="93"/>
      <c r="J83" s="94"/>
      <c r="K83" s="312">
        <v>0.05</v>
      </c>
      <c r="L83" s="850">
        <f>N77*K83</f>
        <v>74.880363777642444</v>
      </c>
      <c r="M83" s="851"/>
      <c r="N83" s="57"/>
    </row>
    <row r="84" spans="1:14" ht="15.75" thickBot="1">
      <c r="B84" s="97" t="s">
        <v>1058</v>
      </c>
      <c r="C84" s="98"/>
      <c r="D84" s="98"/>
      <c r="E84" s="98"/>
      <c r="F84" s="98"/>
      <c r="G84" s="98"/>
      <c r="H84" s="98"/>
      <c r="I84" s="99"/>
      <c r="J84" s="100"/>
      <c r="K84" s="313">
        <v>0.05</v>
      </c>
      <c r="L84" s="852">
        <f>N77*K84</f>
        <v>74.880363777642444</v>
      </c>
      <c r="M84" s="853"/>
      <c r="N84" s="57"/>
    </row>
    <row r="85" spans="1:14" ht="15.75" thickBot="1">
      <c r="B85" s="815" t="s">
        <v>1037</v>
      </c>
      <c r="C85" s="816"/>
      <c r="D85" s="816"/>
      <c r="E85" s="816"/>
      <c r="F85" s="816"/>
      <c r="G85" s="816"/>
      <c r="H85" s="816"/>
      <c r="I85" s="816"/>
      <c r="J85" s="816"/>
      <c r="K85" s="816"/>
      <c r="L85" s="816"/>
      <c r="M85" s="817"/>
      <c r="N85" s="58">
        <f>L82+L83+L84</f>
        <v>449.28218266585469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1946.8894582187033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18</v>
      </c>
      <c r="N36" s="280">
        <f>K36/M36</f>
        <v>2903.6053184570269</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65395.459929757351</v>
      </c>
      <c r="L37" s="278"/>
      <c r="M37" s="279">
        <v>18</v>
      </c>
      <c r="N37" s="280">
        <f>K37/M37</f>
        <v>3633.0811072087417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18</v>
      </c>
      <c r="N38" s="280">
        <f>K38/M38</f>
        <v>6446.9020593869745</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317964.75426777359</v>
      </c>
      <c r="L39" s="869">
        <v>18</v>
      </c>
      <c r="M39" s="870"/>
      <c r="N39" s="280">
        <f>K39/L39</f>
        <v>17664.708570431867</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91152.277564921256</v>
      </c>
      <c r="L40" s="284"/>
      <c r="M40" s="285">
        <v>18</v>
      </c>
      <c r="N40" s="280">
        <f>K40/M40</f>
        <v>5064.0154202734029</v>
      </c>
    </row>
    <row r="41" spans="1:14">
      <c r="B41" s="872" t="s">
        <v>1036</v>
      </c>
      <c r="C41" s="873"/>
      <c r="D41" s="873"/>
      <c r="E41" s="44"/>
      <c r="F41" s="45"/>
      <c r="G41" s="45"/>
      <c r="H41" s="46"/>
      <c r="I41" s="42"/>
      <c r="J41" s="43"/>
      <c r="K41" s="287"/>
      <c r="L41" s="284"/>
      <c r="M41" s="409">
        <v>0.01</v>
      </c>
      <c r="N41" s="352">
        <f>N75*M41</f>
        <v>28.370669558944442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35740.683145316958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49385</v>
      </c>
      <c r="N48" s="280">
        <f>K48*M48</f>
        <v>1728.4750000000001</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49386.016404507915</v>
      </c>
      <c r="N49" s="280">
        <f>K49*M49</f>
        <v>12346.504101126979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14074.979101126979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2">
        <f>VLOOKUP(A58,TRANSPORTE!A5:D117,4,FALSE)</f>
        <v>938.30852691612165</v>
      </c>
      <c r="M58" s="903"/>
      <c r="N58" s="295">
        <f>K58*L58</f>
        <v>267.41793017109472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267.41793017109472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2837.0669558944442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52920.147132509475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10584.029426501897</v>
      </c>
      <c r="M82" s="851"/>
      <c r="N82" s="57"/>
    </row>
    <row r="83" spans="1:14">
      <c r="B83" s="95" t="s">
        <v>1057</v>
      </c>
      <c r="C83" s="96"/>
      <c r="D83" s="96"/>
      <c r="E83" s="96"/>
      <c r="F83" s="96"/>
      <c r="G83" s="96"/>
      <c r="H83" s="96"/>
      <c r="I83" s="93"/>
      <c r="J83" s="94"/>
      <c r="K83" s="312">
        <v>0.05</v>
      </c>
      <c r="L83" s="850">
        <f>N77*K83</f>
        <v>2646.0073566254741</v>
      </c>
      <c r="M83" s="851"/>
      <c r="N83" s="57"/>
    </row>
    <row r="84" spans="1:14" ht="15.75" thickBot="1">
      <c r="B84" s="97" t="s">
        <v>1058</v>
      </c>
      <c r="C84" s="98"/>
      <c r="D84" s="98"/>
      <c r="E84" s="98"/>
      <c r="F84" s="98"/>
      <c r="G84" s="98"/>
      <c r="H84" s="98"/>
      <c r="I84" s="99"/>
      <c r="J84" s="100"/>
      <c r="K84" s="313">
        <v>0.05</v>
      </c>
      <c r="L84" s="852">
        <f>N77*K84</f>
        <v>2646.0073566254741</v>
      </c>
      <c r="M84" s="853"/>
      <c r="N84" s="57"/>
    </row>
    <row r="85" spans="1:14" ht="15.75" thickBot="1">
      <c r="B85" s="815" t="s">
        <v>1037</v>
      </c>
      <c r="C85" s="816"/>
      <c r="D85" s="816"/>
      <c r="E85" s="816"/>
      <c r="F85" s="816"/>
      <c r="G85" s="816"/>
      <c r="H85" s="816"/>
      <c r="I85" s="816"/>
      <c r="J85" s="816"/>
      <c r="K85" s="816"/>
      <c r="L85" s="816"/>
      <c r="M85" s="817"/>
      <c r="N85" s="58">
        <f>L82+L83+L84</f>
        <v>15876.044139752845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68796.191272262324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12</v>
      </c>
      <c r="N36" s="280">
        <f>K36/M36</f>
        <v>4355.4079776855406</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65395.459929757351</v>
      </c>
      <c r="L37" s="278"/>
      <c r="M37" s="279">
        <v>12</v>
      </c>
      <c r="N37" s="280">
        <f>K37/M37</f>
        <v>5449.6216608131126</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116044.23706896554</v>
      </c>
      <c r="L38" s="278"/>
      <c r="M38" s="279">
        <v>12</v>
      </c>
      <c r="N38" s="280">
        <f>K38/M38</f>
        <v>9670.3530890804614</v>
      </c>
    </row>
    <row r="39" spans="1:14">
      <c r="A39" s="119" t="s">
        <v>299</v>
      </c>
      <c r="B39" s="864" t="str">
        <f>VLOOKUP(A39,EQUIPOS!A7:D154,3,FALSE)</f>
        <v xml:space="preserve">Recicladora, potencia 430HP </v>
      </c>
      <c r="C39" s="865"/>
      <c r="D39" s="865"/>
      <c r="E39" s="865"/>
      <c r="F39" s="865"/>
      <c r="G39" s="865"/>
      <c r="H39" s="866"/>
      <c r="I39" s="275"/>
      <c r="J39" s="276"/>
      <c r="K39" s="277">
        <f>VLOOKUP(A39,EQUIPOS!A7:D164,4,FALSE)</f>
        <v>317964.75426777359</v>
      </c>
      <c r="L39" s="278"/>
      <c r="M39" s="279">
        <v>12</v>
      </c>
      <c r="N39" s="280">
        <f>K39/M39</f>
        <v>26497.0628556478</v>
      </c>
    </row>
    <row r="40" spans="1:14">
      <c r="A40" t="s">
        <v>365</v>
      </c>
      <c r="B40" s="864" t="str">
        <f>VLOOKUP(A40,EQUIPOS!A8:D154,3,FALSE)</f>
        <v xml:space="preserve">Vibrocompatador, potencia 153 HP, peso 10 Ton. </v>
      </c>
      <c r="C40" s="865"/>
      <c r="D40" s="865"/>
      <c r="E40" s="865"/>
      <c r="F40" s="865"/>
      <c r="G40" s="865"/>
      <c r="H40" s="866"/>
      <c r="I40" s="275"/>
      <c r="J40" s="276"/>
      <c r="K40" s="277">
        <f>VLOOKUP(A40,EQUIPOS!A8:D165,4,FALSE)</f>
        <v>91152.277564921256</v>
      </c>
      <c r="L40" s="278"/>
      <c r="M40" s="279">
        <v>12</v>
      </c>
      <c r="N40" s="280">
        <f>K40/M40</f>
        <v>7596.0231304101044</v>
      </c>
    </row>
    <row r="41" spans="1:14">
      <c r="B41" s="864"/>
      <c r="C41" s="865"/>
      <c r="D41" s="865"/>
      <c r="E41" s="865"/>
      <c r="F41" s="865"/>
      <c r="G41" s="865"/>
      <c r="H41" s="866"/>
      <c r="I41" s="867"/>
      <c r="J41" s="868"/>
      <c r="K41" s="277"/>
      <c r="L41" s="869"/>
      <c r="M41" s="870"/>
      <c r="N41" s="280"/>
    </row>
    <row r="42" spans="1:14">
      <c r="B42" s="864"/>
      <c r="C42" s="865"/>
      <c r="D42" s="865"/>
      <c r="E42" s="871"/>
      <c r="F42" s="865"/>
      <c r="G42" s="865"/>
      <c r="H42" s="866"/>
      <c r="I42" s="42"/>
      <c r="J42" s="43"/>
      <c r="K42" s="282"/>
      <c r="L42" s="284"/>
      <c r="M42" s="285"/>
      <c r="N42" s="286"/>
    </row>
    <row r="43" spans="1:14">
      <c r="B43" s="872" t="s">
        <v>1036</v>
      </c>
      <c r="C43" s="950"/>
      <c r="D43" s="950"/>
      <c r="E43" s="44"/>
      <c r="F43" s="45"/>
      <c r="G43" s="45"/>
      <c r="H43" s="46"/>
      <c r="I43" s="42"/>
      <c r="J43" s="43"/>
      <c r="K43" s="287"/>
      <c r="L43" s="284"/>
      <c r="M43" s="409">
        <v>0.1</v>
      </c>
      <c r="N43" s="352">
        <f>N77*M43</f>
        <v>425.56004338416665</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53994.028757021188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55.655134092689678</v>
      </c>
      <c r="N50" s="280">
        <f>K50*M50</f>
        <v>4174.1350569517263</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1115.9633170614113</v>
      </c>
      <c r="N51" s="280">
        <f>K51*M51</f>
        <v>1450.7523121798347</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97"/>
      <c r="C54" s="898"/>
      <c r="D54" s="898"/>
      <c r="E54" s="898"/>
      <c r="F54" s="898"/>
      <c r="G54" s="898"/>
      <c r="H54" s="898"/>
      <c r="I54" s="868"/>
      <c r="J54" s="48"/>
      <c r="K54" s="50"/>
      <c r="L54" s="899"/>
      <c r="M54" s="900"/>
      <c r="N54" s="51"/>
    </row>
    <row r="55" spans="1:14" ht="15.75" thickBot="1">
      <c r="B55" s="815" t="s">
        <v>1037</v>
      </c>
      <c r="C55" s="816"/>
      <c r="D55" s="816"/>
      <c r="E55" s="816"/>
      <c r="F55" s="816"/>
      <c r="G55" s="816"/>
      <c r="H55" s="816"/>
      <c r="I55" s="816"/>
      <c r="J55" s="816"/>
      <c r="K55" s="816"/>
      <c r="L55" s="816"/>
      <c r="M55" s="817"/>
      <c r="N55" s="402">
        <f>SUM(N50:N54)</f>
        <v>5624.8873691315612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4255.600433841666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N45+N55+N66+N77</f>
        <v>63874.516559994416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12774.903311998884</v>
      </c>
      <c r="M84" s="851"/>
      <c r="N84" s="57"/>
    </row>
    <row r="85" spans="1:14">
      <c r="B85" s="95" t="s">
        <v>1057</v>
      </c>
      <c r="C85" s="96"/>
      <c r="D85" s="96"/>
      <c r="E85" s="96"/>
      <c r="F85" s="96"/>
      <c r="G85" s="96"/>
      <c r="H85" s="96"/>
      <c r="I85" s="93"/>
      <c r="J85" s="94"/>
      <c r="K85" s="312">
        <v>0.05</v>
      </c>
      <c r="L85" s="850">
        <f>N79*K85</f>
        <v>3193.7258279997209</v>
      </c>
      <c r="M85" s="851"/>
      <c r="N85" s="57"/>
    </row>
    <row r="86" spans="1:14" ht="15.75" thickBot="1">
      <c r="B86" s="97" t="s">
        <v>1058</v>
      </c>
      <c r="C86" s="98"/>
      <c r="D86" s="98"/>
      <c r="E86" s="98"/>
      <c r="F86" s="98"/>
      <c r="G86" s="98"/>
      <c r="H86" s="98"/>
      <c r="I86" s="99"/>
      <c r="J86" s="100"/>
      <c r="K86" s="313">
        <v>0.05</v>
      </c>
      <c r="L86" s="852">
        <f>N79*K86</f>
        <v>3193.7258279997209</v>
      </c>
      <c r="M86" s="853"/>
      <c r="N86" s="57"/>
    </row>
    <row r="87" spans="1:14" ht="15.75" thickBot="1">
      <c r="B87" s="815" t="s">
        <v>1037</v>
      </c>
      <c r="C87" s="816"/>
      <c r="D87" s="816"/>
      <c r="E87" s="816"/>
      <c r="F87" s="816"/>
      <c r="G87" s="816"/>
      <c r="H87" s="816"/>
      <c r="I87" s="816"/>
      <c r="J87" s="816"/>
      <c r="K87" s="816"/>
      <c r="L87" s="816"/>
      <c r="M87" s="817"/>
      <c r="N87" s="58">
        <f>L84+L85+L86</f>
        <v>19162.354967998326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83036.871527992742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8" t="s">
        <v>2324</v>
      </c>
      <c r="C106" s="819"/>
      <c r="D106" s="819"/>
      <c r="E106" s="819"/>
      <c r="F106" s="819"/>
      <c r="G106" s="819"/>
      <c r="H106" s="819"/>
      <c r="I106" s="819"/>
      <c r="J106" s="819"/>
      <c r="K106" s="819"/>
      <c r="L106" s="819"/>
      <c r="M106" s="819"/>
      <c r="N106" s="820"/>
    </row>
    <row r="107" spans="2:14" ht="15" customHeight="1">
      <c r="B107" s="818"/>
      <c r="C107" s="819"/>
      <c r="D107" s="819"/>
      <c r="E107" s="819"/>
      <c r="F107" s="819"/>
      <c r="G107" s="819"/>
      <c r="H107" s="819"/>
      <c r="I107" s="819"/>
      <c r="J107" s="819"/>
      <c r="K107" s="819"/>
      <c r="L107" s="819"/>
      <c r="M107" s="819"/>
      <c r="N107" s="820"/>
    </row>
    <row r="108" spans="2:14" ht="30" customHeight="1">
      <c r="B108" s="821" t="s">
        <v>2325</v>
      </c>
      <c r="C108" s="822"/>
      <c r="D108" s="822"/>
      <c r="E108" s="822"/>
      <c r="F108" s="822"/>
      <c r="G108" s="822"/>
      <c r="H108" s="822"/>
      <c r="I108" s="822"/>
      <c r="J108" s="822"/>
      <c r="K108" s="822"/>
      <c r="L108" s="822"/>
      <c r="M108" s="822"/>
      <c r="N108" s="823"/>
    </row>
    <row r="109" spans="2:14">
      <c r="B109" s="821"/>
      <c r="C109" s="822"/>
      <c r="D109" s="822"/>
      <c r="E109" s="822"/>
      <c r="F109" s="822"/>
      <c r="G109" s="822"/>
      <c r="H109" s="822"/>
      <c r="I109" s="822"/>
      <c r="J109" s="822"/>
      <c r="K109" s="822"/>
      <c r="L109" s="822"/>
      <c r="M109" s="822"/>
      <c r="N109" s="82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1"/>
      <c r="K119" s="881"/>
      <c r="L119" s="881"/>
      <c r="M119" s="881"/>
      <c r="N119" s="882"/>
    </row>
    <row r="120" spans="2:14" ht="15.75" thickBot="1">
      <c r="B120" s="269" t="s">
        <v>2327</v>
      </c>
      <c r="C120" s="401"/>
      <c r="D120" s="401"/>
      <c r="E120" s="63"/>
      <c r="F120" s="63"/>
      <c r="G120" s="63"/>
      <c r="H120" s="63"/>
      <c r="I120" s="63"/>
      <c r="J120" s="883"/>
      <c r="K120" s="883"/>
      <c r="L120" s="883"/>
      <c r="M120" s="883"/>
      <c r="N120" s="88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18</v>
      </c>
      <c r="N36" s="280">
        <f>K36/M36</f>
        <v>2903.6053184570269</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65395.459929757351</v>
      </c>
      <c r="L37" s="278"/>
      <c r="M37" s="279">
        <v>18</v>
      </c>
      <c r="N37" s="280">
        <f>K37/M37</f>
        <v>3633.0811072087417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18</v>
      </c>
      <c r="N38" s="280">
        <f>K38/M38</f>
        <v>6446.9020593869745</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317964.75426777359</v>
      </c>
      <c r="L39" s="869">
        <v>18</v>
      </c>
      <c r="M39" s="870"/>
      <c r="N39" s="280">
        <f>K39/L39</f>
        <v>17664.708570431867</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91152.277564921256</v>
      </c>
      <c r="L40" s="284"/>
      <c r="M40" s="285">
        <v>18</v>
      </c>
      <c r="N40" s="280">
        <f>K40/M40</f>
        <v>5064.0154202734029</v>
      </c>
    </row>
    <row r="41" spans="1:14">
      <c r="B41" s="328"/>
      <c r="C41" s="329"/>
      <c r="D41" s="329"/>
      <c r="E41" s="329"/>
      <c r="F41" s="331"/>
      <c r="G41" s="331"/>
      <c r="H41" s="131"/>
      <c r="I41" s="42"/>
      <c r="J41" s="43"/>
      <c r="K41" s="282"/>
      <c r="L41" s="284"/>
      <c r="M41" s="285"/>
      <c r="N41" s="280"/>
    </row>
    <row r="42" spans="1:14">
      <c r="B42" s="872" t="s">
        <v>1036</v>
      </c>
      <c r="C42" s="873"/>
      <c r="D42" s="873"/>
      <c r="E42" s="44"/>
      <c r="F42" s="45"/>
      <c r="G42" s="45"/>
      <c r="H42" s="46"/>
      <c r="I42" s="42"/>
      <c r="J42" s="43"/>
      <c r="K42" s="287"/>
      <c r="L42" s="284"/>
      <c r="M42" s="409">
        <v>0.01</v>
      </c>
      <c r="N42" s="352">
        <f>N76*M42</f>
        <v>28.370669558944442</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35740.683145316958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366461.62237087922</v>
      </c>
      <c r="N49" s="280">
        <f>K49*M49</f>
        <v>56068.628222744519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56068.628222744519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2">
        <f>VLOOKUP(A59,TRANSPORTE!A5:D117,4,FALSE)</f>
        <v>986.99686593056026</v>
      </c>
      <c r="M59" s="903"/>
      <c r="N59" s="295">
        <f>K59*L59</f>
        <v>151.01052048737571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151.01052048737571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94797.388844443296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18959.477768888661</v>
      </c>
      <c r="M83" s="851"/>
      <c r="N83" s="57"/>
    </row>
    <row r="84" spans="1:14">
      <c r="B84" s="95" t="s">
        <v>1057</v>
      </c>
      <c r="C84" s="96"/>
      <c r="D84" s="96"/>
      <c r="E84" s="96"/>
      <c r="F84" s="96"/>
      <c r="G84" s="96"/>
      <c r="H84" s="96"/>
      <c r="I84" s="93"/>
      <c r="J84" s="94"/>
      <c r="K84" s="312">
        <v>0.05</v>
      </c>
      <c r="L84" s="850">
        <f>N78*K84</f>
        <v>4739.8694422221652</v>
      </c>
      <c r="M84" s="851"/>
      <c r="N84" s="57"/>
    </row>
    <row r="85" spans="1:14" ht="15.75" thickBot="1">
      <c r="B85" s="97" t="s">
        <v>1058</v>
      </c>
      <c r="C85" s="98"/>
      <c r="D85" s="98"/>
      <c r="E85" s="98"/>
      <c r="F85" s="98"/>
      <c r="G85" s="98"/>
      <c r="H85" s="98"/>
      <c r="I85" s="99"/>
      <c r="J85" s="100"/>
      <c r="K85" s="313">
        <v>0.05</v>
      </c>
      <c r="L85" s="852">
        <f>N78*K85</f>
        <v>4739.8694422221652</v>
      </c>
      <c r="M85" s="853"/>
      <c r="N85" s="57"/>
    </row>
    <row r="86" spans="1:14" ht="15.75" thickBot="1">
      <c r="B86" s="815" t="s">
        <v>1037</v>
      </c>
      <c r="C86" s="816"/>
      <c r="D86" s="816"/>
      <c r="E86" s="816"/>
      <c r="F86" s="816"/>
      <c r="G86" s="816"/>
      <c r="H86" s="816"/>
      <c r="I86" s="816"/>
      <c r="J86" s="816"/>
      <c r="K86" s="816"/>
      <c r="L86" s="816"/>
      <c r="M86" s="817"/>
      <c r="N86" s="58">
        <f>L83+L84+L85</f>
        <v>28439.216653332995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123236.6054977763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18</v>
      </c>
      <c r="N36" s="280">
        <f>K36/M36</f>
        <v>2903.6053184570269</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65395.459929757351</v>
      </c>
      <c r="L37" s="278"/>
      <c r="M37" s="279">
        <v>18</v>
      </c>
      <c r="N37" s="280">
        <f>K37/M37</f>
        <v>3633.0811072087417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18</v>
      </c>
      <c r="N38" s="280">
        <f>K38/M38</f>
        <v>6446.9020593869745</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317964.75426777359</v>
      </c>
      <c r="L39" s="869">
        <v>18</v>
      </c>
      <c r="M39" s="870"/>
      <c r="N39" s="280">
        <f>K39/L39</f>
        <v>17664.708570431867</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91152.277564921256</v>
      </c>
      <c r="L40" s="284"/>
      <c r="M40" s="285">
        <v>18</v>
      </c>
      <c r="N40" s="280">
        <f>K40/M40</f>
        <v>5064.0154202734029</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28.370669558944442</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35740.683145316958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360404.40547218703</v>
      </c>
      <c r="N49" s="280">
        <f>K49*M49</f>
        <v>55141.874037244612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55141.874037244612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2">
        <f>VLOOKUP(A59,TRANSPORTE!A5:D117,4,FALSE)</f>
        <v>986.99686593056026</v>
      </c>
      <c r="M59" s="903"/>
      <c r="N59" s="295">
        <f>K59*L59</f>
        <v>151.01052048737571</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151.01052048737571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93870.634658943396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18774.12693178868</v>
      </c>
      <c r="M83" s="851"/>
      <c r="N83" s="57"/>
    </row>
    <row r="84" spans="1:14">
      <c r="B84" s="95" t="s">
        <v>1057</v>
      </c>
      <c r="C84" s="96"/>
      <c r="D84" s="96"/>
      <c r="E84" s="96"/>
      <c r="F84" s="96"/>
      <c r="G84" s="96"/>
      <c r="H84" s="96"/>
      <c r="I84" s="93"/>
      <c r="J84" s="94"/>
      <c r="K84" s="312">
        <v>0.05</v>
      </c>
      <c r="L84" s="850">
        <f>N78*K84</f>
        <v>4693.53173294717</v>
      </c>
      <c r="M84" s="851"/>
      <c r="N84" s="57"/>
    </row>
    <row r="85" spans="1:14" ht="15.75" thickBot="1">
      <c r="B85" s="97" t="s">
        <v>1058</v>
      </c>
      <c r="C85" s="98"/>
      <c r="D85" s="98"/>
      <c r="E85" s="98"/>
      <c r="F85" s="98"/>
      <c r="G85" s="98"/>
      <c r="H85" s="98"/>
      <c r="I85" s="99"/>
      <c r="J85" s="100"/>
      <c r="K85" s="313">
        <v>0.05</v>
      </c>
      <c r="L85" s="852">
        <f>N78*K85</f>
        <v>4693.53173294717</v>
      </c>
      <c r="M85" s="853"/>
      <c r="N85" s="57"/>
    </row>
    <row r="86" spans="1:14" ht="15.75" thickBot="1">
      <c r="B86" s="815" t="s">
        <v>1037</v>
      </c>
      <c r="C86" s="816"/>
      <c r="D86" s="816"/>
      <c r="E86" s="816"/>
      <c r="F86" s="816"/>
      <c r="G86" s="816"/>
      <c r="H86" s="816"/>
      <c r="I86" s="816"/>
      <c r="J86" s="816"/>
      <c r="K86" s="816"/>
      <c r="L86" s="816"/>
      <c r="M86" s="817"/>
      <c r="N86" s="58">
        <f>L83+L84+L85</f>
        <v>28161.190397683018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122031.82505662642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15</v>
      </c>
      <c r="N36" s="280">
        <f>K36/M36</f>
        <v>3484.326382148432</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65395.459929757351</v>
      </c>
      <c r="L37" s="278"/>
      <c r="M37" s="279">
        <v>15</v>
      </c>
      <c r="N37" s="280">
        <f>K37/M37</f>
        <v>4359.6973286504899</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15</v>
      </c>
      <c r="N38" s="280">
        <f>K38/M38</f>
        <v>7736.2824712643687</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317964.75426777359</v>
      </c>
      <c r="L39" s="869">
        <v>15</v>
      </c>
      <c r="M39" s="870"/>
      <c r="N39" s="280">
        <f>K39/L39</f>
        <v>21197.65028451824</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91152.277564921256</v>
      </c>
      <c r="L40" s="284"/>
      <c r="M40" s="285">
        <v>15</v>
      </c>
      <c r="N40" s="280">
        <f>K40/M40</f>
        <v>6076.8185043280837</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34.044803470733335</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42888.819774380347</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366461.62237087922</v>
      </c>
      <c r="N49" s="280">
        <f>K49*M49</f>
        <v>56068.628222744519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56068.628222744519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2">
        <f>VLOOKUP(A59,TRANSPORTE!A5:D117,4,FALSE)</f>
        <v>986.99686593056026</v>
      </c>
      <c r="M59" s="903"/>
      <c r="N59" s="295">
        <f>K59*L59</f>
        <v>151.01052048737571</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151.01052048737571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102512.93886468557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20502.587772937113</v>
      </c>
      <c r="M83" s="851"/>
      <c r="N83" s="57"/>
    </row>
    <row r="84" spans="1:14">
      <c r="B84" s="95" t="s">
        <v>1057</v>
      </c>
      <c r="C84" s="96"/>
      <c r="D84" s="96"/>
      <c r="E84" s="96"/>
      <c r="F84" s="96"/>
      <c r="G84" s="96"/>
      <c r="H84" s="96"/>
      <c r="I84" s="93"/>
      <c r="J84" s="94"/>
      <c r="K84" s="312">
        <v>0.05</v>
      </c>
      <c r="L84" s="850">
        <f>N78*K84</f>
        <v>5125.6469432342783</v>
      </c>
      <c r="M84" s="851"/>
      <c r="N84" s="57"/>
    </row>
    <row r="85" spans="1:14" ht="15.75" thickBot="1">
      <c r="B85" s="97" t="s">
        <v>1058</v>
      </c>
      <c r="C85" s="98"/>
      <c r="D85" s="98"/>
      <c r="E85" s="98"/>
      <c r="F85" s="98"/>
      <c r="G85" s="98"/>
      <c r="H85" s="98"/>
      <c r="I85" s="99"/>
      <c r="J85" s="100"/>
      <c r="K85" s="313">
        <v>0.05</v>
      </c>
      <c r="L85" s="852">
        <f>N78*K85</f>
        <v>5125.6469432342783</v>
      </c>
      <c r="M85" s="853"/>
      <c r="N85" s="57"/>
    </row>
    <row r="86" spans="1:14" ht="15.75" thickBot="1">
      <c r="B86" s="815" t="s">
        <v>1037</v>
      </c>
      <c r="C86" s="816"/>
      <c r="D86" s="816"/>
      <c r="E86" s="816"/>
      <c r="F86" s="816"/>
      <c r="G86" s="816"/>
      <c r="H86" s="816"/>
      <c r="I86" s="816"/>
      <c r="J86" s="816"/>
      <c r="K86" s="816"/>
      <c r="L86" s="816"/>
      <c r="M86" s="817"/>
      <c r="N86" s="58">
        <f>L83+L84+L85</f>
        <v>30753.88165940567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133266.82052409125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279">
        <v>15</v>
      </c>
      <c r="N36" s="280">
        <f>K36/M36</f>
        <v>3484.326382148432</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65395.459929757351</v>
      </c>
      <c r="L37" s="278"/>
      <c r="M37" s="279">
        <v>15</v>
      </c>
      <c r="N37" s="280">
        <f>K37/M37</f>
        <v>4359.6973286504899</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116044.23706896554</v>
      </c>
      <c r="L38" s="278"/>
      <c r="M38" s="279">
        <v>15</v>
      </c>
      <c r="N38" s="280">
        <f>K38/M38</f>
        <v>7736.2824712643687</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317964.75426777359</v>
      </c>
      <c r="L39" s="869">
        <v>15</v>
      </c>
      <c r="M39" s="870"/>
      <c r="N39" s="280">
        <f>K39/L39</f>
        <v>21197.65028451824</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91152.277564921256</v>
      </c>
      <c r="L40" s="284"/>
      <c r="M40" s="285">
        <v>15</v>
      </c>
      <c r="N40" s="280">
        <f>K40/M40</f>
        <v>6076.8185043280837</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34.044803470733335</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42888.819774380347</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360404.40547218703</v>
      </c>
      <c r="N49" s="280">
        <f>K49*M49</f>
        <v>55141.874037244612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55141.874037244612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2">
        <f>VLOOKUP(A59,TRANSPORTE!A5:D117,4,FALSE)</f>
        <v>986.99686593056026</v>
      </c>
      <c r="M59" s="903"/>
      <c r="N59" s="295">
        <f>K59*L59</f>
        <v>151.01052048737571</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151.01052048737571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101586.18467918565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20317.236935837132</v>
      </c>
      <c r="M83" s="851"/>
      <c r="N83" s="57"/>
    </row>
    <row r="84" spans="1:14">
      <c r="B84" s="95" t="s">
        <v>1057</v>
      </c>
      <c r="C84" s="96"/>
      <c r="D84" s="96"/>
      <c r="E84" s="96"/>
      <c r="F84" s="96"/>
      <c r="G84" s="96"/>
      <c r="H84" s="96"/>
      <c r="I84" s="93"/>
      <c r="J84" s="94"/>
      <c r="K84" s="312">
        <v>0.05</v>
      </c>
      <c r="L84" s="850">
        <f>N78*K84</f>
        <v>5079.3092339592831</v>
      </c>
      <c r="M84" s="851"/>
      <c r="N84" s="57"/>
    </row>
    <row r="85" spans="1:14" ht="15.75" thickBot="1">
      <c r="B85" s="97" t="s">
        <v>1058</v>
      </c>
      <c r="C85" s="98"/>
      <c r="D85" s="98"/>
      <c r="E85" s="98"/>
      <c r="F85" s="98"/>
      <c r="G85" s="98"/>
      <c r="H85" s="98"/>
      <c r="I85" s="99"/>
      <c r="J85" s="100"/>
      <c r="K85" s="313">
        <v>0.05</v>
      </c>
      <c r="L85" s="852">
        <f>N78*K85</f>
        <v>5079.3092339592831</v>
      </c>
      <c r="M85" s="853"/>
      <c r="N85" s="57"/>
    </row>
    <row r="86" spans="1:14" ht="15.75" thickBot="1">
      <c r="B86" s="815" t="s">
        <v>1037</v>
      </c>
      <c r="C86" s="816"/>
      <c r="D86" s="816"/>
      <c r="E86" s="816"/>
      <c r="F86" s="816"/>
      <c r="G86" s="816"/>
      <c r="H86" s="816"/>
      <c r="I86" s="816"/>
      <c r="J86" s="816"/>
      <c r="K86" s="816"/>
      <c r="L86" s="816"/>
      <c r="M86" s="817"/>
      <c r="N86" s="58">
        <f>L83+L84+L85</f>
        <v>30475.855403755701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132062.04008294136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4.0853764164879998</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5784.59</v>
      </c>
      <c r="N49" s="280">
        <f>K49*M49</f>
        <v>6102.7424499999997</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6102.7424499999997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408.53764164879999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6515.3654680652871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1303.0730936130576</v>
      </c>
      <c r="M83" s="851"/>
      <c r="N83" s="57"/>
    </row>
    <row r="84" spans="1:14">
      <c r="B84" s="95" t="s">
        <v>1057</v>
      </c>
      <c r="C84" s="96"/>
      <c r="D84" s="96"/>
      <c r="E84" s="96"/>
      <c r="F84" s="96"/>
      <c r="G84" s="96"/>
      <c r="H84" s="96"/>
      <c r="I84" s="93"/>
      <c r="J84" s="94"/>
      <c r="K84" s="312">
        <v>0.05</v>
      </c>
      <c r="L84" s="850">
        <f>N78*K84</f>
        <v>325.7682734032644</v>
      </c>
      <c r="M84" s="851"/>
      <c r="N84" s="57"/>
    </row>
    <row r="85" spans="1:14" ht="15.75" thickBot="1">
      <c r="B85" s="97" t="s">
        <v>1058</v>
      </c>
      <c r="C85" s="98"/>
      <c r="D85" s="98"/>
      <c r="E85" s="98"/>
      <c r="F85" s="98"/>
      <c r="G85" s="98"/>
      <c r="H85" s="98"/>
      <c r="I85" s="99"/>
      <c r="J85" s="100"/>
      <c r="K85" s="313">
        <v>0.05</v>
      </c>
      <c r="L85" s="852">
        <f>N78*K85</f>
        <v>325.7682734032644</v>
      </c>
      <c r="M85" s="853"/>
      <c r="N85" s="57"/>
    </row>
    <row r="86" spans="1:14" ht="15.75" thickBot="1">
      <c r="B86" s="815" t="s">
        <v>1037</v>
      </c>
      <c r="C86" s="816"/>
      <c r="D86" s="816"/>
      <c r="E86" s="816"/>
      <c r="F86" s="816"/>
      <c r="G86" s="816"/>
      <c r="H86" s="816"/>
      <c r="I86" s="816"/>
      <c r="J86" s="816"/>
      <c r="K86" s="816"/>
      <c r="L86" s="816"/>
      <c r="M86" s="817"/>
      <c r="N86" s="58">
        <f>L83+L84+L85</f>
        <v>1954.6096404195864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8469.975108484874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164</v>
      </c>
      <c r="B36" s="864" t="str">
        <f>VLOOKUP(A36,EQUIPOS!A6:D154,3,FALSE)</f>
        <v>Compactador manual de rodillo</v>
      </c>
      <c r="C36" s="865"/>
      <c r="D36" s="865"/>
      <c r="E36" s="865"/>
      <c r="F36" s="865"/>
      <c r="G36" s="865"/>
      <c r="H36" s="866"/>
      <c r="I36" s="275"/>
      <c r="J36" s="276"/>
      <c r="K36" s="277">
        <f>VLOOKUP(A36,EQUIPOS!A6:D163,4,FALSE)</f>
        <v>119000</v>
      </c>
      <c r="L36" s="278"/>
      <c r="M36" s="279">
        <v>2</v>
      </c>
      <c r="N36" s="280">
        <f>K36/M36</f>
        <v>59500</v>
      </c>
    </row>
    <row r="37" spans="1:14">
      <c r="A37" s="119" t="s">
        <v>180</v>
      </c>
      <c r="B37" s="864" t="str">
        <f>VLOOKUP(A37,EQUIPOS!A7:D154,3,FALSE)</f>
        <v>Compresor 120 HP, con martillo.</v>
      </c>
      <c r="C37" s="865"/>
      <c r="D37" s="865"/>
      <c r="E37" s="865"/>
      <c r="F37" s="865"/>
      <c r="G37" s="865"/>
      <c r="H37" s="866"/>
      <c r="I37" s="275"/>
      <c r="J37" s="276"/>
      <c r="K37" s="277">
        <f>VLOOKUP(A37,EQUIPOS!A7:D164,4,FALSE)</f>
        <v>86582</v>
      </c>
      <c r="L37" s="278"/>
      <c r="M37" s="279">
        <v>4</v>
      </c>
      <c r="N37" s="280">
        <f>K37/M37</f>
        <v>21645.5</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19116.448797360583</v>
      </c>
      <c r="L38" s="278"/>
      <c r="M38" s="279">
        <v>10</v>
      </c>
      <c r="N38" s="280">
        <f>K38/M38</f>
        <v>1911.6448797360583</v>
      </c>
    </row>
    <row r="39" spans="1:14">
      <c r="A39" t="s">
        <v>303</v>
      </c>
      <c r="B39" s="864" t="str">
        <f>VLOOKUP(A39,EQUIPOS!A9:D154,3,FALSE)</f>
        <v>Retrocargador, pala de 1,1 m3 de capacidad, profundidad de excavación de 4.400 mm y una altura de 5.680 mm</v>
      </c>
      <c r="C39" s="865"/>
      <c r="D39" s="865"/>
      <c r="E39" s="865"/>
      <c r="F39" s="865"/>
      <c r="G39" s="865"/>
      <c r="H39" s="866"/>
      <c r="I39" s="275"/>
      <c r="J39" s="276"/>
      <c r="K39" s="277">
        <f>VLOOKUP(A39,EQUIPOS!A9:D166,4,FALSE)</f>
        <v>115322.96090889742</v>
      </c>
      <c r="L39" s="278"/>
      <c r="M39" s="279">
        <v>10</v>
      </c>
      <c r="N39" s="280">
        <f>K39/M39</f>
        <v>11532.296090889742</v>
      </c>
    </row>
    <row r="40" spans="1:14">
      <c r="A40" t="s">
        <v>129</v>
      </c>
      <c r="B40" s="864" t="str">
        <f>VLOOKUP(A40,EQUIPOS!A10:D154,3,FALSE)</f>
        <v xml:space="preserve">Buldozer, Potencia al volante de 140 HP, motor de 2200 RPM, longitud de hoja 4,80m. </v>
      </c>
      <c r="C40" s="865"/>
      <c r="D40" s="865"/>
      <c r="E40" s="865"/>
      <c r="F40" s="865"/>
      <c r="G40" s="865"/>
      <c r="H40" s="866"/>
      <c r="I40" s="275"/>
      <c r="J40" s="276"/>
      <c r="K40" s="277">
        <f>VLOOKUP(A40,EQUIPOS!A10:D167,4,FALSE)</f>
        <v>156794.6972754364</v>
      </c>
      <c r="L40" s="278"/>
      <c r="M40" s="279">
        <v>100</v>
      </c>
      <c r="N40" s="280">
        <f>K40/M40</f>
        <v>1567.946972754364</v>
      </c>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1276.6801301525002</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97434.06807353266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3339.4098475260648</v>
      </c>
      <c r="N53" s="280">
        <f>K53*M53</f>
        <v>3339.4098475260648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3339.4098475260648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2">
        <f>VLOOKUP(A63,TRANSPORTE!A5:D117,4,FALSE)</f>
        <v>986.99686593056026</v>
      </c>
      <c r="M63" s="903"/>
      <c r="N63" s="295">
        <f>K63*L63</f>
        <v>1283.0959257097284</v>
      </c>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1283.0959257097284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133"/>
    </row>
    <row r="80" spans="1:15" ht="15.75" thickBot="1">
      <c r="B80" s="904" t="s">
        <v>1037</v>
      </c>
      <c r="C80" s="858"/>
      <c r="D80" s="858"/>
      <c r="E80" s="858"/>
      <c r="F80" s="858"/>
      <c r="G80" s="858"/>
      <c r="H80" s="858"/>
      <c r="I80" s="858"/>
      <c r="J80" s="858"/>
      <c r="K80" s="858"/>
      <c r="L80" s="858"/>
      <c r="M80" s="859"/>
      <c r="N80" s="468">
        <f>SUM(N74:N79)</f>
        <v>12766.801301525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114823.37514829346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22964.675029658694</v>
      </c>
      <c r="M87" s="851"/>
      <c r="N87" s="57"/>
    </row>
    <row r="88" spans="1:14">
      <c r="B88" s="95" t="s">
        <v>1057</v>
      </c>
      <c r="C88" s="96"/>
      <c r="D88" s="96"/>
      <c r="E88" s="96"/>
      <c r="F88" s="96"/>
      <c r="G88" s="96"/>
      <c r="H88" s="96"/>
      <c r="I88" s="93"/>
      <c r="J88" s="94"/>
      <c r="K88" s="312">
        <v>0.05</v>
      </c>
      <c r="L88" s="850">
        <f>N82*K88</f>
        <v>5741.1687574146736</v>
      </c>
      <c r="M88" s="851"/>
      <c r="N88" s="57"/>
    </row>
    <row r="89" spans="1:14" ht="15.75" thickBot="1">
      <c r="B89" s="97" t="s">
        <v>1058</v>
      </c>
      <c r="C89" s="98"/>
      <c r="D89" s="98"/>
      <c r="E89" s="98"/>
      <c r="F89" s="98"/>
      <c r="G89" s="98"/>
      <c r="H89" s="98"/>
      <c r="I89" s="99"/>
      <c r="J89" s="100"/>
      <c r="K89" s="313">
        <v>0.05</v>
      </c>
      <c r="L89" s="852">
        <f>N82*K89</f>
        <v>5741.1687574146736</v>
      </c>
      <c r="M89" s="853"/>
      <c r="N89" s="57"/>
    </row>
    <row r="90" spans="1:14" ht="15.75" thickBot="1">
      <c r="B90" s="815" t="s">
        <v>1037</v>
      </c>
      <c r="C90" s="816"/>
      <c r="D90" s="816"/>
      <c r="E90" s="816"/>
      <c r="F90" s="816"/>
      <c r="G90" s="816"/>
      <c r="H90" s="816"/>
      <c r="I90" s="816"/>
      <c r="J90" s="816"/>
      <c r="K90" s="816"/>
      <c r="L90" s="816"/>
      <c r="M90" s="817"/>
      <c r="N90" s="58">
        <f>L87+L88+L89</f>
        <v>34447.01254448804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149270.38769278151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279">
        <v>2</v>
      </c>
      <c r="N36" s="280">
        <f>K36/M36</f>
        <v>3867.5</v>
      </c>
    </row>
    <row r="37" spans="1:14">
      <c r="A37" s="119" t="s">
        <v>303</v>
      </c>
      <c r="B37" s="864" t="str">
        <f>VLOOKUP(A37,EQUIPOS!A7:D154,3,FALSE)</f>
        <v>Retrocargador, pala de 1,1 m3 de capacidad, profundidad de excavación de 4.400 mm y una altura de 5.680 mm</v>
      </c>
      <c r="C37" s="865"/>
      <c r="D37" s="865"/>
      <c r="E37" s="865"/>
      <c r="F37" s="865"/>
      <c r="G37" s="865"/>
      <c r="H37" s="866"/>
      <c r="I37" s="275"/>
      <c r="J37" s="276"/>
      <c r="K37" s="277">
        <f>VLOOKUP(A37,EQUIPOS!A7:D164,4,FALSE)</f>
        <v>115322.96090889742</v>
      </c>
      <c r="L37" s="278"/>
      <c r="M37" s="279">
        <v>10</v>
      </c>
      <c r="N37" s="280">
        <f>K37/M37</f>
        <v>11532.296090889742</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275"/>
      <c r="J39" s="276"/>
      <c r="K39" s="277"/>
      <c r="L39" s="278"/>
      <c r="M39" s="279"/>
      <c r="N39" s="280"/>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N80*M46</f>
        <v>255.33602603049999</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15655.132116920242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B63" s="52"/>
      <c r="C63" s="325"/>
      <c r="D63" s="325"/>
      <c r="E63" s="325"/>
      <c r="F63" s="325"/>
      <c r="G63" s="325"/>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5106.7205206099998</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20761.852637530243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4152.3705275060483</v>
      </c>
      <c r="M87" s="851"/>
      <c r="N87" s="57"/>
    </row>
    <row r="88" spans="1:14">
      <c r="B88" s="95" t="s">
        <v>1057</v>
      </c>
      <c r="C88" s="96"/>
      <c r="D88" s="96"/>
      <c r="E88" s="96"/>
      <c r="F88" s="96"/>
      <c r="G88" s="96"/>
      <c r="H88" s="96"/>
      <c r="I88" s="93"/>
      <c r="J88" s="94"/>
      <c r="K88" s="312">
        <v>0.05</v>
      </c>
      <c r="L88" s="850">
        <f>N82*K88</f>
        <v>1038.0926318765121</v>
      </c>
      <c r="M88" s="851"/>
      <c r="N88" s="57"/>
    </row>
    <row r="89" spans="1:14" ht="15.75" thickBot="1">
      <c r="B89" s="97" t="s">
        <v>1058</v>
      </c>
      <c r="C89" s="98"/>
      <c r="D89" s="98"/>
      <c r="E89" s="98"/>
      <c r="F89" s="98"/>
      <c r="G89" s="98"/>
      <c r="H89" s="98"/>
      <c r="I89" s="99"/>
      <c r="J89" s="100"/>
      <c r="K89" s="313">
        <v>0.05</v>
      </c>
      <c r="L89" s="852">
        <f>N82*K89</f>
        <v>1038.0926318765121</v>
      </c>
      <c r="M89" s="853"/>
      <c r="N89" s="57"/>
    </row>
    <row r="90" spans="1:14" ht="15.75" thickBot="1">
      <c r="B90" s="815" t="s">
        <v>1037</v>
      </c>
      <c r="C90" s="816"/>
      <c r="D90" s="816"/>
      <c r="E90" s="816"/>
      <c r="F90" s="816"/>
      <c r="G90" s="816"/>
      <c r="H90" s="816"/>
      <c r="I90" s="816"/>
      <c r="J90" s="816"/>
      <c r="K90" s="816"/>
      <c r="L90" s="816"/>
      <c r="M90" s="817"/>
      <c r="N90" s="58">
        <f>L87+L88+L89</f>
        <v>6228.555791259073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26990.408428789317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1687</v>
      </c>
      <c r="B36" s="864" t="str">
        <f>VLOOKUP(A36,EQUIPOS!A6:D154,3,FALSE)</f>
        <v>Derretidora de asfalto (crafco o similar)</v>
      </c>
      <c r="C36" s="865"/>
      <c r="D36" s="865"/>
      <c r="E36" s="865"/>
      <c r="F36" s="865"/>
      <c r="G36" s="865"/>
      <c r="H36" s="866"/>
      <c r="I36" s="275"/>
      <c r="J36" s="276"/>
      <c r="K36" s="277">
        <f>VLOOKUP(A36,EQUIPOS!A6:D163,4,FALSE)</f>
        <v>2353.7828118348234</v>
      </c>
      <c r="L36" s="278"/>
      <c r="M36" s="279">
        <v>60</v>
      </c>
      <c r="N36" s="280">
        <f>K36/M36</f>
        <v>39.229713530580391</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60</v>
      </c>
      <c r="N37" s="280">
        <f>K37/M37</f>
        <v>1443.0333333333333</v>
      </c>
    </row>
    <row r="38" spans="1:14">
      <c r="A38" t="s">
        <v>138</v>
      </c>
      <c r="B38" s="864" t="str">
        <f>VLOOKUP(A38,EQUIPOS!A8:D154,3,FALSE)</f>
        <v>Camioneta D-300</v>
      </c>
      <c r="C38" s="865"/>
      <c r="D38" s="865"/>
      <c r="E38" s="865"/>
      <c r="F38" s="865"/>
      <c r="G38" s="865"/>
      <c r="H38" s="866"/>
      <c r="I38" s="275"/>
      <c r="J38" s="276"/>
      <c r="K38" s="277">
        <f>VLOOKUP(A38,EQUIPOS!A8:D165,4,FALSE)</f>
        <v>47038.405151128143</v>
      </c>
      <c r="L38" s="278"/>
      <c r="M38" s="279">
        <v>60</v>
      </c>
      <c r="N38" s="280">
        <f>K38/M38</f>
        <v>783.97341918546908</v>
      </c>
    </row>
    <row r="39" spans="1:14">
      <c r="B39" s="864"/>
      <c r="C39" s="865"/>
      <c r="D39" s="865"/>
      <c r="E39" s="865"/>
      <c r="F39" s="865"/>
      <c r="G39" s="865"/>
      <c r="H39" s="866"/>
      <c r="I39" s="275"/>
      <c r="J39" s="276"/>
      <c r="K39" s="277"/>
      <c r="L39" s="278"/>
      <c r="M39" s="279"/>
      <c r="N39" s="280"/>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N80*M46</f>
        <v>21.278002169208335</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2287.514468218591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938.09492436569622</v>
      </c>
      <c r="N53" s="280">
        <f>K53*M53</f>
        <v>112.57139092388354</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112.57139092388354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B63" s="52"/>
      <c r="C63" s="325"/>
      <c r="D63" s="325"/>
      <c r="E63" s="325"/>
      <c r="F63" s="325"/>
      <c r="G63" s="325"/>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425.56004338416665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2825.6459025266413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565.12918050532824</v>
      </c>
      <c r="M87" s="851"/>
      <c r="N87" s="57"/>
    </row>
    <row r="88" spans="1:14">
      <c r="B88" s="95" t="s">
        <v>1057</v>
      </c>
      <c r="C88" s="96"/>
      <c r="D88" s="96"/>
      <c r="E88" s="96"/>
      <c r="F88" s="96"/>
      <c r="G88" s="96"/>
      <c r="H88" s="96"/>
      <c r="I88" s="93"/>
      <c r="J88" s="94"/>
      <c r="K88" s="312">
        <v>0.05</v>
      </c>
      <c r="L88" s="850">
        <f>N82*K88</f>
        <v>141.28229512633206</v>
      </c>
      <c r="M88" s="851"/>
      <c r="N88" s="57"/>
    </row>
    <row r="89" spans="1:14" ht="15.75" thickBot="1">
      <c r="B89" s="97" t="s">
        <v>1058</v>
      </c>
      <c r="C89" s="98"/>
      <c r="D89" s="98"/>
      <c r="E89" s="98"/>
      <c r="F89" s="98"/>
      <c r="G89" s="98"/>
      <c r="H89" s="98"/>
      <c r="I89" s="99"/>
      <c r="J89" s="100"/>
      <c r="K89" s="313">
        <v>0.05</v>
      </c>
      <c r="L89" s="852">
        <f>N82*K89</f>
        <v>141.28229512633206</v>
      </c>
      <c r="M89" s="853"/>
      <c r="N89" s="57"/>
    </row>
    <row r="90" spans="1:14" ht="15.75" thickBot="1">
      <c r="B90" s="815" t="s">
        <v>1037</v>
      </c>
      <c r="C90" s="816"/>
      <c r="D90" s="816"/>
      <c r="E90" s="816"/>
      <c r="F90" s="816"/>
      <c r="G90" s="816"/>
      <c r="H90" s="816"/>
      <c r="I90" s="816"/>
      <c r="J90" s="816"/>
      <c r="K90" s="816"/>
      <c r="L90" s="816"/>
      <c r="M90" s="817"/>
      <c r="N90" s="58">
        <f>L87+L88+L89</f>
        <v>847.69377075799241</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3673.3396732846336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1687</v>
      </c>
      <c r="B36" s="864" t="str">
        <f>VLOOKUP(A36,EQUIPOS!A6:D154,3,FALSE)</f>
        <v>Derretidora de asfalto (crafco o similar)</v>
      </c>
      <c r="C36" s="865"/>
      <c r="D36" s="865"/>
      <c r="E36" s="865"/>
      <c r="F36" s="865"/>
      <c r="G36" s="865"/>
      <c r="H36" s="866"/>
      <c r="I36" s="275"/>
      <c r="J36" s="276"/>
      <c r="K36" s="277">
        <f>VLOOKUP(A36,EQUIPOS!A6:D163,4,FALSE)</f>
        <v>2353.7828118348234</v>
      </c>
      <c r="L36" s="278"/>
      <c r="M36" s="279">
        <v>60</v>
      </c>
      <c r="N36" s="280">
        <f t="shared" ref="N36:N39" si="0">K36/M36</f>
        <v>39.229713530580391</v>
      </c>
    </row>
    <row r="37" spans="1:14">
      <c r="A37" s="119" t="s">
        <v>324</v>
      </c>
      <c r="B37" s="864" t="str">
        <f>VLOOKUP(A37,EQUIPOS!A7:D154,3,FALSE)</f>
        <v xml:space="preserve">Ruteadora </v>
      </c>
      <c r="C37" s="865"/>
      <c r="D37" s="865"/>
      <c r="E37" s="865"/>
      <c r="F37" s="865"/>
      <c r="G37" s="865"/>
      <c r="H37" s="866"/>
      <c r="I37" s="275"/>
      <c r="J37" s="276"/>
      <c r="K37" s="277">
        <f>VLOOKUP(A37,EQUIPOS!A7:D164,4,FALSE)</f>
        <v>5746.9374308216265</v>
      </c>
      <c r="L37" s="278"/>
      <c r="M37" s="279">
        <v>60</v>
      </c>
      <c r="N37" s="280">
        <f t="shared" si="0"/>
        <v>95.782290513693781</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86582</v>
      </c>
      <c r="L38" s="278"/>
      <c r="M38" s="279">
        <v>60</v>
      </c>
      <c r="N38" s="280">
        <f t="shared" si="0"/>
        <v>1443.0333333333333</v>
      </c>
    </row>
    <row r="39" spans="1:14">
      <c r="A39" t="s">
        <v>138</v>
      </c>
      <c r="B39" s="864" t="str">
        <f>VLOOKUP(A39,EQUIPOS!A9:D154,3,FALSE)</f>
        <v>Camioneta D-300</v>
      </c>
      <c r="C39" s="865"/>
      <c r="D39" s="865"/>
      <c r="E39" s="865"/>
      <c r="F39" s="865"/>
      <c r="G39" s="865"/>
      <c r="H39" s="866"/>
      <c r="I39" s="275"/>
      <c r="J39" s="276"/>
      <c r="K39" s="277">
        <f>VLOOKUP(A39,EQUIPOS!A9:D166,4,FALSE)</f>
        <v>47038.405151128143</v>
      </c>
      <c r="L39" s="278"/>
      <c r="M39" s="279">
        <v>60</v>
      </c>
      <c r="N39" s="280">
        <f t="shared" si="0"/>
        <v>783.97341918546908</v>
      </c>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N84*M46</f>
        <v>21.278002169208335</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2383.2967587322851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25450.002521545226</v>
      </c>
      <c r="N53" s="280">
        <f t="shared" ref="N53:N54" si="1">K53*M53</f>
        <v>178.15001765081658</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938.09492436569622</v>
      </c>
      <c r="N54" s="280">
        <f t="shared" si="1"/>
        <v>112.57139092388354</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97"/>
      <c r="C61" s="898"/>
      <c r="D61" s="898"/>
      <c r="E61" s="898"/>
      <c r="F61" s="898"/>
      <c r="G61" s="898"/>
      <c r="H61" s="898"/>
      <c r="I61" s="868"/>
      <c r="J61" s="48"/>
      <c r="K61" s="50"/>
      <c r="L61" s="899"/>
      <c r="M61" s="900"/>
      <c r="N61" s="51"/>
    </row>
    <row r="62" spans="1:14" ht="15.75" thickBot="1">
      <c r="B62" s="815" t="s">
        <v>1037</v>
      </c>
      <c r="C62" s="816"/>
      <c r="D62" s="816"/>
      <c r="E62" s="816"/>
      <c r="F62" s="816"/>
      <c r="G62" s="816"/>
      <c r="H62" s="816"/>
      <c r="I62" s="816"/>
      <c r="J62" s="816"/>
      <c r="K62" s="816"/>
      <c r="L62" s="816"/>
      <c r="M62" s="817"/>
      <c r="N62" s="402">
        <f>SUM(N53:N61)</f>
        <v>290.72140857470015</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1" t="s">
        <v>1045</v>
      </c>
      <c r="M66" s="880"/>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2">
        <f>VLOOKUP(A67,TRANSPORTE!A6:D120,4,FALSE)</f>
        <v>938.30852691612165</v>
      </c>
      <c r="M67" s="903"/>
      <c r="N67" s="295">
        <f>L67*K67</f>
        <v>6.5681596884128517</v>
      </c>
    </row>
    <row r="68" spans="1:15">
      <c r="B68" s="52"/>
      <c r="C68" s="53"/>
      <c r="D68" s="53"/>
      <c r="E68" s="53"/>
      <c r="F68" s="53"/>
      <c r="G68" s="53"/>
      <c r="H68" s="319"/>
      <c r="I68" s="287"/>
      <c r="J68" s="294"/>
      <c r="K68" s="287"/>
      <c r="L68" s="902"/>
      <c r="M68" s="903"/>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3"/>
      <c r="M72" s="894"/>
      <c r="N72" s="133"/>
    </row>
    <row r="73" spans="1:15" ht="15.75" thickBot="1">
      <c r="B73" s="904" t="s">
        <v>1037</v>
      </c>
      <c r="C73" s="858"/>
      <c r="D73" s="858"/>
      <c r="E73" s="858"/>
      <c r="F73" s="858"/>
      <c r="G73" s="858"/>
      <c r="H73" s="858"/>
      <c r="I73" s="858"/>
      <c r="J73" s="858"/>
      <c r="K73" s="858"/>
      <c r="L73" s="858"/>
      <c r="M73" s="859"/>
      <c r="N73" s="110">
        <f>N67+N68+N69+N70+N71</f>
        <v>6.5681596884128517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4" t="s">
        <v>1047</v>
      </c>
      <c r="C77" s="855"/>
      <c r="D77" s="855"/>
      <c r="E77" s="855"/>
      <c r="F77" s="855"/>
      <c r="G77" s="855"/>
      <c r="H77" s="855"/>
      <c r="I77" s="79" t="s">
        <v>1048</v>
      </c>
      <c r="J77" s="81" t="s">
        <v>1494</v>
      </c>
      <c r="K77" s="80" t="s">
        <v>1050</v>
      </c>
      <c r="L77" s="856" t="s">
        <v>1034</v>
      </c>
      <c r="M77" s="857"/>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1"/>
      <c r="C83" s="892"/>
      <c r="D83" s="892"/>
      <c r="E83" s="892"/>
      <c r="F83" s="892"/>
      <c r="G83" s="892"/>
      <c r="H83" s="892"/>
      <c r="I83" s="132"/>
      <c r="J83" s="132"/>
      <c r="K83" s="132"/>
      <c r="L83" s="905"/>
      <c r="M83" s="905"/>
      <c r="N83" s="51"/>
    </row>
    <row r="84" spans="1:14" ht="15.75" thickBot="1">
      <c r="B84" s="904" t="s">
        <v>1037</v>
      </c>
      <c r="C84" s="858"/>
      <c r="D84" s="858"/>
      <c r="E84" s="858"/>
      <c r="F84" s="858"/>
      <c r="G84" s="858"/>
      <c r="H84" s="858"/>
      <c r="I84" s="858"/>
      <c r="J84" s="858"/>
      <c r="K84" s="858"/>
      <c r="L84" s="858"/>
      <c r="M84" s="859"/>
      <c r="N84" s="309">
        <f>SUM(N78:N83)</f>
        <v>425.56004338416665</v>
      </c>
    </row>
    <row r="85" spans="1:14" ht="15.75" thickBot="1">
      <c r="B85" s="39"/>
      <c r="C85" s="40"/>
      <c r="D85" s="40"/>
      <c r="E85" s="40"/>
      <c r="F85" s="40"/>
      <c r="G85" s="40"/>
      <c r="H85" s="40"/>
      <c r="I85" s="40"/>
      <c r="J85" s="40"/>
      <c r="K85" s="40"/>
      <c r="L85" s="40"/>
      <c r="M85" s="40"/>
      <c r="N85" s="41"/>
    </row>
    <row r="86" spans="1:14" ht="15.75" thickBot="1">
      <c r="B86" s="815" t="s">
        <v>1051</v>
      </c>
      <c r="C86" s="816"/>
      <c r="D86" s="816"/>
      <c r="E86" s="816"/>
      <c r="F86" s="816"/>
      <c r="G86" s="816"/>
      <c r="H86" s="816"/>
      <c r="I86" s="816"/>
      <c r="J86" s="816"/>
      <c r="K86" s="816"/>
      <c r="L86" s="816"/>
      <c r="M86" s="817"/>
      <c r="N86" s="105">
        <f>N48+N62+N73+N84</f>
        <v>3106.1463703795644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0" t="s">
        <v>1053</v>
      </c>
      <c r="C90" s="861"/>
      <c r="D90" s="861"/>
      <c r="E90" s="861"/>
      <c r="F90" s="861"/>
      <c r="G90" s="861"/>
      <c r="H90" s="861"/>
      <c r="I90" s="322"/>
      <c r="J90" s="342"/>
      <c r="K90" s="310" t="s">
        <v>1054</v>
      </c>
      <c r="L90" s="862" t="s">
        <v>1055</v>
      </c>
      <c r="M90" s="863"/>
      <c r="N90" s="311"/>
    </row>
    <row r="91" spans="1:14">
      <c r="B91" s="848" t="s">
        <v>1056</v>
      </c>
      <c r="C91" s="849"/>
      <c r="D91" s="849"/>
      <c r="E91" s="849"/>
      <c r="F91" s="849"/>
      <c r="G91" s="849"/>
      <c r="H91" s="849"/>
      <c r="I91" s="93"/>
      <c r="J91" s="94"/>
      <c r="K91" s="312">
        <v>0.2</v>
      </c>
      <c r="L91" s="850">
        <f>N86*K91</f>
        <v>621.22927407591294</v>
      </c>
      <c r="M91" s="851"/>
      <c r="N91" s="57"/>
    </row>
    <row r="92" spans="1:14">
      <c r="B92" s="95" t="s">
        <v>1057</v>
      </c>
      <c r="C92" s="96"/>
      <c r="D92" s="96"/>
      <c r="E92" s="96"/>
      <c r="F92" s="96"/>
      <c r="G92" s="96"/>
      <c r="H92" s="96"/>
      <c r="I92" s="93"/>
      <c r="J92" s="94"/>
      <c r="K92" s="312">
        <v>0.05</v>
      </c>
      <c r="L92" s="850">
        <f>N86*K92</f>
        <v>155.30731851897824</v>
      </c>
      <c r="M92" s="851"/>
      <c r="N92" s="57"/>
    </row>
    <row r="93" spans="1:14" ht="15.75" thickBot="1">
      <c r="B93" s="97" t="s">
        <v>1058</v>
      </c>
      <c r="C93" s="98"/>
      <c r="D93" s="98"/>
      <c r="E93" s="98"/>
      <c r="F93" s="98"/>
      <c r="G93" s="98"/>
      <c r="H93" s="98"/>
      <c r="I93" s="99"/>
      <c r="J93" s="100"/>
      <c r="K93" s="313">
        <v>0.05</v>
      </c>
      <c r="L93" s="852">
        <f>N86*K93</f>
        <v>155.30731851897824</v>
      </c>
      <c r="M93" s="853"/>
      <c r="N93" s="57"/>
    </row>
    <row r="94" spans="1:14" ht="15.75" thickBot="1">
      <c r="B94" s="815" t="s">
        <v>1037</v>
      </c>
      <c r="C94" s="816"/>
      <c r="D94" s="816"/>
      <c r="E94" s="816"/>
      <c r="F94" s="816"/>
      <c r="G94" s="816"/>
      <c r="H94" s="816"/>
      <c r="I94" s="816"/>
      <c r="J94" s="816"/>
      <c r="K94" s="816"/>
      <c r="L94" s="816"/>
      <c r="M94" s="817"/>
      <c r="N94" s="58">
        <f>L91+L92+L93</f>
        <v>931.84391111386947</v>
      </c>
    </row>
    <row r="95" spans="1:14" ht="15.75" thickBot="1">
      <c r="B95" s="39"/>
      <c r="C95" s="40"/>
      <c r="D95" s="40"/>
      <c r="E95" s="40"/>
      <c r="F95" s="40"/>
      <c r="G95" s="40"/>
      <c r="H95" s="40"/>
      <c r="I95" s="40"/>
      <c r="J95" s="40"/>
      <c r="K95" s="40"/>
      <c r="L95" s="40"/>
      <c r="M95" s="40"/>
      <c r="N95" s="41"/>
    </row>
    <row r="96" spans="1:14" ht="15.75" thickBot="1">
      <c r="A96" t="s">
        <v>2122</v>
      </c>
      <c r="B96" s="815" t="s">
        <v>1059</v>
      </c>
      <c r="C96" s="816"/>
      <c r="D96" s="816"/>
      <c r="E96" s="816"/>
      <c r="F96" s="816"/>
      <c r="G96" s="816"/>
      <c r="H96" s="816"/>
      <c r="I96" s="816"/>
      <c r="J96" s="816"/>
      <c r="K96" s="816"/>
      <c r="L96" s="816"/>
      <c r="M96" s="817"/>
      <c r="N96" s="196">
        <f>N86+N94</f>
        <v>4037.9902814934339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18" t="s">
        <v>2324</v>
      </c>
      <c r="C113" s="819"/>
      <c r="D113" s="819"/>
      <c r="E113" s="819"/>
      <c r="F113" s="819"/>
      <c r="G113" s="819"/>
      <c r="H113" s="819"/>
      <c r="I113" s="819"/>
      <c r="J113" s="819"/>
      <c r="K113" s="819"/>
      <c r="L113" s="819"/>
      <c r="M113" s="819"/>
      <c r="N113" s="820"/>
    </row>
    <row r="114" spans="2:14" ht="15" customHeight="1">
      <c r="B114" s="818"/>
      <c r="C114" s="819"/>
      <c r="D114" s="819"/>
      <c r="E114" s="819"/>
      <c r="F114" s="819"/>
      <c r="G114" s="819"/>
      <c r="H114" s="819"/>
      <c r="I114" s="819"/>
      <c r="J114" s="819"/>
      <c r="K114" s="819"/>
      <c r="L114" s="819"/>
      <c r="M114" s="819"/>
      <c r="N114" s="820"/>
    </row>
    <row r="115" spans="2:14" ht="30" customHeight="1">
      <c r="B115" s="821" t="s">
        <v>2325</v>
      </c>
      <c r="C115" s="822"/>
      <c r="D115" s="822"/>
      <c r="E115" s="822"/>
      <c r="F115" s="822"/>
      <c r="G115" s="822"/>
      <c r="H115" s="822"/>
      <c r="I115" s="822"/>
      <c r="J115" s="822"/>
      <c r="K115" s="822"/>
      <c r="L115" s="822"/>
      <c r="M115" s="822"/>
      <c r="N115" s="823"/>
    </row>
    <row r="116" spans="2:14">
      <c r="B116" s="821"/>
      <c r="C116" s="822"/>
      <c r="D116" s="822"/>
      <c r="E116" s="822"/>
      <c r="F116" s="822"/>
      <c r="G116" s="822"/>
      <c r="H116" s="822"/>
      <c r="I116" s="822"/>
      <c r="J116" s="822"/>
      <c r="K116" s="822"/>
      <c r="L116" s="822"/>
      <c r="M116" s="822"/>
      <c r="N116" s="823"/>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1"/>
      <c r="K126" s="881"/>
      <c r="L126" s="881"/>
      <c r="M126" s="881"/>
      <c r="N126" s="882"/>
    </row>
    <row r="127" spans="2:14" ht="15.75" thickBot="1">
      <c r="B127" s="269" t="s">
        <v>2327</v>
      </c>
      <c r="C127" s="401"/>
      <c r="D127" s="401"/>
      <c r="E127" s="63"/>
      <c r="F127" s="63"/>
      <c r="G127" s="63"/>
      <c r="H127" s="63"/>
      <c r="I127" s="63"/>
      <c r="J127" s="883"/>
      <c r="K127" s="883"/>
      <c r="L127" s="883"/>
      <c r="M127" s="883"/>
      <c r="N127" s="88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279">
        <v>6.25</v>
      </c>
      <c r="N36" s="280">
        <f t="shared" ref="N36:N41" si="0">K36/M36</f>
        <v>501.74309578544069</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v>
      </c>
      <c r="N37" s="280">
        <f t="shared" si="0"/>
        <v>1731.64</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19116.448797360583</v>
      </c>
      <c r="L38" s="278"/>
      <c r="M38" s="279">
        <v>3.75</v>
      </c>
      <c r="N38" s="280">
        <f t="shared" si="0"/>
        <v>5097.7196792961558</v>
      </c>
    </row>
    <row r="39" spans="1:14">
      <c r="A39" t="s">
        <v>228</v>
      </c>
      <c r="B39" s="864" t="str">
        <f>VLOOKUP(A39,EQUIPOS!A9:D154,3,FALSE)</f>
        <v xml:space="preserve">Formaleta metálica (concreto hidráulico)
</v>
      </c>
      <c r="C39" s="865"/>
      <c r="D39" s="865"/>
      <c r="E39" s="865"/>
      <c r="F39" s="865"/>
      <c r="G39" s="865"/>
      <c r="H39" s="866"/>
      <c r="I39" s="275"/>
      <c r="J39" s="276"/>
      <c r="K39" s="277">
        <f>VLOOKUP(A39,EQUIPOS!A9:D166,4,FALSE)</f>
        <v>3223.1965410813118</v>
      </c>
      <c r="L39" s="278"/>
      <c r="M39" s="279">
        <v>6.25</v>
      </c>
      <c r="N39" s="280">
        <f t="shared" si="0"/>
        <v>515.71144657300988</v>
      </c>
    </row>
    <row r="40" spans="1:14">
      <c r="A40" t="s">
        <v>301</v>
      </c>
      <c r="B40" s="864" t="str">
        <f>VLOOKUP(A40,EQUIPOS!A10:D154,3,FALSE)</f>
        <v>Regla vibratoria, de longitud de 3 a 5 m, motor de 3600 rpm, potencia 6 HP</v>
      </c>
      <c r="C40" s="865"/>
      <c r="D40" s="865"/>
      <c r="E40" s="865"/>
      <c r="F40" s="865"/>
      <c r="G40" s="865"/>
      <c r="H40" s="866"/>
      <c r="I40" s="275"/>
      <c r="J40" s="276"/>
      <c r="K40" s="277">
        <f>VLOOKUP(A40,EQUIPOS!A10:D167,4,FALSE)</f>
        <v>6369.1797254150715</v>
      </c>
      <c r="L40" s="278"/>
      <c r="M40" s="279">
        <v>6.25</v>
      </c>
      <c r="N40" s="280">
        <f t="shared" si="0"/>
        <v>1019.0687560664114</v>
      </c>
    </row>
    <row r="41" spans="1:14">
      <c r="A41" t="s">
        <v>363</v>
      </c>
      <c r="B41" s="864" t="str">
        <f>VLOOKUP(A41,EQUIPOS!A11:D155,3,FALSE)</f>
        <v>Vibrador de concreto, Motor de 3 hp a 18.000 rpm Mangueras de 4 mt</v>
      </c>
      <c r="C41" s="865"/>
      <c r="D41" s="865"/>
      <c r="E41" s="865"/>
      <c r="F41" s="865"/>
      <c r="G41" s="865"/>
      <c r="H41" s="866"/>
      <c r="I41" s="275"/>
      <c r="J41" s="276"/>
      <c r="K41" s="277">
        <f>VLOOKUP(A41,EQUIPOS!A11:D168,4,FALSE)</f>
        <v>5346.78054491273</v>
      </c>
      <c r="L41" s="278"/>
      <c r="M41" s="279">
        <v>6.25</v>
      </c>
      <c r="N41" s="280">
        <f t="shared" si="0"/>
        <v>855.48488718603676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N83*M46</f>
        <v>919.20969370980004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10640.577558616853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4149.590603266437</v>
      </c>
      <c r="N53" s="280">
        <f>K53*M53</f>
        <v>25454.664580222354</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3574.2873404447655</v>
      </c>
      <c r="N54" s="280">
        <f>K54*M54</f>
        <v>1323.810126090654</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933.13716868559015</v>
      </c>
      <c r="N55" s="280">
        <f>K55*M55</f>
        <v>1036.8190763173225</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3830.0240559271974</v>
      </c>
      <c r="N56" s="280">
        <f>K56*M56</f>
        <v>4255.5822843635533</v>
      </c>
    </row>
    <row r="57" spans="1:14">
      <c r="A57" s="150" t="s">
        <v>849</v>
      </c>
      <c r="B57" s="897" t="str">
        <f>VLOOKUP(A57,MATERIALES!A7:D373,3,FALSE)</f>
        <v>Antisol blanco (presentación 20 kg)</v>
      </c>
      <c r="C57" s="898" t="e">
        <f>VLOOKUP(B57,MATERIALES!B7:E373,3,FALSE)</f>
        <v>#N/A</v>
      </c>
      <c r="D57" s="898" t="e">
        <f>VLOOKUP(C57,MATERIALES!C7:F373,3,FALSE)</f>
        <v>#N/A</v>
      </c>
      <c r="E57" s="898" t="e">
        <f>VLOOKUP(D57,MATERIALES!D7:G373,3,FALSE)</f>
        <v>#N/A</v>
      </c>
      <c r="F57" s="898" t="e">
        <f>VLOOKUP(E57,MATERIALES!E7:H373,3,FALSE)</f>
        <v>#N/A</v>
      </c>
      <c r="G57" s="898" t="e">
        <f>VLOOKUP(F57,MATERIALES!F7:I373,3,FALSE)</f>
        <v>#N/A</v>
      </c>
      <c r="H57" s="898" t="e">
        <f>VLOOKUP(G57,MATERIALES!G7:J373,3,FALSE)</f>
        <v>#N/A</v>
      </c>
      <c r="I57" s="898" t="e">
        <f>VLOOKUP(H57,MATERIALES!H7:K373,3,FALSE)</f>
        <v>#N/A</v>
      </c>
      <c r="J57" s="319" t="str">
        <f>VLOOKUP(A57,MATERIALES!A11:D649,2,FALSE)</f>
        <v>kg</v>
      </c>
      <c r="K57" s="50">
        <v>1.1200000000000001</v>
      </c>
      <c r="L57" s="902">
        <f>VLOOKUP(A57,MATERIALES!A4:D373,4,FALSE)</f>
        <v>5219</v>
      </c>
      <c r="M57" s="903"/>
      <c r="N57" s="280">
        <f>K57*L57</f>
        <v>5845.2800000000007</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359156.61879105639</v>
      </c>
      <c r="N58" s="280">
        <f>K58*M58</f>
        <v>362748.18497896695</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5" t="s">
        <v>1037</v>
      </c>
      <c r="C61" s="816"/>
      <c r="D61" s="816"/>
      <c r="E61" s="816"/>
      <c r="F61" s="816"/>
      <c r="G61" s="816"/>
      <c r="H61" s="816"/>
      <c r="I61" s="816"/>
      <c r="J61" s="816"/>
      <c r="K61" s="816"/>
      <c r="L61" s="816"/>
      <c r="M61" s="817"/>
      <c r="N61" s="402">
        <f>SUM(N53:N60)</f>
        <v>400664.34104596084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2">
        <f>VLOOKUP(A66,TRANSPORTE!A5:D117,4,FALSE)</f>
        <v>986.99686593056026</v>
      </c>
      <c r="M66" s="903"/>
      <c r="N66" s="295">
        <f>K66*L66</f>
        <v>996.8668345898659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996.8668345898659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133"/>
    </row>
    <row r="83" spans="1:14" ht="15.75" thickBot="1">
      <c r="B83" s="904" t="s">
        <v>1037</v>
      </c>
      <c r="C83" s="858"/>
      <c r="D83" s="858"/>
      <c r="E83" s="858"/>
      <c r="F83" s="858"/>
      <c r="G83" s="858"/>
      <c r="H83" s="858"/>
      <c r="I83" s="858"/>
      <c r="J83" s="858"/>
      <c r="K83" s="858"/>
      <c r="L83" s="858"/>
      <c r="M83" s="859"/>
      <c r="N83" s="468">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421493.8823762656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84298.776475253122</v>
      </c>
      <c r="M90" s="851"/>
      <c r="N90" s="57"/>
    </row>
    <row r="91" spans="1:14">
      <c r="B91" s="95" t="s">
        <v>1057</v>
      </c>
      <c r="C91" s="96"/>
      <c r="D91" s="96"/>
      <c r="E91" s="96"/>
      <c r="F91" s="96"/>
      <c r="G91" s="96"/>
      <c r="H91" s="96"/>
      <c r="I91" s="93"/>
      <c r="J91" s="94"/>
      <c r="K91" s="312">
        <v>0.05</v>
      </c>
      <c r="L91" s="850">
        <f>N85*K91</f>
        <v>21074.694118813281</v>
      </c>
      <c r="M91" s="851"/>
      <c r="N91" s="57"/>
    </row>
    <row r="92" spans="1:14" ht="15.75" thickBot="1">
      <c r="B92" s="97" t="s">
        <v>1058</v>
      </c>
      <c r="C92" s="98"/>
      <c r="D92" s="98"/>
      <c r="E92" s="98"/>
      <c r="F92" s="98"/>
      <c r="G92" s="98"/>
      <c r="H92" s="98"/>
      <c r="I92" s="99"/>
      <c r="J92" s="100"/>
      <c r="K92" s="313">
        <v>0.05</v>
      </c>
      <c r="L92" s="852">
        <f>N85*K92</f>
        <v>21074.694118813281</v>
      </c>
      <c r="M92" s="853"/>
      <c r="N92" s="57"/>
    </row>
    <row r="93" spans="1:14" ht="15.75" thickBot="1">
      <c r="B93" s="815" t="s">
        <v>1037</v>
      </c>
      <c r="C93" s="816"/>
      <c r="D93" s="816"/>
      <c r="E93" s="816"/>
      <c r="F93" s="816"/>
      <c r="G93" s="816"/>
      <c r="H93" s="816"/>
      <c r="I93" s="816"/>
      <c r="J93" s="816"/>
      <c r="K93" s="816"/>
      <c r="L93" s="816"/>
      <c r="M93" s="817"/>
      <c r="N93" s="58">
        <f>L90+L91+L92</f>
        <v>126448.16471287968</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547942.04708914529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1"/>
      <c r="K125" s="881"/>
      <c r="L125" s="881"/>
      <c r="M125" s="881"/>
      <c r="N125" s="882"/>
    </row>
    <row r="126" spans="2:14" ht="15.75" customHeight="1" thickBot="1">
      <c r="B126" s="269" t="s">
        <v>2327</v>
      </c>
      <c r="C126" s="401"/>
      <c r="D126" s="401"/>
      <c r="E126" s="63"/>
      <c r="F126" s="63"/>
      <c r="G126" s="63"/>
      <c r="H126" s="63"/>
      <c r="I126" s="63"/>
      <c r="J126" s="883"/>
      <c r="K126" s="883"/>
      <c r="L126" s="883"/>
      <c r="M126" s="883"/>
      <c r="N126" s="88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279">
        <v>6.25</v>
      </c>
      <c r="N36" s="280">
        <f t="shared" ref="N36:N41" si="0">K36/M36</f>
        <v>501.74309578544069</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86582</v>
      </c>
      <c r="L37" s="278"/>
      <c r="M37" s="279">
        <v>50</v>
      </c>
      <c r="N37" s="280">
        <f t="shared" si="0"/>
        <v>1731.64</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19116.448797360583</v>
      </c>
      <c r="L38" s="278"/>
      <c r="M38" s="279">
        <v>3.75</v>
      </c>
      <c r="N38" s="280">
        <f t="shared" si="0"/>
        <v>5097.7196792961558</v>
      </c>
    </row>
    <row r="39" spans="1:14">
      <c r="A39" t="s">
        <v>228</v>
      </c>
      <c r="B39" s="864" t="str">
        <f>VLOOKUP(A39,EQUIPOS!A9:D154,3,FALSE)</f>
        <v xml:space="preserve">Formaleta metálica (concreto hidráulico)
</v>
      </c>
      <c r="C39" s="865"/>
      <c r="D39" s="865"/>
      <c r="E39" s="865"/>
      <c r="F39" s="865"/>
      <c r="G39" s="865"/>
      <c r="H39" s="866"/>
      <c r="I39" s="275"/>
      <c r="J39" s="276"/>
      <c r="K39" s="277">
        <f>VLOOKUP(A39,EQUIPOS!A9:D166,4,FALSE)</f>
        <v>3223.1965410813118</v>
      </c>
      <c r="L39" s="278"/>
      <c r="M39" s="279">
        <v>6.25</v>
      </c>
      <c r="N39" s="280">
        <f t="shared" si="0"/>
        <v>515.71144657300988</v>
      </c>
    </row>
    <row r="40" spans="1:14">
      <c r="A40" t="s">
        <v>301</v>
      </c>
      <c r="B40" s="864" t="str">
        <f>VLOOKUP(A40,EQUIPOS!A10:D154,3,FALSE)</f>
        <v>Regla vibratoria, de longitud de 3 a 5 m, motor de 3600 rpm, potencia 6 HP</v>
      </c>
      <c r="C40" s="865"/>
      <c r="D40" s="865"/>
      <c r="E40" s="865"/>
      <c r="F40" s="865"/>
      <c r="G40" s="865"/>
      <c r="H40" s="866"/>
      <c r="I40" s="275"/>
      <c r="J40" s="276"/>
      <c r="K40" s="277">
        <f>VLOOKUP(A40,EQUIPOS!A10:D167,4,FALSE)</f>
        <v>6369.1797254150715</v>
      </c>
      <c r="L40" s="278"/>
      <c r="M40" s="279">
        <v>6.25</v>
      </c>
      <c r="N40" s="280">
        <f t="shared" si="0"/>
        <v>1019.0687560664114</v>
      </c>
    </row>
    <row r="41" spans="1:14">
      <c r="A41" t="s">
        <v>363</v>
      </c>
      <c r="B41" s="864" t="str">
        <f>VLOOKUP(A41,EQUIPOS!A11:D155,3,FALSE)</f>
        <v>Vibrador de concreto, Motor de 3 hp a 18.000 rpm Mangueras de 4 mt</v>
      </c>
      <c r="C41" s="865"/>
      <c r="D41" s="865"/>
      <c r="E41" s="865"/>
      <c r="F41" s="865"/>
      <c r="G41" s="865"/>
      <c r="H41" s="866"/>
      <c r="I41" s="275"/>
      <c r="J41" s="276"/>
      <c r="K41" s="277">
        <f>VLOOKUP(A41,EQUIPOS!A11:D168,4,FALSE)</f>
        <v>5346.78054491273</v>
      </c>
      <c r="L41" s="278"/>
      <c r="M41" s="279">
        <v>6.25</v>
      </c>
      <c r="N41" s="280">
        <f t="shared" si="0"/>
        <v>855.48488718603676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N83*M46</f>
        <v>919.20969370980004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10640.577558616853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4149.590603266437</v>
      </c>
      <c r="N53" s="280">
        <f>K53*M53</f>
        <v>25454.664580222354</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18935.165431205929</v>
      </c>
      <c r="N54" s="280">
        <f>K54*M54</f>
        <v>21207.385282950643</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3574.2873404447655</v>
      </c>
      <c r="N55" s="280">
        <f>K55*M55</f>
        <v>1323.810126090654</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933.13716868559015</v>
      </c>
      <c r="N56" s="280">
        <f>K56*M56</f>
        <v>1036.8190763173225</v>
      </c>
    </row>
    <row r="57" spans="1:14">
      <c r="A57" s="150" t="s">
        <v>684</v>
      </c>
      <c r="B57" s="897" t="str">
        <f>VLOOKUP(A57,MATERIALES!A7:D373,3,FALSE)</f>
        <v>Sello de silicona o sellador autonivelante</v>
      </c>
      <c r="C57" s="898" t="e">
        <f>VLOOKUP(B57,MATERIALES!B7:E373,3,FALSE)</f>
        <v>#N/A</v>
      </c>
      <c r="D57" s="898" t="e">
        <f>VLOOKUP(C57,MATERIALES!C7:F373,3,FALSE)</f>
        <v>#N/A</v>
      </c>
      <c r="E57" s="898" t="e">
        <f>VLOOKUP(D57,MATERIALES!D7:G373,3,FALSE)</f>
        <v>#N/A</v>
      </c>
      <c r="F57" s="898" t="e">
        <f>VLOOKUP(E57,MATERIALES!E7:H373,3,FALSE)</f>
        <v>#N/A</v>
      </c>
      <c r="G57" s="898" t="e">
        <f>VLOOKUP(F57,MATERIALES!F7:I373,3,FALSE)</f>
        <v>#N/A</v>
      </c>
      <c r="H57" s="898" t="e">
        <f>VLOOKUP(G57,MATERIALES!G7:J373,3,FALSE)</f>
        <v>#N/A</v>
      </c>
      <c r="I57" s="898" t="e">
        <f>VLOOKUP(H57,MATERIALES!H7:K373,3,FALSE)</f>
        <v>#N/A</v>
      </c>
      <c r="J57" s="319" t="s">
        <v>144</v>
      </c>
      <c r="K57" s="50">
        <v>1.1111111111111112</v>
      </c>
      <c r="L57" s="902">
        <f>VLOOKUP(A57,MATERIALES!A4:D373,4,FALSE)</f>
        <v>3830.0240559271974</v>
      </c>
      <c r="M57" s="903"/>
      <c r="N57" s="280">
        <f>K57*L57</f>
        <v>4255.5822843635533</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5219</v>
      </c>
      <c r="N58" s="280">
        <f>K58*M58</f>
        <v>5845.2800000000007</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359156.61879105639</v>
      </c>
      <c r="N59" s="280">
        <f>K59*M59</f>
        <v>362748.18497896695</v>
      </c>
    </row>
    <row r="60" spans="1:14" ht="15.75" thickBot="1">
      <c r="B60" s="317"/>
      <c r="C60" s="318"/>
      <c r="D60" s="318"/>
      <c r="E60" s="318"/>
      <c r="F60" s="318"/>
      <c r="G60" s="318"/>
      <c r="H60" s="318"/>
      <c r="I60" s="318"/>
      <c r="J60" s="132"/>
      <c r="K60" s="132"/>
      <c r="L60" s="333"/>
      <c r="M60" s="332"/>
      <c r="N60" s="133"/>
    </row>
    <row r="61" spans="1:14" ht="15.75" thickBot="1">
      <c r="B61" s="815" t="s">
        <v>1037</v>
      </c>
      <c r="C61" s="816"/>
      <c r="D61" s="816"/>
      <c r="E61" s="816"/>
      <c r="F61" s="816"/>
      <c r="G61" s="816"/>
      <c r="H61" s="816"/>
      <c r="I61" s="816"/>
      <c r="J61" s="816"/>
      <c r="K61" s="816"/>
      <c r="L61" s="816"/>
      <c r="M61" s="817"/>
      <c r="N61" s="402">
        <f>SUM(N53:N60)</f>
        <v>421871.72632891149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2">
        <f>VLOOKUP(A66,TRANSPORTE!A5:D117,4,FALSE)</f>
        <v>986.99686593056026</v>
      </c>
      <c r="M66" s="903"/>
      <c r="N66" s="295">
        <f>K66*L66</f>
        <v>996.8668345898659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996.8668345898659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51"/>
    </row>
    <row r="83" spans="1:14" ht="15.75" thickBot="1">
      <c r="B83" s="904" t="s">
        <v>1037</v>
      </c>
      <c r="C83" s="858"/>
      <c r="D83" s="858"/>
      <c r="E83" s="858"/>
      <c r="F83" s="858"/>
      <c r="G83" s="858"/>
      <c r="H83" s="858"/>
      <c r="I83" s="858"/>
      <c r="J83" s="858"/>
      <c r="K83" s="858"/>
      <c r="L83" s="858"/>
      <c r="M83" s="859"/>
      <c r="N83" s="309">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442701.26765921625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88540.253531843249</v>
      </c>
      <c r="M90" s="851"/>
      <c r="N90" s="57"/>
    </row>
    <row r="91" spans="1:14">
      <c r="B91" s="95" t="s">
        <v>1057</v>
      </c>
      <c r="C91" s="96"/>
      <c r="D91" s="96"/>
      <c r="E91" s="96"/>
      <c r="F91" s="96"/>
      <c r="G91" s="96"/>
      <c r="H91" s="96"/>
      <c r="I91" s="93"/>
      <c r="J91" s="94"/>
      <c r="K91" s="312">
        <v>0.05</v>
      </c>
      <c r="L91" s="850">
        <f>N85*K91</f>
        <v>22135.063382960812</v>
      </c>
      <c r="M91" s="851"/>
      <c r="N91" s="57"/>
    </row>
    <row r="92" spans="1:14" ht="15.75" thickBot="1">
      <c r="B92" s="97" t="s">
        <v>1058</v>
      </c>
      <c r="C92" s="98"/>
      <c r="D92" s="98"/>
      <c r="E92" s="98"/>
      <c r="F92" s="98"/>
      <c r="G92" s="98"/>
      <c r="H92" s="98"/>
      <c r="I92" s="99"/>
      <c r="J92" s="100"/>
      <c r="K92" s="313">
        <v>0.05</v>
      </c>
      <c r="L92" s="852">
        <f>N85*K92</f>
        <v>22135.063382960812</v>
      </c>
      <c r="M92" s="853"/>
      <c r="N92" s="57"/>
    </row>
    <row r="93" spans="1:14" ht="15.75" thickBot="1">
      <c r="B93" s="815" t="s">
        <v>1037</v>
      </c>
      <c r="C93" s="816"/>
      <c r="D93" s="816"/>
      <c r="E93" s="816"/>
      <c r="F93" s="816"/>
      <c r="G93" s="816"/>
      <c r="H93" s="816"/>
      <c r="I93" s="816"/>
      <c r="J93" s="816"/>
      <c r="K93" s="816"/>
      <c r="L93" s="816"/>
      <c r="M93" s="817"/>
      <c r="N93" s="58">
        <f>L90+L91+L92</f>
        <v>132810.38029776487</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575511.64795698109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1"/>
      <c r="K125" s="881"/>
      <c r="L125" s="881"/>
      <c r="M125" s="881"/>
      <c r="N125" s="882"/>
    </row>
    <row r="126" spans="2:14" ht="15.75" customHeight="1" thickBot="1">
      <c r="B126" s="269" t="s">
        <v>2327</v>
      </c>
      <c r="C126" s="401"/>
      <c r="D126" s="401"/>
      <c r="E126" s="63"/>
      <c r="F126" s="63"/>
      <c r="G126" s="63"/>
      <c r="H126" s="63"/>
      <c r="I126" s="63"/>
      <c r="J126" s="883"/>
      <c r="K126" s="883"/>
      <c r="L126" s="883"/>
      <c r="M126" s="883"/>
      <c r="N126" s="88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9.25" customHeight="1" thickBot="1">
      <c r="A31" s="163" t="s">
        <v>1929</v>
      </c>
      <c r="B31" s="86" t="s">
        <v>1177</v>
      </c>
      <c r="C31" s="957" t="s">
        <v>1709</v>
      </c>
      <c r="D31" s="958"/>
      <c r="E31" s="958"/>
      <c r="F31" s="958"/>
      <c r="G31" s="958"/>
      <c r="H31" s="958"/>
      <c r="I31" s="958"/>
      <c r="J31" s="958"/>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491.22502018923632</v>
      </c>
      <c r="N49" s="280">
        <f>K49*M49</f>
        <v>491.22502018923632</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491.22502018923632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491.22502018923632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98.245004037847266</v>
      </c>
      <c r="M83" s="851"/>
      <c r="N83" s="57"/>
    </row>
    <row r="84" spans="1:14">
      <c r="B84" s="95" t="s">
        <v>1057</v>
      </c>
      <c r="C84" s="96"/>
      <c r="D84" s="96"/>
      <c r="E84" s="96"/>
      <c r="F84" s="96"/>
      <c r="G84" s="96"/>
      <c r="H84" s="96"/>
      <c r="I84" s="93"/>
      <c r="J84" s="94"/>
      <c r="K84" s="312">
        <v>0.05</v>
      </c>
      <c r="L84" s="850">
        <f>N78*K84</f>
        <v>24.561251009461817</v>
      </c>
      <c r="M84" s="851"/>
      <c r="N84" s="57"/>
    </row>
    <row r="85" spans="1:14" ht="15.75" thickBot="1">
      <c r="B85" s="97" t="s">
        <v>1058</v>
      </c>
      <c r="C85" s="98"/>
      <c r="D85" s="98"/>
      <c r="E85" s="98"/>
      <c r="F85" s="98"/>
      <c r="G85" s="98"/>
      <c r="H85" s="98"/>
      <c r="I85" s="99"/>
      <c r="J85" s="100"/>
      <c r="K85" s="313">
        <v>0.05</v>
      </c>
      <c r="L85" s="852">
        <f>N78*K85</f>
        <v>24.561251009461817</v>
      </c>
      <c r="M85" s="853"/>
      <c r="N85" s="57"/>
    </row>
    <row r="86" spans="1:14" ht="15.75" thickBot="1">
      <c r="B86" s="815" t="s">
        <v>1037</v>
      </c>
      <c r="C86" s="816"/>
      <c r="D86" s="816"/>
      <c r="E86" s="816"/>
      <c r="F86" s="816"/>
      <c r="G86" s="816"/>
      <c r="H86" s="816"/>
      <c r="I86" s="816"/>
      <c r="J86" s="816"/>
      <c r="K86" s="816"/>
      <c r="L86" s="816"/>
      <c r="M86" s="817"/>
      <c r="N86" s="58">
        <f>L83+L84+L85</f>
        <v>147.36750605677091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638.5925262460072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9.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1710</v>
      </c>
      <c r="C31" s="957" t="s">
        <v>2146</v>
      </c>
      <c r="D31" s="958"/>
      <c r="E31" s="958"/>
      <c r="F31" s="958"/>
      <c r="G31" s="958"/>
      <c r="H31" s="958"/>
      <c r="I31" s="958"/>
      <c r="J31" s="958"/>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594.1671668775989</v>
      </c>
      <c r="N49" s="280">
        <f>K49*M49</f>
        <v>594.1671668775989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594.1671668775989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594.1671668775989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118.83343337551979</v>
      </c>
      <c r="M83" s="851"/>
      <c r="N83" s="57"/>
    </row>
    <row r="84" spans="1:14">
      <c r="B84" s="95" t="s">
        <v>1057</v>
      </c>
      <c r="C84" s="96"/>
      <c r="D84" s="96"/>
      <c r="E84" s="96"/>
      <c r="F84" s="96"/>
      <c r="G84" s="96"/>
      <c r="H84" s="96"/>
      <c r="I84" s="93"/>
      <c r="J84" s="94"/>
      <c r="K84" s="312">
        <v>0.05</v>
      </c>
      <c r="L84" s="850">
        <f>N78*K84</f>
        <v>29.708358343879947</v>
      </c>
      <c r="M84" s="851"/>
      <c r="N84" s="57"/>
    </row>
    <row r="85" spans="1:14" ht="15.75" thickBot="1">
      <c r="B85" s="97" t="s">
        <v>1058</v>
      </c>
      <c r="C85" s="98"/>
      <c r="D85" s="98"/>
      <c r="E85" s="98"/>
      <c r="F85" s="98"/>
      <c r="G85" s="98"/>
      <c r="H85" s="98"/>
      <c r="I85" s="99"/>
      <c r="J85" s="100"/>
      <c r="K85" s="313">
        <v>0.05</v>
      </c>
      <c r="L85" s="852">
        <f>N78*K85</f>
        <v>29.708358343879947</v>
      </c>
      <c r="M85" s="853"/>
      <c r="N85" s="57"/>
    </row>
    <row r="86" spans="1:14" ht="15.75" thickBot="1">
      <c r="B86" s="815" t="s">
        <v>1037</v>
      </c>
      <c r="C86" s="816"/>
      <c r="D86" s="816"/>
      <c r="E86" s="816"/>
      <c r="F86" s="816"/>
      <c r="G86" s="816"/>
      <c r="H86" s="816"/>
      <c r="I86" s="816"/>
      <c r="J86" s="816"/>
      <c r="K86" s="816"/>
      <c r="L86" s="816"/>
      <c r="M86" s="817"/>
      <c r="N86" s="58">
        <f>L83+L84+L85</f>
        <v>178.25015006327968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772.41731694087855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41.25" customHeight="1" thickBot="1">
      <c r="A31" t="s">
        <v>1929</v>
      </c>
      <c r="B31" s="86" t="s">
        <v>1711</v>
      </c>
      <c r="C31" s="957" t="s">
        <v>2147</v>
      </c>
      <c r="D31" s="958"/>
      <c r="E31" s="958"/>
      <c r="F31" s="958"/>
      <c r="G31" s="958"/>
      <c r="H31" s="958"/>
      <c r="I31" s="958"/>
      <c r="J31" s="958"/>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439.33333333333331</v>
      </c>
      <c r="N49" s="280">
        <f>K49*M49</f>
        <v>439.33333333333331</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439.33333333333331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439.33333333333331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87.866666666666674</v>
      </c>
      <c r="M83" s="851"/>
      <c r="N83" s="57"/>
    </row>
    <row r="84" spans="1:14">
      <c r="B84" s="95" t="s">
        <v>1057</v>
      </c>
      <c r="C84" s="96"/>
      <c r="D84" s="96"/>
      <c r="E84" s="96"/>
      <c r="F84" s="96"/>
      <c r="G84" s="96"/>
      <c r="H84" s="96"/>
      <c r="I84" s="93"/>
      <c r="J84" s="94"/>
      <c r="K84" s="312">
        <v>0.05</v>
      </c>
      <c r="L84" s="850">
        <f>N78*K84</f>
        <v>21.966666666666669</v>
      </c>
      <c r="M84" s="851"/>
      <c r="N84" s="57"/>
    </row>
    <row r="85" spans="1:14" ht="15.75" thickBot="1">
      <c r="B85" s="97" t="s">
        <v>1058</v>
      </c>
      <c r="C85" s="98"/>
      <c r="D85" s="98"/>
      <c r="E85" s="98"/>
      <c r="F85" s="98"/>
      <c r="G85" s="98"/>
      <c r="H85" s="98"/>
      <c r="I85" s="99"/>
      <c r="J85" s="100"/>
      <c r="K85" s="313">
        <v>0.05</v>
      </c>
      <c r="L85" s="852">
        <f>N78*K85</f>
        <v>21.966666666666669</v>
      </c>
      <c r="M85" s="853"/>
      <c r="N85" s="57"/>
    </row>
    <row r="86" spans="1:14" ht="15.75" thickBot="1">
      <c r="B86" s="815" t="s">
        <v>1037</v>
      </c>
      <c r="C86" s="816"/>
      <c r="D86" s="816"/>
      <c r="E86" s="816"/>
      <c r="F86" s="816"/>
      <c r="G86" s="816"/>
      <c r="H86" s="816"/>
      <c r="I86" s="816"/>
      <c r="J86" s="816"/>
      <c r="K86" s="816"/>
      <c r="L86" s="816"/>
      <c r="M86" s="817"/>
      <c r="N86" s="58">
        <f>L83+L84+L85</f>
        <v>131.80000000000001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571.13333333333333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279">
        <v>30</v>
      </c>
      <c r="N36" s="280">
        <f>K36/M36</f>
        <v>104.5298116219668</v>
      </c>
    </row>
    <row r="37" spans="1:14">
      <c r="A37" t="s">
        <v>363</v>
      </c>
      <c r="B37" s="864" t="str">
        <f>VLOOKUP(A37,EQUIPOS!A7:D154,3,FALSE)</f>
        <v>Vibrador de concreto, Motor de 3 hp a 18.000 rpm Mangueras de 4 mt</v>
      </c>
      <c r="C37" s="865"/>
      <c r="D37" s="865"/>
      <c r="E37" s="865"/>
      <c r="F37" s="865"/>
      <c r="G37" s="865"/>
      <c r="H37" s="866"/>
      <c r="I37" s="275"/>
      <c r="J37" s="276"/>
      <c r="K37" s="277">
        <f>VLOOKUP(A37,EQUIPOS!A7:D164,4,FALSE)</f>
        <v>5346.78054491273</v>
      </c>
      <c r="L37" s="278"/>
      <c r="M37" s="279">
        <v>30</v>
      </c>
      <c r="N37" s="280">
        <f>K37/M37</f>
        <v>178.22601816375766</v>
      </c>
    </row>
    <row r="38" spans="1:14">
      <c r="A38" t="s">
        <v>228</v>
      </c>
      <c r="B38" s="864" t="str">
        <f>VLOOKUP(A38,EQUIPOS!A8:D154,3,FALSE)</f>
        <v xml:space="preserve">Formaleta metálica (concreto hidráulico)
</v>
      </c>
      <c r="C38" s="865"/>
      <c r="D38" s="865"/>
      <c r="E38" s="865"/>
      <c r="F38" s="865"/>
      <c r="G38" s="865"/>
      <c r="H38" s="866"/>
      <c r="I38" s="867"/>
      <c r="J38" s="868"/>
      <c r="K38" s="277">
        <f>VLOOKUP(A38,EQUIPOS!A8:D165,4,FALSE)</f>
        <v>3223.1965410813118</v>
      </c>
      <c r="L38" s="869">
        <v>0.33329999999999999</v>
      </c>
      <c r="M38" s="870"/>
      <c r="N38" s="280">
        <f>K38/L38</f>
        <v>9670.5566789118275</v>
      </c>
    </row>
    <row r="39" spans="1:14">
      <c r="B39" s="864"/>
      <c r="C39" s="865"/>
      <c r="D39" s="865"/>
      <c r="E39" s="865"/>
      <c r="F39" s="865"/>
      <c r="G39" s="865"/>
      <c r="H39" s="866"/>
      <c r="I39" s="42"/>
      <c r="J39" s="43"/>
      <c r="K39" s="277"/>
      <c r="L39" s="284"/>
      <c r="M39" s="285"/>
      <c r="N39" s="280"/>
    </row>
    <row r="40" spans="1:14">
      <c r="B40" s="328"/>
      <c r="C40" s="329"/>
      <c r="D40" s="329"/>
      <c r="E40" s="331"/>
      <c r="F40" s="331"/>
      <c r="G40" s="331"/>
      <c r="H40" s="131"/>
      <c r="I40" s="42"/>
      <c r="J40" s="43"/>
      <c r="K40" s="282"/>
      <c r="L40" s="284"/>
      <c r="M40" s="285"/>
      <c r="N40" s="286"/>
    </row>
    <row r="41" spans="1:14">
      <c r="B41" s="872" t="s">
        <v>1036</v>
      </c>
      <c r="C41" s="873"/>
      <c r="D41" s="873"/>
      <c r="E41" s="44"/>
      <c r="F41" s="45"/>
      <c r="G41" s="45"/>
      <c r="H41" s="46"/>
      <c r="I41" s="42"/>
      <c r="J41" s="43"/>
      <c r="K41" s="287"/>
      <c r="L41" s="284"/>
      <c r="M41" s="409">
        <v>0.1</v>
      </c>
      <c r="N41" s="352">
        <f>N72*M41</f>
        <v>212.78002169208332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10166.092530389637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359156.61879105639</v>
      </c>
      <c r="N48" s="280">
        <f>K48*M48</f>
        <v>362748.18497896695</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97"/>
      <c r="C51" s="898"/>
      <c r="D51" s="898"/>
      <c r="E51" s="898"/>
      <c r="F51" s="898"/>
      <c r="G51" s="898"/>
      <c r="H51" s="898"/>
      <c r="I51" s="868"/>
      <c r="J51" s="48"/>
      <c r="K51" s="50"/>
      <c r="L51" s="899"/>
      <c r="M51" s="900"/>
      <c r="N51" s="51"/>
    </row>
    <row r="52" spans="1:14" ht="15.75" thickBot="1">
      <c r="B52" s="815" t="s">
        <v>1037</v>
      </c>
      <c r="C52" s="816"/>
      <c r="D52" s="816"/>
      <c r="E52" s="816"/>
      <c r="F52" s="816"/>
      <c r="G52" s="816"/>
      <c r="H52" s="816"/>
      <c r="I52" s="816"/>
      <c r="J52" s="816"/>
      <c r="K52" s="816"/>
      <c r="L52" s="816"/>
      <c r="M52" s="817"/>
      <c r="N52" s="402">
        <f>SUM(N48:N51)</f>
        <v>362748.18497896695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1" t="s">
        <v>1045</v>
      </c>
      <c r="M56" s="880"/>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2">
        <f>VLOOKUP(A57,TRANSPORTE!A5:D117,4,FALSE)</f>
        <v>986.99686593056026</v>
      </c>
      <c r="M57" s="903"/>
      <c r="N57" s="295">
        <f>K57*L57</f>
        <v>996.8668345898659</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3"/>
      <c r="M61" s="894"/>
      <c r="N61" s="133"/>
    </row>
    <row r="62" spans="1:14" ht="15.75" thickBot="1">
      <c r="B62" s="904" t="s">
        <v>1037</v>
      </c>
      <c r="C62" s="858"/>
      <c r="D62" s="858"/>
      <c r="E62" s="858"/>
      <c r="F62" s="858"/>
      <c r="G62" s="858"/>
      <c r="H62" s="858"/>
      <c r="I62" s="858"/>
      <c r="J62" s="858"/>
      <c r="K62" s="858"/>
      <c r="L62" s="858"/>
      <c r="M62" s="859"/>
      <c r="N62" s="110">
        <f>SUM(N57:N61)</f>
        <v>996.8668345898659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1"/>
      <c r="C71" s="892"/>
      <c r="D71" s="892"/>
      <c r="E71" s="892"/>
      <c r="F71" s="892"/>
      <c r="G71" s="892"/>
      <c r="H71" s="892"/>
      <c r="I71" s="132"/>
      <c r="J71" s="132"/>
      <c r="K71" s="132"/>
      <c r="L71" s="905"/>
      <c r="M71" s="905"/>
      <c r="N71" s="51"/>
    </row>
    <row r="72" spans="1:15" ht="15.75" thickBot="1">
      <c r="B72" s="904" t="s">
        <v>1037</v>
      </c>
      <c r="C72" s="858"/>
      <c r="D72" s="858"/>
      <c r="E72" s="858"/>
      <c r="F72" s="858"/>
      <c r="G72" s="858"/>
      <c r="H72" s="858"/>
      <c r="I72" s="858"/>
      <c r="J72" s="858"/>
      <c r="K72" s="858"/>
      <c r="L72" s="858"/>
      <c r="M72" s="859"/>
      <c r="N72" s="309">
        <f>SUM(N67:N71)</f>
        <v>2127.800216920833</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N43+N52+N62+N72</f>
        <v>376038.94456086733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0" t="s">
        <v>1053</v>
      </c>
      <c r="C78" s="861"/>
      <c r="D78" s="861"/>
      <c r="E78" s="861"/>
      <c r="F78" s="861"/>
      <c r="G78" s="861"/>
      <c r="H78" s="861"/>
      <c r="I78" s="322"/>
      <c r="J78" s="342"/>
      <c r="K78" s="310" t="s">
        <v>1054</v>
      </c>
      <c r="L78" s="862" t="s">
        <v>1055</v>
      </c>
      <c r="M78" s="863"/>
      <c r="N78" s="311"/>
    </row>
    <row r="79" spans="1:15">
      <c r="B79" s="848" t="s">
        <v>1056</v>
      </c>
      <c r="C79" s="849"/>
      <c r="D79" s="849"/>
      <c r="E79" s="849"/>
      <c r="F79" s="849"/>
      <c r="G79" s="849"/>
      <c r="H79" s="849"/>
      <c r="I79" s="93"/>
      <c r="J79" s="94"/>
      <c r="K79" s="312">
        <v>0.2</v>
      </c>
      <c r="L79" s="850">
        <f>N74*K79</f>
        <v>75207.788912173462</v>
      </c>
      <c r="M79" s="851"/>
      <c r="N79" s="57"/>
    </row>
    <row r="80" spans="1:15">
      <c r="B80" s="95" t="s">
        <v>1057</v>
      </c>
      <c r="C80" s="96"/>
      <c r="D80" s="96"/>
      <c r="E80" s="96"/>
      <c r="F80" s="96"/>
      <c r="G80" s="96"/>
      <c r="H80" s="96"/>
      <c r="I80" s="93"/>
      <c r="J80" s="94"/>
      <c r="K80" s="312">
        <v>0.05</v>
      </c>
      <c r="L80" s="850">
        <f>N74*K80</f>
        <v>18801.947228043366</v>
      </c>
      <c r="M80" s="851"/>
      <c r="N80" s="57"/>
    </row>
    <row r="81" spans="1:14" ht="15.75" thickBot="1">
      <c r="B81" s="97" t="s">
        <v>1058</v>
      </c>
      <c r="C81" s="98"/>
      <c r="D81" s="98"/>
      <c r="E81" s="98"/>
      <c r="F81" s="98"/>
      <c r="G81" s="98"/>
      <c r="H81" s="98"/>
      <c r="I81" s="99"/>
      <c r="J81" s="100"/>
      <c r="K81" s="313">
        <v>0.05</v>
      </c>
      <c r="L81" s="852">
        <f>N74*K81</f>
        <v>18801.947228043366</v>
      </c>
      <c r="M81" s="853"/>
      <c r="N81" s="57"/>
    </row>
    <row r="82" spans="1:14" ht="15.75" thickBot="1">
      <c r="B82" s="815" t="s">
        <v>1037</v>
      </c>
      <c r="C82" s="816"/>
      <c r="D82" s="816"/>
      <c r="E82" s="816"/>
      <c r="F82" s="816"/>
      <c r="G82" s="816"/>
      <c r="H82" s="816"/>
      <c r="I82" s="816"/>
      <c r="J82" s="816"/>
      <c r="K82" s="816"/>
      <c r="L82" s="816"/>
      <c r="M82" s="817"/>
      <c r="N82" s="58">
        <f>L79+L80+L81</f>
        <v>112811.6833682602</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488850.62792912754</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279">
        <v>37.5</v>
      </c>
      <c r="N36" s="280">
        <f>K36/M36</f>
        <v>206.26666666666668</v>
      </c>
    </row>
    <row r="37" spans="1:14">
      <c r="B37" s="864"/>
      <c r="C37" s="865"/>
      <c r="D37" s="865"/>
      <c r="E37" s="871"/>
      <c r="F37" s="865"/>
      <c r="G37" s="865"/>
      <c r="H37" s="866"/>
      <c r="I37" s="42"/>
      <c r="J37" s="43"/>
      <c r="K37" s="282"/>
      <c r="L37" s="284"/>
      <c r="M37" s="285"/>
      <c r="N37" s="286"/>
    </row>
    <row r="38" spans="1:14">
      <c r="B38" s="872" t="s">
        <v>1036</v>
      </c>
      <c r="C38" s="873"/>
      <c r="D38" s="873"/>
      <c r="E38" s="44"/>
      <c r="F38" s="45"/>
      <c r="G38" s="45"/>
      <c r="H38" s="46"/>
      <c r="I38" s="42"/>
      <c r="J38" s="43"/>
      <c r="K38" s="287"/>
      <c r="L38" s="284"/>
      <c r="M38" s="477">
        <v>0.1</v>
      </c>
      <c r="N38" s="352">
        <f>N72*M38</f>
        <v>1021.344104122</v>
      </c>
    </row>
    <row r="39" spans="1:14" ht="15.75" thickBot="1">
      <c r="B39" s="864"/>
      <c r="C39" s="865"/>
      <c r="D39" s="865"/>
      <c r="E39" s="865"/>
      <c r="F39" s="865"/>
      <c r="G39" s="865"/>
      <c r="H39" s="866"/>
      <c r="I39" s="874"/>
      <c r="J39" s="875"/>
      <c r="K39" s="47"/>
      <c r="L39" s="876"/>
      <c r="M39" s="877"/>
      <c r="N39" s="111"/>
    </row>
    <row r="40" spans="1:14" ht="15.75" thickBot="1">
      <c r="B40" s="815" t="s">
        <v>1037</v>
      </c>
      <c r="C40" s="816"/>
      <c r="D40" s="816"/>
      <c r="E40" s="816"/>
      <c r="F40" s="816"/>
      <c r="G40" s="816"/>
      <c r="H40" s="816"/>
      <c r="I40" s="816"/>
      <c r="J40" s="816"/>
      <c r="K40" s="816"/>
      <c r="L40" s="816"/>
      <c r="M40" s="817"/>
      <c r="N40" s="402">
        <f>SUM(N36:N39)</f>
        <v>1227.6107707886667</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0" t="s">
        <v>1028</v>
      </c>
      <c r="C44" s="861"/>
      <c r="D44" s="861"/>
      <c r="E44" s="861"/>
      <c r="F44" s="861"/>
      <c r="G44" s="861"/>
      <c r="H44" s="861"/>
      <c r="I44" s="895"/>
      <c r="J44" s="323" t="s">
        <v>1029</v>
      </c>
      <c r="K44" s="91" t="s">
        <v>1030</v>
      </c>
      <c r="L44" s="896" t="s">
        <v>1039</v>
      </c>
      <c r="M44" s="895"/>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33594.648345687936</v>
      </c>
      <c r="N45" s="280">
        <f>K45*M45</f>
        <v>34602.487796058573</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45193.383930573124</v>
      </c>
      <c r="N46" s="280">
        <f>K46*M46</f>
        <v>451.93383930573123</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41650</v>
      </c>
      <c r="N47" s="280">
        <f>K47*M47</f>
        <v>2082.5</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346184.08999999997</v>
      </c>
      <c r="N48" s="280">
        <f>K48*M48</f>
        <v>3461.8408999999997</v>
      </c>
    </row>
    <row r="49" spans="1:14" ht="15.75" thickBot="1">
      <c r="B49" s="317"/>
      <c r="C49" s="318"/>
      <c r="D49" s="318"/>
      <c r="E49" s="318"/>
      <c r="F49" s="318"/>
      <c r="G49" s="318"/>
      <c r="H49" s="318"/>
      <c r="I49" s="318"/>
      <c r="J49" s="132"/>
      <c r="K49" s="132"/>
      <c r="L49" s="333"/>
      <c r="M49" s="332"/>
      <c r="N49" s="133"/>
    </row>
    <row r="50" spans="1:14" ht="15.75" thickBot="1">
      <c r="B50" s="815" t="s">
        <v>1037</v>
      </c>
      <c r="C50" s="816"/>
      <c r="D50" s="816"/>
      <c r="E50" s="816"/>
      <c r="F50" s="816"/>
      <c r="G50" s="816"/>
      <c r="H50" s="816"/>
      <c r="I50" s="816"/>
      <c r="J50" s="816"/>
      <c r="K50" s="816"/>
      <c r="L50" s="816"/>
      <c r="M50" s="817"/>
      <c r="N50" s="402">
        <f>SUM(N45:N49)</f>
        <v>40598.762535364309</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1" t="s">
        <v>1045</v>
      </c>
      <c r="M54" s="880"/>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2">
        <f>VLOOKUP(A55,TRANSPORTE!A5:D117,4,FALSE)</f>
        <v>1263.1350998927971</v>
      </c>
      <c r="M55" s="903"/>
      <c r="N55" s="295">
        <f>K55*L55</f>
        <v>1162.0842919013735</v>
      </c>
    </row>
    <row r="56" spans="1:14">
      <c r="A56" t="s">
        <v>1311</v>
      </c>
      <c r="B56" s="52" t="str">
        <f>VLOOKUP(A56,TRANSPORTE!A6:D117,3,FALSE)</f>
        <v>Transporte de Arena</v>
      </c>
      <c r="C56" s="53"/>
      <c r="D56" s="53"/>
      <c r="E56" s="53"/>
      <c r="F56" s="53"/>
      <c r="G56" s="53"/>
      <c r="H56" s="319" t="s">
        <v>1552</v>
      </c>
      <c r="I56" s="287">
        <v>0.01</v>
      </c>
      <c r="J56" s="294">
        <v>1</v>
      </c>
      <c r="K56" s="287">
        <f>I56*J56</f>
        <v>0.01</v>
      </c>
      <c r="L56" s="902">
        <f>VLOOKUP(A56,TRANSPORTE!A6:D117,4,FALSE)</f>
        <v>938.30852691612165</v>
      </c>
      <c r="M56" s="903"/>
      <c r="N56" s="295">
        <f>K56*L56</f>
        <v>9.3830852691612172</v>
      </c>
    </row>
    <row r="57" spans="1:14">
      <c r="A57" t="s">
        <v>1311</v>
      </c>
      <c r="B57" s="52" t="str">
        <f>VLOOKUP(A57,TRANSPORTE!A6:D117,3,FALSE)</f>
        <v>Transporte de Arena</v>
      </c>
      <c r="C57" s="53"/>
      <c r="D57" s="53"/>
      <c r="E57" s="53"/>
      <c r="F57" s="53"/>
      <c r="G57" s="53"/>
      <c r="H57" s="319" t="s">
        <v>1552</v>
      </c>
      <c r="I57" s="287">
        <v>0.05</v>
      </c>
      <c r="J57" s="294">
        <v>1</v>
      </c>
      <c r="K57" s="287">
        <f>I57*J57</f>
        <v>0.05</v>
      </c>
      <c r="L57" s="902">
        <f>VLOOKUP(A57,TRANSPORTE!A6:D118,4,FALSE)</f>
        <v>938.30852691612165</v>
      </c>
      <c r="M57" s="903"/>
      <c r="N57" s="295">
        <f>K57*L57</f>
        <v>46.915426345806083</v>
      </c>
    </row>
    <row r="58" spans="1:14">
      <c r="B58" s="52"/>
      <c r="C58" s="53"/>
      <c r="D58" s="53"/>
      <c r="E58" s="53"/>
      <c r="F58" s="53"/>
      <c r="G58" s="53"/>
      <c r="H58" s="319"/>
      <c r="I58" s="287"/>
      <c r="J58" s="294"/>
      <c r="K58" s="287"/>
      <c r="L58" s="902"/>
      <c r="M58" s="903"/>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3"/>
      <c r="M60" s="894"/>
      <c r="N60" s="133"/>
    </row>
    <row r="61" spans="1:14" ht="15.75" thickBot="1">
      <c r="B61" s="904" t="s">
        <v>1037</v>
      </c>
      <c r="C61" s="858"/>
      <c r="D61" s="858"/>
      <c r="E61" s="858"/>
      <c r="F61" s="858"/>
      <c r="G61" s="858"/>
      <c r="H61" s="858"/>
      <c r="I61" s="858"/>
      <c r="J61" s="858"/>
      <c r="K61" s="858"/>
      <c r="L61" s="858"/>
      <c r="M61" s="859"/>
      <c r="N61" s="110">
        <f>N55+N56+N57+N58+N59</f>
        <v>1218.3828035163408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4" t="s">
        <v>1047</v>
      </c>
      <c r="C65" s="855"/>
      <c r="D65" s="855"/>
      <c r="E65" s="855"/>
      <c r="F65" s="855"/>
      <c r="G65" s="855"/>
      <c r="H65" s="855"/>
      <c r="I65" s="79" t="s">
        <v>1048</v>
      </c>
      <c r="J65" s="81" t="s">
        <v>1494</v>
      </c>
      <c r="K65" s="80" t="s">
        <v>1050</v>
      </c>
      <c r="L65" s="856" t="s">
        <v>1034</v>
      </c>
      <c r="M65" s="857"/>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1"/>
      <c r="C71" s="892"/>
      <c r="D71" s="892"/>
      <c r="E71" s="892"/>
      <c r="F71" s="892"/>
      <c r="G71" s="892"/>
      <c r="H71" s="892"/>
      <c r="I71" s="132"/>
      <c r="J71" s="132"/>
      <c r="K71" s="132"/>
      <c r="L71" s="905"/>
      <c r="M71" s="905"/>
      <c r="N71" s="51"/>
    </row>
    <row r="72" spans="1:15" ht="15.75" thickBot="1">
      <c r="B72" s="904" t="s">
        <v>1037</v>
      </c>
      <c r="C72" s="858"/>
      <c r="D72" s="858"/>
      <c r="E72" s="858"/>
      <c r="F72" s="858"/>
      <c r="G72" s="858"/>
      <c r="H72" s="858"/>
      <c r="I72" s="858"/>
      <c r="J72" s="858"/>
      <c r="K72" s="858"/>
      <c r="L72" s="858"/>
      <c r="M72" s="859"/>
      <c r="N72" s="309">
        <f>SUM(N66:N71)</f>
        <v>10213.44104122</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N40+N50+N61+N72</f>
        <v>53258.197150889318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0" t="s">
        <v>1053</v>
      </c>
      <c r="C78" s="861"/>
      <c r="D78" s="861"/>
      <c r="E78" s="861"/>
      <c r="F78" s="861"/>
      <c r="G78" s="861"/>
      <c r="H78" s="861"/>
      <c r="I78" s="322"/>
      <c r="J78" s="342"/>
      <c r="K78" s="310" t="s">
        <v>1054</v>
      </c>
      <c r="L78" s="862" t="s">
        <v>1055</v>
      </c>
      <c r="M78" s="863"/>
      <c r="N78" s="311"/>
    </row>
    <row r="79" spans="1:15">
      <c r="B79" s="848" t="s">
        <v>1056</v>
      </c>
      <c r="C79" s="849"/>
      <c r="D79" s="849"/>
      <c r="E79" s="849"/>
      <c r="F79" s="849"/>
      <c r="G79" s="849"/>
      <c r="H79" s="849"/>
      <c r="I79" s="93"/>
      <c r="J79" s="94"/>
      <c r="K79" s="312">
        <v>0.2</v>
      </c>
      <c r="L79" s="850">
        <f>N74*K79</f>
        <v>10651.639430177864</v>
      </c>
      <c r="M79" s="851"/>
      <c r="N79" s="57"/>
    </row>
    <row r="80" spans="1:15">
      <c r="B80" s="95" t="s">
        <v>1057</v>
      </c>
      <c r="C80" s="96"/>
      <c r="D80" s="96"/>
      <c r="E80" s="96"/>
      <c r="F80" s="96"/>
      <c r="G80" s="96"/>
      <c r="H80" s="96"/>
      <c r="I80" s="93"/>
      <c r="J80" s="94"/>
      <c r="K80" s="312">
        <v>0.05</v>
      </c>
      <c r="L80" s="850">
        <f>N74*K80</f>
        <v>2662.9098575444659</v>
      </c>
      <c r="M80" s="851"/>
      <c r="N80" s="57"/>
    </row>
    <row r="81" spans="1:14" ht="15.75" thickBot="1">
      <c r="B81" s="97" t="s">
        <v>1058</v>
      </c>
      <c r="C81" s="98"/>
      <c r="D81" s="98"/>
      <c r="E81" s="98"/>
      <c r="F81" s="98"/>
      <c r="G81" s="98"/>
      <c r="H81" s="98"/>
      <c r="I81" s="99"/>
      <c r="J81" s="100"/>
      <c r="K81" s="313">
        <v>0.05</v>
      </c>
      <c r="L81" s="852">
        <f>N74*K81</f>
        <v>2662.9098575444659</v>
      </c>
      <c r="M81" s="853"/>
      <c r="N81" s="57"/>
    </row>
    <row r="82" spans="1:14" ht="15.75" thickBot="1">
      <c r="B82" s="815" t="s">
        <v>1037</v>
      </c>
      <c r="C82" s="816"/>
      <c r="D82" s="816"/>
      <c r="E82" s="816"/>
      <c r="F82" s="816"/>
      <c r="G82" s="816"/>
      <c r="H82" s="816"/>
      <c r="I82" s="816"/>
      <c r="J82" s="816"/>
      <c r="K82" s="816"/>
      <c r="L82" s="816"/>
      <c r="M82" s="817"/>
      <c r="N82" s="58">
        <f>L79+L80+L81</f>
        <v>15977.459145266796</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69235.656296156114</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86582</v>
      </c>
      <c r="L36" s="278"/>
      <c r="M36" s="279">
        <v>35</v>
      </c>
      <c r="N36" s="280">
        <f>K36/M36</f>
        <v>2473.7714285714287</v>
      </c>
    </row>
    <row r="37" spans="1:14">
      <c r="A37" s="119" t="s">
        <v>312</v>
      </c>
      <c r="B37" s="864" t="str">
        <f>VLOOKUP(A37,EQUIPOS!A7:D154,3,FALSE)</f>
        <v>Retroexcavadora sobre oruga, potencia 138 HP, balde de 1,5 m3.</v>
      </c>
      <c r="C37" s="865"/>
      <c r="D37" s="865"/>
      <c r="E37" s="865"/>
      <c r="F37" s="865"/>
      <c r="G37" s="865"/>
      <c r="H37" s="866"/>
      <c r="I37" s="429"/>
      <c r="J37" s="430"/>
      <c r="K37" s="277">
        <f>VLOOKUP(A37,EQUIPOS!A7:D164,4,FALSE)</f>
        <v>157630.93173690935</v>
      </c>
      <c r="L37" s="343"/>
      <c r="M37" s="344">
        <v>35</v>
      </c>
      <c r="N37" s="280">
        <f>K37/M37</f>
        <v>4503.7409067688386</v>
      </c>
    </row>
    <row r="38" spans="1:14">
      <c r="A38" s="119"/>
      <c r="B38" s="328"/>
      <c r="C38" s="329"/>
      <c r="D38" s="329"/>
      <c r="E38" s="331"/>
      <c r="F38" s="329"/>
      <c r="G38" s="329"/>
      <c r="H38" s="330"/>
      <c r="I38" s="336"/>
      <c r="J38" s="338"/>
      <c r="K38" s="277"/>
      <c r="L38" s="431"/>
      <c r="M38" s="432"/>
      <c r="N38" s="280"/>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0.01</v>
      </c>
      <c r="N40" s="352">
        <f>N73*M40</f>
        <v>7.2953150294428575</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6984.8076503697093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3339.4098475260648</v>
      </c>
      <c r="N47" s="280">
        <f>K47*M47</f>
        <v>4341.2328017838845</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5" t="s">
        <v>1037</v>
      </c>
      <c r="C51" s="816"/>
      <c r="D51" s="816"/>
      <c r="E51" s="816"/>
      <c r="F51" s="816"/>
      <c r="G51" s="816"/>
      <c r="H51" s="816"/>
      <c r="I51" s="816"/>
      <c r="J51" s="816"/>
      <c r="K51" s="816"/>
      <c r="L51" s="816"/>
      <c r="M51" s="817"/>
      <c r="N51" s="402">
        <f>SUM(N47:N50)</f>
        <v>4341.2328017838845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1" t="s">
        <v>1045</v>
      </c>
      <c r="M55" s="880"/>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2">
        <f>VLOOKUP(A56,TRANSPORTE!A5:D117,4,FALSE)</f>
        <v>986.99686593056026</v>
      </c>
      <c r="M56" s="903"/>
      <c r="N56" s="295">
        <f>K56*L56</f>
        <v>1283.0959257097284</v>
      </c>
    </row>
    <row r="57" spans="1:14">
      <c r="B57" s="52"/>
      <c r="C57" s="53"/>
      <c r="D57" s="53"/>
      <c r="E57" s="53"/>
      <c r="F57" s="53"/>
      <c r="G57" s="53"/>
      <c r="H57" s="319"/>
      <c r="I57" s="287"/>
      <c r="J57" s="294"/>
      <c r="K57" s="287"/>
      <c r="L57" s="902"/>
      <c r="M57" s="903"/>
      <c r="N57" s="295"/>
    </row>
    <row r="58" spans="1:14">
      <c r="B58" s="52"/>
      <c r="C58" s="53"/>
      <c r="D58" s="53"/>
      <c r="E58" s="53"/>
      <c r="F58" s="53"/>
      <c r="G58" s="53"/>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3"/>
      <c r="M61" s="894"/>
      <c r="N61" s="133"/>
    </row>
    <row r="62" spans="1:14" ht="15.75" thickBot="1">
      <c r="B62" s="904" t="s">
        <v>1037</v>
      </c>
      <c r="C62" s="858"/>
      <c r="D62" s="858"/>
      <c r="E62" s="858"/>
      <c r="F62" s="858"/>
      <c r="G62" s="858"/>
      <c r="H62" s="858"/>
      <c r="I62" s="858"/>
      <c r="J62" s="858"/>
      <c r="K62" s="858"/>
      <c r="L62" s="858"/>
      <c r="M62" s="859"/>
      <c r="N62" s="110">
        <f>N56+N57+N58+N59+N60</f>
        <v>1283.0959257097284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1"/>
      <c r="C72" s="892"/>
      <c r="D72" s="892"/>
      <c r="E72" s="892"/>
      <c r="F72" s="892"/>
      <c r="G72" s="892"/>
      <c r="H72" s="892"/>
      <c r="I72" s="132"/>
      <c r="J72" s="132"/>
      <c r="K72" s="132"/>
      <c r="L72" s="905"/>
      <c r="M72" s="905"/>
      <c r="N72" s="51"/>
    </row>
    <row r="73" spans="1:15" ht="15.75" thickBot="1">
      <c r="B73" s="904" t="s">
        <v>1037</v>
      </c>
      <c r="C73" s="858"/>
      <c r="D73" s="858"/>
      <c r="E73" s="858"/>
      <c r="F73" s="858"/>
      <c r="G73" s="858"/>
      <c r="H73" s="858"/>
      <c r="I73" s="858"/>
      <c r="J73" s="858"/>
      <c r="K73" s="858"/>
      <c r="L73" s="858"/>
      <c r="M73" s="859"/>
      <c r="N73" s="309">
        <f>SUM(N67:N72)</f>
        <v>729.53150294428576</v>
      </c>
    </row>
    <row r="74" spans="1:15" ht="15.75" thickBot="1">
      <c r="B74" s="39"/>
      <c r="C74" s="40"/>
      <c r="D74" s="40"/>
      <c r="E74" s="40"/>
      <c r="F74" s="40"/>
      <c r="G74" s="40"/>
      <c r="H74" s="40"/>
      <c r="I74" s="40"/>
      <c r="J74" s="40"/>
      <c r="K74" s="40"/>
      <c r="L74" s="40"/>
      <c r="M74" s="40"/>
      <c r="N74" s="41"/>
    </row>
    <row r="75" spans="1:15" ht="15.75" thickBot="1">
      <c r="B75" s="815" t="s">
        <v>1051</v>
      </c>
      <c r="C75" s="816"/>
      <c r="D75" s="816"/>
      <c r="E75" s="816"/>
      <c r="F75" s="816"/>
      <c r="G75" s="816"/>
      <c r="H75" s="816"/>
      <c r="I75" s="816"/>
      <c r="J75" s="816"/>
      <c r="K75" s="816"/>
      <c r="L75" s="816"/>
      <c r="M75" s="817"/>
      <c r="N75" s="105">
        <f>N42+N51+N62+N73</f>
        <v>13338.667880807607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0" t="s">
        <v>1053</v>
      </c>
      <c r="C79" s="861"/>
      <c r="D79" s="861"/>
      <c r="E79" s="861"/>
      <c r="F79" s="861"/>
      <c r="G79" s="861"/>
      <c r="H79" s="861"/>
      <c r="I79" s="322"/>
      <c r="J79" s="342"/>
      <c r="K79" s="310" t="s">
        <v>1054</v>
      </c>
      <c r="L79" s="862" t="s">
        <v>1055</v>
      </c>
      <c r="M79" s="863"/>
      <c r="N79" s="311"/>
    </row>
    <row r="80" spans="1:15">
      <c r="B80" s="848" t="s">
        <v>1056</v>
      </c>
      <c r="C80" s="849"/>
      <c r="D80" s="849"/>
      <c r="E80" s="849"/>
      <c r="F80" s="849"/>
      <c r="G80" s="849"/>
      <c r="H80" s="849"/>
      <c r="I80" s="93"/>
      <c r="J80" s="94"/>
      <c r="K80" s="312">
        <v>0.2</v>
      </c>
      <c r="L80" s="850">
        <f>N75*K80</f>
        <v>2667.7335761615213</v>
      </c>
      <c r="M80" s="851"/>
      <c r="N80" s="57"/>
    </row>
    <row r="81" spans="1:14">
      <c r="B81" s="95" t="s">
        <v>1057</v>
      </c>
      <c r="C81" s="96"/>
      <c r="D81" s="96"/>
      <c r="E81" s="96"/>
      <c r="F81" s="96"/>
      <c r="G81" s="96"/>
      <c r="H81" s="96"/>
      <c r="I81" s="93"/>
      <c r="J81" s="94"/>
      <c r="K81" s="312">
        <v>0.05</v>
      </c>
      <c r="L81" s="850">
        <f>N75*K81</f>
        <v>666.93339404038034</v>
      </c>
      <c r="M81" s="851"/>
      <c r="N81" s="57"/>
    </row>
    <row r="82" spans="1:14" ht="15.75" thickBot="1">
      <c r="B82" s="97" t="s">
        <v>1058</v>
      </c>
      <c r="C82" s="98"/>
      <c r="D82" s="98"/>
      <c r="E82" s="98"/>
      <c r="F82" s="98"/>
      <c r="G82" s="98"/>
      <c r="H82" s="98"/>
      <c r="I82" s="99"/>
      <c r="J82" s="100"/>
      <c r="K82" s="313">
        <v>0.05</v>
      </c>
      <c r="L82" s="852">
        <f>N75*K82</f>
        <v>666.93339404038034</v>
      </c>
      <c r="M82" s="853"/>
      <c r="N82" s="57"/>
    </row>
    <row r="83" spans="1:14" ht="15.75" thickBot="1">
      <c r="B83" s="815" t="s">
        <v>1037</v>
      </c>
      <c r="C83" s="816"/>
      <c r="D83" s="816"/>
      <c r="E83" s="816"/>
      <c r="F83" s="816"/>
      <c r="G83" s="816"/>
      <c r="H83" s="816"/>
      <c r="I83" s="816"/>
      <c r="J83" s="816"/>
      <c r="K83" s="816"/>
      <c r="L83" s="816"/>
      <c r="M83" s="817"/>
      <c r="N83" s="58">
        <f>L80+L81+L82</f>
        <v>4001.600364242282</v>
      </c>
    </row>
    <row r="84" spans="1:14" ht="15.75" thickBot="1">
      <c r="B84" s="39"/>
      <c r="C84" s="40"/>
      <c r="D84" s="40"/>
      <c r="E84" s="40"/>
      <c r="F84" s="40"/>
      <c r="G84" s="40"/>
      <c r="H84" s="40"/>
      <c r="I84" s="40"/>
      <c r="J84" s="40"/>
      <c r="K84" s="40"/>
      <c r="L84" s="40"/>
      <c r="M84" s="40"/>
      <c r="N84" s="41"/>
    </row>
    <row r="85" spans="1:14" ht="15.75" thickBot="1">
      <c r="A85" t="s">
        <v>2122</v>
      </c>
      <c r="B85" s="815" t="s">
        <v>1059</v>
      </c>
      <c r="C85" s="816"/>
      <c r="D85" s="816"/>
      <c r="E85" s="816"/>
      <c r="F85" s="816"/>
      <c r="G85" s="816"/>
      <c r="H85" s="816"/>
      <c r="I85" s="816"/>
      <c r="J85" s="816"/>
      <c r="K85" s="816"/>
      <c r="L85" s="816"/>
      <c r="M85" s="817"/>
      <c r="N85" s="196">
        <f>N75+N83</f>
        <v>17340.268245049891</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5"/>
      <c r="K115" s="965"/>
      <c r="L115" s="965"/>
      <c r="M115" s="965"/>
      <c r="N115" s="966"/>
    </row>
    <row r="116" spans="2:14" ht="15.75" thickBot="1">
      <c r="B116" s="427" t="s">
        <v>2327</v>
      </c>
      <c r="C116" s="428"/>
      <c r="D116" s="428"/>
      <c r="E116" s="267"/>
      <c r="F116" s="267"/>
      <c r="G116" s="267"/>
      <c r="H116" s="267"/>
      <c r="I116" s="267"/>
      <c r="J116" s="967"/>
      <c r="K116" s="967"/>
      <c r="L116" s="967"/>
      <c r="M116" s="967"/>
      <c r="N116" s="96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86582</v>
      </c>
      <c r="L36" s="278"/>
      <c r="M36" s="279">
        <v>2.5</v>
      </c>
      <c r="N36" s="280">
        <f>K36/M36</f>
        <v>34632.800000000003</v>
      </c>
    </row>
    <row r="37" spans="1:14">
      <c r="A37" s="119" t="s">
        <v>129</v>
      </c>
      <c r="B37" s="864" t="str">
        <f>VLOOKUP(A37,EQUIPOS!A7:D154,3,FALSE)</f>
        <v xml:space="preserve">Buldozer, Potencia al volante de 140 HP, motor de 2200 RPM, longitud de hoja 4,80m. </v>
      </c>
      <c r="C37" s="865"/>
      <c r="D37" s="865"/>
      <c r="E37" s="865"/>
      <c r="F37" s="865"/>
      <c r="G37" s="865"/>
      <c r="H37" s="866"/>
      <c r="I37" s="429"/>
      <c r="J37" s="430"/>
      <c r="K37" s="277">
        <f>VLOOKUP(A37,EQUIPOS!A7:D164,4,FALSE)</f>
        <v>156794.6972754364</v>
      </c>
      <c r="L37" s="343"/>
      <c r="M37" s="344">
        <v>100</v>
      </c>
      <c r="N37" s="280">
        <f>K37/M37</f>
        <v>1567.946972754364</v>
      </c>
    </row>
    <row r="38" spans="1:14">
      <c r="A38" s="119" t="s">
        <v>312</v>
      </c>
      <c r="B38" s="864" t="str">
        <f>VLOOKUP(A38,EQUIPOS!A8:D154,3,FALSE)</f>
        <v>Retroexcavadora sobre oruga, potencia 138 HP, balde de 1,5 m3.</v>
      </c>
      <c r="C38" s="865"/>
      <c r="D38" s="865"/>
      <c r="E38" s="865"/>
      <c r="F38" s="865"/>
      <c r="G38" s="865"/>
      <c r="H38" s="866"/>
      <c r="I38" s="336"/>
      <c r="J38" s="338"/>
      <c r="K38" s="277">
        <f>VLOOKUP(A38,EQUIPOS!A8:D165,4,FALSE)</f>
        <v>157630.93173690935</v>
      </c>
      <c r="L38" s="431"/>
      <c r="M38" s="432">
        <v>16</v>
      </c>
      <c r="N38" s="280">
        <f>K38/M38</f>
        <v>9851.9332335568342</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0.01</v>
      </c>
      <c r="N40" s="352">
        <f>N76*M40</f>
        <v>23.937752440359372</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46076.617958751558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3950.5270415235332</v>
      </c>
      <c r="N47" s="280">
        <f>K47*M47</f>
        <v>1185.1581124570598</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1512.7975555957328</v>
      </c>
      <c r="N48" s="280">
        <f t="shared" ref="N48:N53" si="0">K48*M48</f>
        <v>4538.3926667871983</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6818.1560441149877</v>
      </c>
      <c r="N49" s="280">
        <f t="shared" si="0"/>
        <v>1704.5390110287469</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923.90373048876017</v>
      </c>
      <c r="N50" s="280">
        <f t="shared" si="0"/>
        <v>923.90373048876017</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779.19223769059226</v>
      </c>
      <c r="N51" s="280">
        <f t="shared" si="0"/>
        <v>779.19223769059226</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9050.9174543482168</v>
      </c>
      <c r="N52" s="280">
        <f t="shared" si="0"/>
        <v>4145.3201940914832</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3339.4098475260648</v>
      </c>
      <c r="N53" s="280">
        <f t="shared" si="0"/>
        <v>4341.2328017838845</v>
      </c>
    </row>
    <row r="54" spans="1:14" ht="15.75" thickBot="1">
      <c r="B54" s="815" t="s">
        <v>1037</v>
      </c>
      <c r="C54" s="816"/>
      <c r="D54" s="816"/>
      <c r="E54" s="816"/>
      <c r="F54" s="816"/>
      <c r="G54" s="816"/>
      <c r="H54" s="816"/>
      <c r="I54" s="816"/>
      <c r="J54" s="816"/>
      <c r="K54" s="816"/>
      <c r="L54" s="816"/>
      <c r="M54" s="817"/>
      <c r="N54" s="402">
        <f>SUM(N47:N53)</f>
        <v>17617.738754327725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2">
        <f>VLOOKUP(A59,TRANSPORTE!A5:D117,4,FALSE)</f>
        <v>986.99686593056026</v>
      </c>
      <c r="M59" s="903"/>
      <c r="N59" s="295">
        <f>K59*L59</f>
        <v>1283.0959257097284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1283.0959257097284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2393.7752440359372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67371.22788282494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13474.245576564988</v>
      </c>
      <c r="M83" s="851"/>
      <c r="N83" s="57"/>
    </row>
    <row r="84" spans="1:14">
      <c r="B84" s="95" t="s">
        <v>1057</v>
      </c>
      <c r="C84" s="96"/>
      <c r="D84" s="96"/>
      <c r="E84" s="96"/>
      <c r="F84" s="96"/>
      <c r="G84" s="96"/>
      <c r="H84" s="96"/>
      <c r="I84" s="93"/>
      <c r="J84" s="94"/>
      <c r="K84" s="312">
        <v>0.05</v>
      </c>
      <c r="L84" s="850">
        <f>N78*K84</f>
        <v>3368.5613941412471</v>
      </c>
      <c r="M84" s="851"/>
      <c r="N84" s="57"/>
    </row>
    <row r="85" spans="1:14" ht="15.75" thickBot="1">
      <c r="B85" s="97" t="s">
        <v>1058</v>
      </c>
      <c r="C85" s="98"/>
      <c r="D85" s="98"/>
      <c r="E85" s="98"/>
      <c r="F85" s="98"/>
      <c r="G85" s="98"/>
      <c r="H85" s="98"/>
      <c r="I85" s="99"/>
      <c r="J85" s="100"/>
      <c r="K85" s="313">
        <v>0.05</v>
      </c>
      <c r="L85" s="852">
        <f>N78*K85</f>
        <v>3368.5613941412471</v>
      </c>
      <c r="M85" s="853"/>
      <c r="N85" s="57"/>
    </row>
    <row r="86" spans="1:14" ht="15.75" thickBot="1">
      <c r="B86" s="815" t="s">
        <v>1037</v>
      </c>
      <c r="C86" s="816"/>
      <c r="D86" s="816"/>
      <c r="E86" s="816"/>
      <c r="F86" s="816"/>
      <c r="G86" s="816"/>
      <c r="H86" s="816"/>
      <c r="I86" s="816"/>
      <c r="J86" s="816"/>
      <c r="K86" s="816"/>
      <c r="L86" s="816"/>
      <c r="M86" s="817"/>
      <c r="N86" s="58">
        <f>L83+L84+L85</f>
        <v>20211.368364847483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87582.596247672423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86582</v>
      </c>
      <c r="L36" s="278"/>
      <c r="M36" s="344">
        <v>2.5</v>
      </c>
      <c r="N36" s="280">
        <f>K36/M36</f>
        <v>34632.800000000003</v>
      </c>
    </row>
    <row r="37" spans="1:14">
      <c r="A37" s="119" t="s">
        <v>129</v>
      </c>
      <c r="B37" s="864" t="str">
        <f>VLOOKUP(A37,EQUIPOS!A7:D154,3,FALSE)</f>
        <v xml:space="preserve">Buldozer, Potencia al volante de 140 HP, motor de 2200 RPM, longitud de hoja 4,80m. </v>
      </c>
      <c r="C37" s="865"/>
      <c r="D37" s="865"/>
      <c r="E37" s="865"/>
      <c r="F37" s="865"/>
      <c r="G37" s="865"/>
      <c r="H37" s="866"/>
      <c r="I37" s="429"/>
      <c r="J37" s="430"/>
      <c r="K37" s="277">
        <f>VLOOKUP(A37,EQUIPOS!A7:D164,4,FALSE)</f>
        <v>156794.6972754364</v>
      </c>
      <c r="L37" s="343"/>
      <c r="M37" s="344">
        <v>100</v>
      </c>
      <c r="N37" s="280">
        <f>K37/M37</f>
        <v>1567.946972754364</v>
      </c>
    </row>
    <row r="38" spans="1:14">
      <c r="A38" s="119" t="s">
        <v>261</v>
      </c>
      <c r="B38" s="864" t="str">
        <f>VLOOKUP(A38,EQUIPOS!A8:D154,3,FALSE)</f>
        <v xml:space="preserve">Motobomba 3 PULGADAS (incluye operario)
</v>
      </c>
      <c r="C38" s="865"/>
      <c r="D38" s="865"/>
      <c r="E38" s="865"/>
      <c r="F38" s="865"/>
      <c r="G38" s="865"/>
      <c r="H38" s="866"/>
      <c r="I38" s="336"/>
      <c r="J38" s="338"/>
      <c r="K38" s="277">
        <f>VLOOKUP(A38,EQUIPOS!A8:D165,4,FALSE)</f>
        <v>7795.9184759472128</v>
      </c>
      <c r="L38" s="431"/>
      <c r="M38" s="432">
        <v>8</v>
      </c>
      <c r="N38" s="280">
        <f>K38/M38</f>
        <v>974.48980949340159</v>
      </c>
    </row>
    <row r="39" spans="1:14">
      <c r="A39" t="s">
        <v>312</v>
      </c>
      <c r="B39" s="864" t="str">
        <f>VLOOKUP(A39,EQUIPOS!A9:D154,3,FALSE)</f>
        <v>Retroexcavadora sobre oruga, potencia 138 HP, balde de 1,5 m3.</v>
      </c>
      <c r="C39" s="865"/>
      <c r="D39" s="865"/>
      <c r="E39" s="865"/>
      <c r="F39" s="865"/>
      <c r="G39" s="865"/>
      <c r="H39" s="866"/>
      <c r="I39" s="42"/>
      <c r="J39" s="43"/>
      <c r="K39" s="277">
        <f>VLOOKUP(A39,EQUIPOS!A9:D166,4,FALSE)</f>
        <v>157630.93173690935</v>
      </c>
      <c r="L39" s="284"/>
      <c r="M39" s="344">
        <v>8</v>
      </c>
      <c r="N39" s="280">
        <f>K39/M39</f>
        <v>19703.866467113668</v>
      </c>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N78*M41</f>
        <v>204.2688208244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57083.372070185833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3950.5270415235332</v>
      </c>
      <c r="N48" s="280">
        <f>K48*M48</f>
        <v>1185.1581124570598</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1512.7975555957328</v>
      </c>
      <c r="N49" s="280">
        <f t="shared" ref="N49:N54" si="0">K49*M49</f>
        <v>4538.3926667871983</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6818.1560441149877</v>
      </c>
      <c r="N50" s="280">
        <f t="shared" si="0"/>
        <v>1704.5390110287469</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923.90373048876017</v>
      </c>
      <c r="N51" s="280">
        <f t="shared" si="0"/>
        <v>923.90373048876017</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779.19223769059226</v>
      </c>
      <c r="N52" s="280">
        <f t="shared" si="0"/>
        <v>779.19223769059226</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9050.9174543482168</v>
      </c>
      <c r="N53" s="280">
        <f>K53*M53</f>
        <v>4145.3201940914832</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3339.4098475260648</v>
      </c>
      <c r="N54" s="280">
        <f t="shared" si="0"/>
        <v>4341.2328017838845</v>
      </c>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17617.738754327725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2">
        <f>VLOOKUP(A61,TRANSPORTE!A5:D117,4,FALSE)</f>
        <v>986.99686593056026</v>
      </c>
      <c r="M61" s="903"/>
      <c r="N61" s="295">
        <f>K61*L61</f>
        <v>1283.0959257097284</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1283.0959257097284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20426.882082439999</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96411.088832663285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19282.217766532656</v>
      </c>
      <c r="M85" s="851"/>
      <c r="N85" s="57"/>
    </row>
    <row r="86" spans="1:14">
      <c r="B86" s="95" t="s">
        <v>1057</v>
      </c>
      <c r="C86" s="96"/>
      <c r="D86" s="96"/>
      <c r="E86" s="96"/>
      <c r="F86" s="96"/>
      <c r="G86" s="96"/>
      <c r="H86" s="96"/>
      <c r="I86" s="93"/>
      <c r="J86" s="94"/>
      <c r="K86" s="312">
        <v>0.05</v>
      </c>
      <c r="L86" s="850">
        <f>N80*K86</f>
        <v>4820.5544416331641</v>
      </c>
      <c r="M86" s="851"/>
      <c r="N86" s="57"/>
    </row>
    <row r="87" spans="1:14" ht="15.75" thickBot="1">
      <c r="B87" s="97" t="s">
        <v>1058</v>
      </c>
      <c r="C87" s="98"/>
      <c r="D87" s="98"/>
      <c r="E87" s="98"/>
      <c r="F87" s="98"/>
      <c r="G87" s="98"/>
      <c r="H87" s="98"/>
      <c r="I87" s="99"/>
      <c r="J87" s="100"/>
      <c r="K87" s="313">
        <v>0.05</v>
      </c>
      <c r="L87" s="852">
        <f>N80*K87</f>
        <v>4820.5544416331641</v>
      </c>
      <c r="M87" s="853"/>
      <c r="N87" s="57"/>
    </row>
    <row r="88" spans="1:14" ht="15.75" thickBot="1">
      <c r="B88" s="815" t="s">
        <v>1037</v>
      </c>
      <c r="C88" s="816"/>
      <c r="D88" s="816"/>
      <c r="E88" s="816"/>
      <c r="F88" s="816"/>
      <c r="G88" s="816"/>
      <c r="H88" s="816"/>
      <c r="I88" s="816"/>
      <c r="J88" s="816"/>
      <c r="K88" s="816"/>
      <c r="L88" s="816"/>
      <c r="M88" s="817"/>
      <c r="N88" s="58">
        <f>L85+L86+L87</f>
        <v>28923.326649798986</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125334.41548246227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2.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156794.6972754364</v>
      </c>
      <c r="L36" s="278"/>
      <c r="M36" s="344">
        <v>100</v>
      </c>
      <c r="N36" s="280">
        <f>K36/M36</f>
        <v>1567.946972754364</v>
      </c>
    </row>
    <row r="37" spans="1:14">
      <c r="A37" s="119" t="s">
        <v>312</v>
      </c>
      <c r="B37" s="864" t="str">
        <f>VLOOKUP(A37,EQUIPOS!A7:D154,3,FALSE)</f>
        <v>Retroexcavadora sobre oruga, potencia 138 HP, balde de 1,5 m3.</v>
      </c>
      <c r="C37" s="865"/>
      <c r="D37" s="865"/>
      <c r="E37" s="865"/>
      <c r="F37" s="865"/>
      <c r="G37" s="865"/>
      <c r="H37" s="866"/>
      <c r="I37" s="429"/>
      <c r="J37" s="430"/>
      <c r="K37" s="277">
        <f>VLOOKUP(A37,EQUIPOS!A7:D164,4,FALSE)</f>
        <v>157630.93173690935</v>
      </c>
      <c r="L37" s="343"/>
      <c r="M37" s="344">
        <v>35</v>
      </c>
      <c r="N37" s="280">
        <f>K37/M37</f>
        <v>4503.7409067688386</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7.2953150294428575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6078.9831945526448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3339.4098475260648</v>
      </c>
      <c r="N48" s="280">
        <f>K48*M48</f>
        <v>4341.2328017838845</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5" t="s">
        <v>1037</v>
      </c>
      <c r="C55" s="816"/>
      <c r="D55" s="816"/>
      <c r="E55" s="816"/>
      <c r="F55" s="816"/>
      <c r="G55" s="816"/>
      <c r="H55" s="816"/>
      <c r="I55" s="816"/>
      <c r="J55" s="816"/>
      <c r="K55" s="816"/>
      <c r="L55" s="816"/>
      <c r="M55" s="817"/>
      <c r="N55" s="402">
        <f>SUM(N48:N54)</f>
        <v>4341.2328017838845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12432.843424990544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2486.5686849981089</v>
      </c>
      <c r="M84" s="851"/>
      <c r="N84" s="57"/>
    </row>
    <row r="85" spans="1:14">
      <c r="B85" s="95" t="s">
        <v>1057</v>
      </c>
      <c r="C85" s="96"/>
      <c r="D85" s="96"/>
      <c r="E85" s="96"/>
      <c r="F85" s="96"/>
      <c r="G85" s="96"/>
      <c r="H85" s="96"/>
      <c r="I85" s="93"/>
      <c r="J85" s="94"/>
      <c r="K85" s="312">
        <v>0.05</v>
      </c>
      <c r="L85" s="850">
        <f>N79*K85</f>
        <v>621.64217124952722</v>
      </c>
      <c r="M85" s="851"/>
      <c r="N85" s="57"/>
    </row>
    <row r="86" spans="1:14" ht="15.75" thickBot="1">
      <c r="B86" s="97" t="s">
        <v>1058</v>
      </c>
      <c r="C86" s="98"/>
      <c r="D86" s="98"/>
      <c r="E86" s="98"/>
      <c r="F86" s="98"/>
      <c r="G86" s="98"/>
      <c r="H86" s="98"/>
      <c r="I86" s="99"/>
      <c r="J86" s="100"/>
      <c r="K86" s="313">
        <v>0.05</v>
      </c>
      <c r="L86" s="852">
        <f>N79*K86</f>
        <v>621.64217124952722</v>
      </c>
      <c r="M86" s="853"/>
      <c r="N86" s="57"/>
    </row>
    <row r="87" spans="1:14" ht="15.75" thickBot="1">
      <c r="B87" s="815" t="s">
        <v>1037</v>
      </c>
      <c r="C87" s="816"/>
      <c r="D87" s="816"/>
      <c r="E87" s="816"/>
      <c r="F87" s="816"/>
      <c r="G87" s="816"/>
      <c r="H87" s="816"/>
      <c r="I87" s="816"/>
      <c r="J87" s="816"/>
      <c r="K87" s="816"/>
      <c r="L87" s="816"/>
      <c r="M87" s="817"/>
      <c r="N87" s="58">
        <f>L84+L85+L86</f>
        <v>3729.8530274971631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16162.696452487708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7.75" customHeight="1" thickBot="1">
      <c r="B29" s="77" t="s">
        <v>1027</v>
      </c>
      <c r="C29" s="794" t="s">
        <v>1028</v>
      </c>
      <c r="D29" s="795"/>
      <c r="E29" s="795"/>
      <c r="F29" s="795"/>
      <c r="G29" s="795"/>
      <c r="H29" s="795"/>
      <c r="I29" s="795"/>
      <c r="J29" s="78"/>
      <c r="K29" s="350" t="s">
        <v>2321</v>
      </c>
      <c r="L29" s="791" t="s">
        <v>1029</v>
      </c>
      <c r="M29" s="792"/>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85" t="s">
        <v>1028</v>
      </c>
      <c r="C34" s="886"/>
      <c r="D34" s="886"/>
      <c r="E34" s="886"/>
      <c r="F34" s="886"/>
      <c r="G34" s="886"/>
      <c r="H34" s="887"/>
      <c r="I34" s="888" t="s">
        <v>1032</v>
      </c>
      <c r="J34" s="889"/>
      <c r="K34" s="75" t="s">
        <v>1033</v>
      </c>
      <c r="L34" s="890" t="s">
        <v>1034</v>
      </c>
      <c r="M34" s="887"/>
      <c r="N34" s="76" t="s">
        <v>1035</v>
      </c>
    </row>
    <row r="35" spans="1:14">
      <c r="A35" s="119" t="s">
        <v>263</v>
      </c>
      <c r="B35" s="864" t="str">
        <f>VLOOKUP(A35,EQUIPOS!A6:D154,3,FALSE)</f>
        <v xml:space="preserve">Motobomba 4 pulgadas
</v>
      </c>
      <c r="C35" s="865"/>
      <c r="D35" s="865"/>
      <c r="E35" s="865"/>
      <c r="F35" s="865"/>
      <c r="G35" s="865"/>
      <c r="H35" s="866"/>
      <c r="I35" s="275"/>
      <c r="J35" s="276"/>
      <c r="K35" s="277">
        <f>VLOOKUP(A35,EQUIPOS!A6:D163,4,FALSE)</f>
        <v>7036.6655598126881</v>
      </c>
      <c r="L35" s="278"/>
      <c r="M35" s="344">
        <v>21</v>
      </c>
      <c r="N35" s="280">
        <f>K35/M35</f>
        <v>335.07931237203275</v>
      </c>
    </row>
    <row r="36" spans="1:14">
      <c r="A36" s="119" t="s">
        <v>129</v>
      </c>
      <c r="B36" s="864" t="str">
        <f>VLOOKUP(A36,EQUIPOS!A7:D154,3,FALSE)</f>
        <v xml:space="preserve">Buldozer, Potencia al volante de 140 HP, motor de 2200 RPM, longitud de hoja 4,80m. </v>
      </c>
      <c r="C36" s="865"/>
      <c r="D36" s="865"/>
      <c r="E36" s="865"/>
      <c r="F36" s="865"/>
      <c r="G36" s="865"/>
      <c r="H36" s="866"/>
      <c r="I36" s="429"/>
      <c r="J36" s="430"/>
      <c r="K36" s="277">
        <f>VLOOKUP(A36,EQUIPOS!A7:D164,4,FALSE)</f>
        <v>156794.6972754364</v>
      </c>
      <c r="L36" s="343"/>
      <c r="M36" s="344">
        <v>100</v>
      </c>
      <c r="N36" s="280">
        <f>K36/M36</f>
        <v>1567.946972754364</v>
      </c>
    </row>
    <row r="37" spans="1:14">
      <c r="A37" s="119" t="s">
        <v>312</v>
      </c>
      <c r="B37" s="864" t="str">
        <f>VLOOKUP(A37,EQUIPOS!A8:D154,3,FALSE)</f>
        <v>Retroexcavadora sobre oruga, potencia 138 HP, balde de 1,5 m3.</v>
      </c>
      <c r="C37" s="865"/>
      <c r="D37" s="865"/>
      <c r="E37" s="865"/>
      <c r="F37" s="865"/>
      <c r="G37" s="865"/>
      <c r="H37" s="866"/>
      <c r="I37" s="336"/>
      <c r="J37" s="338"/>
      <c r="K37" s="277">
        <f>VLOOKUP(A37,EQUIPOS!A8:D165,4,FALSE)</f>
        <v>157630.93173690935</v>
      </c>
      <c r="L37" s="431"/>
      <c r="M37" s="432">
        <v>21</v>
      </c>
      <c r="N37" s="280">
        <f>K37/M37</f>
        <v>7506.2348446147307</v>
      </c>
    </row>
    <row r="38" spans="1:14">
      <c r="B38" s="864"/>
      <c r="C38" s="865"/>
      <c r="D38" s="865"/>
      <c r="E38" s="865"/>
      <c r="F38" s="865"/>
      <c r="G38" s="865"/>
      <c r="H38" s="866"/>
      <c r="I38" s="42"/>
      <c r="J38" s="43"/>
      <c r="K38" s="277"/>
      <c r="L38" s="284"/>
      <c r="M38" s="344"/>
      <c r="N38" s="280"/>
    </row>
    <row r="39" spans="1:14">
      <c r="B39" s="328"/>
      <c r="C39" s="329"/>
      <c r="D39" s="329"/>
      <c r="E39" s="329"/>
      <c r="F39" s="331"/>
      <c r="G39" s="331"/>
      <c r="H39" s="131"/>
      <c r="I39" s="42"/>
      <c r="J39" s="43"/>
      <c r="K39" s="277"/>
      <c r="L39" s="284"/>
      <c r="M39" s="285"/>
      <c r="N39" s="281"/>
    </row>
    <row r="40" spans="1:14">
      <c r="B40" s="872" t="s">
        <v>1036</v>
      </c>
      <c r="C40" s="873"/>
      <c r="D40" s="873"/>
      <c r="E40" s="44"/>
      <c r="F40" s="45"/>
      <c r="G40" s="45"/>
      <c r="H40" s="46"/>
      <c r="I40" s="42"/>
      <c r="J40" s="43"/>
      <c r="K40" s="287"/>
      <c r="L40" s="284"/>
      <c r="M40" s="409">
        <v>0.01</v>
      </c>
      <c r="N40" s="352">
        <f>N76*M40</f>
        <v>12.158858382404762</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SUM(N35:N41)</f>
        <v>9421.4199881235327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3339.4098475260648</v>
      </c>
      <c r="N47" s="280">
        <f>K47*M47</f>
        <v>4341.2328017838845</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4341.2328017838845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2">
        <f>VLOOKUP(A59,TRANSPORTE!A5:D117,4,FALSE)</f>
        <v>986.99686593056026</v>
      </c>
      <c r="M59" s="903"/>
      <c r="N59" s="295">
        <f>K59*L59</f>
        <v>1283.0959257097284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1283.0959257097284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1215.8858382404762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16261.634553857621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3252.3269107715241</v>
      </c>
      <c r="M83" s="851"/>
      <c r="N83" s="57"/>
    </row>
    <row r="84" spans="1:14">
      <c r="B84" s="95" t="s">
        <v>1057</v>
      </c>
      <c r="C84" s="96"/>
      <c r="D84" s="96"/>
      <c r="E84" s="96"/>
      <c r="F84" s="96"/>
      <c r="G84" s="96"/>
      <c r="H84" s="96"/>
      <c r="I84" s="93"/>
      <c r="J84" s="94"/>
      <c r="K84" s="312">
        <v>0.05</v>
      </c>
      <c r="L84" s="850">
        <f>N78*K84</f>
        <v>813.08172769288103</v>
      </c>
      <c r="M84" s="851"/>
      <c r="N84" s="57"/>
    </row>
    <row r="85" spans="1:14" ht="15.75" thickBot="1">
      <c r="B85" s="97" t="s">
        <v>1058</v>
      </c>
      <c r="C85" s="98"/>
      <c r="D85" s="98"/>
      <c r="E85" s="98"/>
      <c r="F85" s="98"/>
      <c r="G85" s="98"/>
      <c r="H85" s="98"/>
      <c r="I85" s="99"/>
      <c r="J85" s="100"/>
      <c r="K85" s="313">
        <v>0.05</v>
      </c>
      <c r="L85" s="852">
        <f>N78*K85</f>
        <v>813.08172769288103</v>
      </c>
      <c r="M85" s="853"/>
      <c r="N85" s="57"/>
    </row>
    <row r="86" spans="1:14" ht="15.75" thickBot="1">
      <c r="B86" s="815" t="s">
        <v>1037</v>
      </c>
      <c r="C86" s="816"/>
      <c r="D86" s="816"/>
      <c r="E86" s="816"/>
      <c r="F86" s="816"/>
      <c r="G86" s="816"/>
      <c r="H86" s="816"/>
      <c r="I86" s="816"/>
      <c r="J86" s="816"/>
      <c r="K86" s="816"/>
      <c r="L86" s="816"/>
      <c r="M86" s="817"/>
      <c r="N86" s="58">
        <f>L83+L84+L85</f>
        <v>4878.4903661572862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21140.124920014907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344">
        <v>2.5</v>
      </c>
      <c r="N36" s="280">
        <f>K36/M36</f>
        <v>4276.8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4659.80403904575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19383.094075815101</v>
      </c>
      <c r="N48" s="280">
        <f>K48*M48</f>
        <v>25198.022298559634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55.655134092689678</v>
      </c>
      <c r="N49" s="280">
        <f>K49*M49</f>
        <v>1669.6540227806904</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26867.676321340325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40470.657067010805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8094.1314134021613</v>
      </c>
      <c r="M84" s="851"/>
      <c r="N84" s="57"/>
    </row>
    <row r="85" spans="1:14">
      <c r="B85" s="95" t="s">
        <v>1057</v>
      </c>
      <c r="C85" s="96"/>
      <c r="D85" s="96"/>
      <c r="E85" s="96"/>
      <c r="F85" s="96"/>
      <c r="G85" s="96"/>
      <c r="H85" s="96"/>
      <c r="I85" s="93"/>
      <c r="J85" s="94"/>
      <c r="K85" s="312">
        <v>0.05</v>
      </c>
      <c r="L85" s="850">
        <f>N79*K85</f>
        <v>2023.5328533505403</v>
      </c>
      <c r="M85" s="851"/>
      <c r="N85" s="57"/>
    </row>
    <row r="86" spans="1:14" ht="15.75" thickBot="1">
      <c r="B86" s="97" t="s">
        <v>1058</v>
      </c>
      <c r="C86" s="98"/>
      <c r="D86" s="98"/>
      <c r="E86" s="98"/>
      <c r="F86" s="98"/>
      <c r="G86" s="98"/>
      <c r="H86" s="98"/>
      <c r="I86" s="99"/>
      <c r="J86" s="100"/>
      <c r="K86" s="313">
        <v>0.05</v>
      </c>
      <c r="L86" s="852">
        <f>N79*K86</f>
        <v>2023.5328533505403</v>
      </c>
      <c r="M86" s="853"/>
      <c r="N86" s="57"/>
    </row>
    <row r="87" spans="1:14" ht="15.75" thickBot="1">
      <c r="B87" s="815" t="s">
        <v>1037</v>
      </c>
      <c r="C87" s="816"/>
      <c r="D87" s="816"/>
      <c r="E87" s="816"/>
      <c r="F87" s="816"/>
      <c r="G87" s="816"/>
      <c r="H87" s="816"/>
      <c r="I87" s="816"/>
      <c r="J87" s="816"/>
      <c r="K87" s="816"/>
      <c r="L87" s="816"/>
      <c r="M87" s="817"/>
      <c r="N87" s="58">
        <f>L84+L85+L86</f>
        <v>12141.197120103241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52611.854187114048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344">
        <v>2.5</v>
      </c>
      <c r="N36" s="280">
        <f>K36/M36</f>
        <v>4276.8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4659.80403904575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18560</v>
      </c>
      <c r="N48" s="280">
        <f>K48*M48</f>
        <v>24128</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55.655134092689678</v>
      </c>
      <c r="N49" s="280">
        <f>K49*M49</f>
        <v>1669.6540227806904</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25797.654022780691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51"/>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39400.634768451171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7880.1269536902346</v>
      </c>
      <c r="M84" s="851"/>
      <c r="N84" s="57"/>
    </row>
    <row r="85" spans="1:14">
      <c r="B85" s="95" t="s">
        <v>1057</v>
      </c>
      <c r="C85" s="96"/>
      <c r="D85" s="96"/>
      <c r="E85" s="96"/>
      <c r="F85" s="96"/>
      <c r="G85" s="96"/>
      <c r="H85" s="96"/>
      <c r="I85" s="93"/>
      <c r="J85" s="94"/>
      <c r="K85" s="312">
        <v>0.05</v>
      </c>
      <c r="L85" s="850">
        <f>N79*K85</f>
        <v>1970.0317384225586</v>
      </c>
      <c r="M85" s="851"/>
      <c r="N85" s="57"/>
    </row>
    <row r="86" spans="1:14" ht="15.75" thickBot="1">
      <c r="B86" s="97" t="s">
        <v>1058</v>
      </c>
      <c r="C86" s="98"/>
      <c r="D86" s="98"/>
      <c r="E86" s="98"/>
      <c r="F86" s="98"/>
      <c r="G86" s="98"/>
      <c r="H86" s="98"/>
      <c r="I86" s="99"/>
      <c r="J86" s="100"/>
      <c r="K86" s="313">
        <v>0.05</v>
      </c>
      <c r="L86" s="852">
        <f>N79*K86</f>
        <v>1970.0317384225586</v>
      </c>
      <c r="M86" s="853"/>
      <c r="N86" s="57"/>
    </row>
    <row r="87" spans="1:14" ht="15.75" thickBot="1">
      <c r="B87" s="815" t="s">
        <v>1037</v>
      </c>
      <c r="C87" s="816"/>
      <c r="D87" s="816"/>
      <c r="E87" s="816"/>
      <c r="F87" s="816"/>
      <c r="G87" s="816"/>
      <c r="H87" s="816"/>
      <c r="I87" s="816"/>
      <c r="J87" s="816"/>
      <c r="K87" s="816"/>
      <c r="L87" s="816"/>
      <c r="M87" s="817"/>
      <c r="N87" s="58">
        <f>L84+L85+L86</f>
        <v>11820.190430535351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51220.825198986524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344">
        <v>2.5</v>
      </c>
      <c r="N36" s="280">
        <f>K36/M36</f>
        <v>4276.8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4659.80403904575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33394.118835653579</v>
      </c>
      <c r="N48" s="280">
        <f>K48*M48</f>
        <v>43412.354486349657</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55.655134092689678</v>
      </c>
      <c r="N49" s="280">
        <f>K49*M49</f>
        <v>1669.6540227806904</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45082.008509130348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58684.989254800821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11736.997850960164</v>
      </c>
      <c r="M84" s="851"/>
      <c r="N84" s="57"/>
    </row>
    <row r="85" spans="1:14">
      <c r="B85" s="95" t="s">
        <v>1057</v>
      </c>
      <c r="C85" s="96"/>
      <c r="D85" s="96"/>
      <c r="E85" s="96"/>
      <c r="F85" s="96"/>
      <c r="G85" s="96"/>
      <c r="H85" s="96"/>
      <c r="I85" s="93"/>
      <c r="J85" s="94"/>
      <c r="K85" s="312">
        <v>0.05</v>
      </c>
      <c r="L85" s="850">
        <f>N79*K85</f>
        <v>2934.2494627400411</v>
      </c>
      <c r="M85" s="851"/>
      <c r="N85" s="57"/>
    </row>
    <row r="86" spans="1:14" ht="15.75" thickBot="1">
      <c r="B86" s="97" t="s">
        <v>1058</v>
      </c>
      <c r="C86" s="98"/>
      <c r="D86" s="98"/>
      <c r="E86" s="98"/>
      <c r="F86" s="98"/>
      <c r="G86" s="98"/>
      <c r="H86" s="98"/>
      <c r="I86" s="99"/>
      <c r="J86" s="100"/>
      <c r="K86" s="313">
        <v>0.05</v>
      </c>
      <c r="L86" s="852">
        <f>N79*K86</f>
        <v>2934.2494627400411</v>
      </c>
      <c r="M86" s="853"/>
      <c r="N86" s="57"/>
    </row>
    <row r="87" spans="1:14" ht="15.75" thickBot="1">
      <c r="B87" s="815" t="s">
        <v>1037</v>
      </c>
      <c r="C87" s="816"/>
      <c r="D87" s="816"/>
      <c r="E87" s="816"/>
      <c r="F87" s="816"/>
      <c r="G87" s="816"/>
      <c r="H87" s="816"/>
      <c r="I87" s="816"/>
      <c r="J87" s="816"/>
      <c r="K87" s="816"/>
      <c r="L87" s="816"/>
      <c r="M87" s="817"/>
      <c r="N87" s="58">
        <f>L84+L85+L86</f>
        <v>17605.496776440246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76290.486031241075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10692</v>
      </c>
      <c r="L36" s="278"/>
      <c r="M36" s="344">
        <v>2.5</v>
      </c>
      <c r="N36" s="280">
        <f>K36/M36</f>
        <v>4276.8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4659.80403904575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35269.249943952265</v>
      </c>
      <c r="N48" s="280">
        <f>K48*M48</f>
        <v>45850.024927137943</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55.655134092689678</v>
      </c>
      <c r="N49" s="280">
        <f>K49*M49</f>
        <v>1669.6540227806904</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47519.678949918634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61122.659695589115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12224.531939117824</v>
      </c>
      <c r="M84" s="851"/>
      <c r="N84" s="57"/>
    </row>
    <row r="85" spans="1:14">
      <c r="B85" s="95" t="s">
        <v>1057</v>
      </c>
      <c r="C85" s="96"/>
      <c r="D85" s="96"/>
      <c r="E85" s="96"/>
      <c r="F85" s="96"/>
      <c r="G85" s="96"/>
      <c r="H85" s="96"/>
      <c r="I85" s="93"/>
      <c r="J85" s="94"/>
      <c r="K85" s="312">
        <v>0.05</v>
      </c>
      <c r="L85" s="850">
        <f>N79*K85</f>
        <v>3056.1329847794559</v>
      </c>
      <c r="M85" s="851"/>
      <c r="N85" s="57"/>
    </row>
    <row r="86" spans="1:14" ht="15.75" thickBot="1">
      <c r="B86" s="97" t="s">
        <v>1058</v>
      </c>
      <c r="C86" s="98"/>
      <c r="D86" s="98"/>
      <c r="E86" s="98"/>
      <c r="F86" s="98"/>
      <c r="G86" s="98"/>
      <c r="H86" s="98"/>
      <c r="I86" s="99"/>
      <c r="J86" s="100"/>
      <c r="K86" s="313">
        <v>0.05</v>
      </c>
      <c r="L86" s="852">
        <f>N79*K86</f>
        <v>3056.1329847794559</v>
      </c>
      <c r="M86" s="853"/>
      <c r="N86" s="57"/>
    </row>
    <row r="87" spans="1:14" ht="15.75" thickBot="1">
      <c r="B87" s="815" t="s">
        <v>1037</v>
      </c>
      <c r="C87" s="816"/>
      <c r="D87" s="816"/>
      <c r="E87" s="816"/>
      <c r="F87" s="816"/>
      <c r="G87" s="816"/>
      <c r="H87" s="816"/>
      <c r="I87" s="816"/>
      <c r="J87" s="816"/>
      <c r="K87" s="816"/>
      <c r="L87" s="816"/>
      <c r="M87" s="817"/>
      <c r="N87" s="58">
        <f>L84+L85+L86</f>
        <v>18336.797908676734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79459.457604265845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383.00403904575001</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33480.334919544381</v>
      </c>
      <c r="N48" s="280">
        <f>K48*M48</f>
        <v>43524.435395407694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43524.435395407694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52850.616141078171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10570.123228215634</v>
      </c>
      <c r="M84" s="851"/>
      <c r="N84" s="57"/>
    </row>
    <row r="85" spans="1:14">
      <c r="B85" s="95" t="s">
        <v>1057</v>
      </c>
      <c r="C85" s="96"/>
      <c r="D85" s="96"/>
      <c r="E85" s="96"/>
      <c r="F85" s="96"/>
      <c r="G85" s="96"/>
      <c r="H85" s="96"/>
      <c r="I85" s="93"/>
      <c r="J85" s="94"/>
      <c r="K85" s="312">
        <v>0.05</v>
      </c>
      <c r="L85" s="850">
        <f>N79*K85</f>
        <v>2642.5308070539086</v>
      </c>
      <c r="M85" s="851"/>
      <c r="N85" s="57"/>
    </row>
    <row r="86" spans="1:14" ht="15.75" thickBot="1">
      <c r="B86" s="97" t="s">
        <v>1058</v>
      </c>
      <c r="C86" s="98"/>
      <c r="D86" s="98"/>
      <c r="E86" s="98"/>
      <c r="F86" s="98"/>
      <c r="G86" s="98"/>
      <c r="H86" s="98"/>
      <c r="I86" s="99"/>
      <c r="J86" s="100"/>
      <c r="K86" s="313">
        <v>0.05</v>
      </c>
      <c r="L86" s="852">
        <f>N79*K86</f>
        <v>2642.5308070539086</v>
      </c>
      <c r="M86" s="853"/>
      <c r="N86" s="57"/>
    </row>
    <row r="87" spans="1:14" ht="15.75" thickBot="1">
      <c r="B87" s="815" t="s">
        <v>1037</v>
      </c>
      <c r="C87" s="816"/>
      <c r="D87" s="816"/>
      <c r="E87" s="816"/>
      <c r="F87" s="816"/>
      <c r="G87" s="816"/>
      <c r="H87" s="816"/>
      <c r="I87" s="816"/>
      <c r="J87" s="816"/>
      <c r="K87" s="816"/>
      <c r="L87" s="816"/>
      <c r="M87" s="817"/>
      <c r="N87" s="58">
        <f>L84+L85+L86</f>
        <v>15855.184842323451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68705.800983401627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383.00403904575001</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51566.5</v>
      </c>
      <c r="N48" s="280">
        <f>K48*M48</f>
        <v>67036.45</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67036.45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76362.630745670467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15272.526149134093</v>
      </c>
      <c r="M84" s="851"/>
      <c r="N84" s="57"/>
    </row>
    <row r="85" spans="1:14">
      <c r="B85" s="95" t="s">
        <v>1057</v>
      </c>
      <c r="C85" s="96"/>
      <c r="D85" s="96"/>
      <c r="E85" s="96"/>
      <c r="F85" s="96"/>
      <c r="G85" s="96"/>
      <c r="H85" s="96"/>
      <c r="I85" s="93"/>
      <c r="J85" s="94"/>
      <c r="K85" s="312">
        <v>0.05</v>
      </c>
      <c r="L85" s="850">
        <f>N79*K85</f>
        <v>3818.1315372835234</v>
      </c>
      <c r="M85" s="851"/>
      <c r="N85" s="57"/>
    </row>
    <row r="86" spans="1:14" ht="15.75" thickBot="1">
      <c r="B86" s="97" t="s">
        <v>1058</v>
      </c>
      <c r="C86" s="98"/>
      <c r="D86" s="98"/>
      <c r="E86" s="98"/>
      <c r="F86" s="98"/>
      <c r="G86" s="98"/>
      <c r="H86" s="98"/>
      <c r="I86" s="99"/>
      <c r="J86" s="100"/>
      <c r="K86" s="313">
        <v>0.05</v>
      </c>
      <c r="L86" s="852">
        <f>N79*K86</f>
        <v>3818.1315372835234</v>
      </c>
      <c r="M86" s="853"/>
      <c r="N86" s="57"/>
    </row>
    <row r="87" spans="1:14" ht="15.75" thickBot="1">
      <c r="B87" s="815" t="s">
        <v>1037</v>
      </c>
      <c r="C87" s="816"/>
      <c r="D87" s="816"/>
      <c r="E87" s="816"/>
      <c r="F87" s="816"/>
      <c r="G87" s="816"/>
      <c r="H87" s="816"/>
      <c r="I87" s="816"/>
      <c r="J87" s="816"/>
      <c r="K87" s="816"/>
      <c r="L87" s="816"/>
      <c r="M87" s="817"/>
      <c r="N87" s="58">
        <f>L84+L85+L86</f>
        <v>22908.78922370114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99271.419969371607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255.33602603049999</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49385</v>
      </c>
      <c r="N48" s="280">
        <f>K48*M48</f>
        <v>64200.5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64200.5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986.99686593056026</v>
      </c>
      <c r="M60" s="903"/>
      <c r="N60" s="295">
        <f>K60*L60</f>
        <v>1283.0959257097284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1283.0959257097284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70845.652472350237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14169.130494470048</v>
      </c>
      <c r="M84" s="851"/>
      <c r="N84" s="57"/>
    </row>
    <row r="85" spans="1:14">
      <c r="B85" s="95" t="s">
        <v>1057</v>
      </c>
      <c r="C85" s="96"/>
      <c r="D85" s="96"/>
      <c r="E85" s="96"/>
      <c r="F85" s="96"/>
      <c r="G85" s="96"/>
      <c r="H85" s="96"/>
      <c r="I85" s="93"/>
      <c r="J85" s="94"/>
      <c r="K85" s="312">
        <v>0.05</v>
      </c>
      <c r="L85" s="850">
        <f>N79*K85</f>
        <v>3542.2826236175119</v>
      </c>
      <c r="M85" s="851"/>
      <c r="N85" s="57"/>
    </row>
    <row r="86" spans="1:14" ht="15.75" thickBot="1">
      <c r="B86" s="97" t="s">
        <v>1058</v>
      </c>
      <c r="C86" s="98"/>
      <c r="D86" s="98"/>
      <c r="E86" s="98"/>
      <c r="F86" s="98"/>
      <c r="G86" s="98"/>
      <c r="H86" s="98"/>
      <c r="I86" s="99"/>
      <c r="J86" s="100"/>
      <c r="K86" s="313">
        <v>0.05</v>
      </c>
      <c r="L86" s="852">
        <f>N79*K86</f>
        <v>3542.2826236175119</v>
      </c>
      <c r="M86" s="853"/>
      <c r="N86" s="57"/>
    </row>
    <row r="87" spans="1:14" ht="15.75" thickBot="1">
      <c r="B87" s="815" t="s">
        <v>1037</v>
      </c>
      <c r="C87" s="816"/>
      <c r="D87" s="816"/>
      <c r="E87" s="816"/>
      <c r="F87" s="816"/>
      <c r="G87" s="816"/>
      <c r="H87" s="816"/>
      <c r="I87" s="816"/>
      <c r="J87" s="816"/>
      <c r="K87" s="816"/>
      <c r="L87" s="816"/>
      <c r="M87" s="817"/>
      <c r="N87" s="58">
        <f>L84+L85+L86</f>
        <v>21253.695741705073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92099.34821405531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228</v>
      </c>
      <c r="B36" s="864" t="str">
        <f>VLOOKUP(A36,EQUIPOS!A6:D154,3,FALSE)</f>
        <v xml:space="preserve">Formaleta metálica (concreto hidráulico)
</v>
      </c>
      <c r="C36" s="865"/>
      <c r="D36" s="865"/>
      <c r="E36" s="865"/>
      <c r="F36" s="865"/>
      <c r="G36" s="865"/>
      <c r="H36" s="866"/>
      <c r="I36" s="275"/>
      <c r="J36" s="276"/>
      <c r="K36" s="277">
        <f>VLOOKUP(A36,EQUIPOS!A6:D163,4,FALSE)</f>
        <v>3223.1965410813118</v>
      </c>
      <c r="L36" s="278"/>
      <c r="M36" s="279">
        <v>2</v>
      </c>
      <c r="N36" s="280">
        <f>K36/M36</f>
        <v>1611.5982705406559</v>
      </c>
    </row>
    <row r="37" spans="1:14">
      <c r="A37" s="119" t="s">
        <v>282</v>
      </c>
      <c r="B37" s="864" t="str">
        <f>VLOOKUP(A37,EQUIPOS!A7:D154,3,FALSE)</f>
        <v>Piloteadora potencia 250KW, RPM 1800, fuerza elevadora 200KN</v>
      </c>
      <c r="C37" s="865"/>
      <c r="D37" s="865"/>
      <c r="E37" s="865"/>
      <c r="F37" s="865"/>
      <c r="G37" s="865"/>
      <c r="H37" s="866"/>
      <c r="I37" s="429"/>
      <c r="J37" s="430"/>
      <c r="K37" s="277">
        <f>VLOOKUP(A37,EQUIPOS!A7:D164,4,FALSE)</f>
        <v>403884.32265857817</v>
      </c>
      <c r="L37" s="343"/>
      <c r="M37" s="344">
        <v>4</v>
      </c>
      <c r="N37" s="280">
        <f>K37/M37</f>
        <v>100971.08066464454</v>
      </c>
    </row>
    <row r="38" spans="1:14">
      <c r="A38" s="119" t="s">
        <v>363</v>
      </c>
      <c r="B38" s="864" t="str">
        <f>VLOOKUP(A38,EQUIPOS!A8:D154,3,FALSE)</f>
        <v>Vibrador de concreto, Motor de 3 hp a 18.000 rpm Mangueras de 4 mt</v>
      </c>
      <c r="C38" s="865"/>
      <c r="D38" s="865"/>
      <c r="E38" s="865"/>
      <c r="F38" s="865"/>
      <c r="G38" s="865"/>
      <c r="H38" s="866"/>
      <c r="I38" s="336"/>
      <c r="J38" s="338"/>
      <c r="K38" s="277">
        <f>VLOOKUP(A38,EQUIPOS!A8:D165,4,FALSE)</f>
        <v>5346.78054491273</v>
      </c>
      <c r="L38" s="431"/>
      <c r="M38" s="432">
        <v>2</v>
      </c>
      <c r="N38" s="280">
        <f>K38/M38</f>
        <v>2673.390272456365</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0.1</v>
      </c>
      <c r="N40" s="352">
        <f>N76*M40</f>
        <v>1174.5457360179728</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106430.61494365953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3500.3333333333335</v>
      </c>
      <c r="N47" s="280">
        <f>K47*M47</f>
        <v>41567.229213736486</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15733.493641897183</v>
      </c>
      <c r="N48" s="280">
        <f>K48*M48</f>
        <v>7866.7468209485914</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4077.1686855903085</v>
      </c>
      <c r="N49" s="280">
        <f>K49*M49</f>
        <v>2038.5843427951543</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372511.64999999997</v>
      </c>
      <c r="N50" s="280">
        <f>K50*M50</f>
        <v>49151.75424669771</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100624.31462417793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2">
        <f>VLOOKUP(A59,TRANSPORTE!A5:D117,4,FALSE)</f>
        <v>55.740724819325216</v>
      </c>
      <c r="M59" s="903"/>
      <c r="N59" s="295">
        <f>K59*L59</f>
        <v>2.7870362409662608</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2.7870362409662608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218803.17396425814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43760.634792851633</v>
      </c>
      <c r="M83" s="851"/>
      <c r="N83" s="57"/>
    </row>
    <row r="84" spans="1:14">
      <c r="B84" s="95" t="s">
        <v>1057</v>
      </c>
      <c r="C84" s="96"/>
      <c r="D84" s="96"/>
      <c r="E84" s="96"/>
      <c r="F84" s="96"/>
      <c r="G84" s="96"/>
      <c r="H84" s="96"/>
      <c r="I84" s="93"/>
      <c r="J84" s="94"/>
      <c r="K84" s="312">
        <v>0.05</v>
      </c>
      <c r="L84" s="850">
        <f>N78*K84</f>
        <v>10940.158698212908</v>
      </c>
      <c r="M84" s="851"/>
      <c r="N84" s="57"/>
    </row>
    <row r="85" spans="1:14" ht="15.75" thickBot="1">
      <c r="B85" s="97" t="s">
        <v>1058</v>
      </c>
      <c r="C85" s="98"/>
      <c r="D85" s="98"/>
      <c r="E85" s="98"/>
      <c r="F85" s="98"/>
      <c r="G85" s="98"/>
      <c r="H85" s="98"/>
      <c r="I85" s="99"/>
      <c r="J85" s="100"/>
      <c r="K85" s="313">
        <v>0.05</v>
      </c>
      <c r="L85" s="852">
        <f>N78*K85</f>
        <v>10940.158698212908</v>
      </c>
      <c r="M85" s="853"/>
      <c r="N85" s="57"/>
    </row>
    <row r="86" spans="1:14" ht="15.75" thickBot="1">
      <c r="B86" s="815" t="s">
        <v>1037</v>
      </c>
      <c r="C86" s="816"/>
      <c r="D86" s="816"/>
      <c r="E86" s="816"/>
      <c r="F86" s="816"/>
      <c r="G86" s="816"/>
      <c r="H86" s="816"/>
      <c r="I86" s="816"/>
      <c r="J86" s="816"/>
      <c r="K86" s="816"/>
      <c r="L86" s="816"/>
      <c r="M86" s="817"/>
      <c r="N86" s="58">
        <f>L83+L84+L85</f>
        <v>65640.95218927745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284444.12615353556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228</v>
      </c>
      <c r="B36" s="864" t="str">
        <f>VLOOKUP(A36,EQUIPOS!A6:D154,3,FALSE)</f>
        <v xml:space="preserve">Formaleta metálica (concreto hidráulico)
</v>
      </c>
      <c r="C36" s="865"/>
      <c r="D36" s="865"/>
      <c r="E36" s="865"/>
      <c r="F36" s="865"/>
      <c r="G36" s="865"/>
      <c r="H36" s="866"/>
      <c r="I36" s="275"/>
      <c r="J36" s="276"/>
      <c r="K36" s="277">
        <f>VLOOKUP(A36,EQUIPOS!A6:D163,4,FALSE)</f>
        <v>3223.1965410813118</v>
      </c>
      <c r="L36" s="278"/>
      <c r="M36" s="279">
        <v>2</v>
      </c>
      <c r="N36" s="280">
        <f>K36/M36</f>
        <v>1611.5982705406559</v>
      </c>
    </row>
    <row r="37" spans="1:14">
      <c r="A37" s="119" t="s">
        <v>282</v>
      </c>
      <c r="B37" s="864" t="str">
        <f>VLOOKUP(A37,EQUIPOS!A7:D154,3,FALSE)</f>
        <v>Piloteadora potencia 250KW, RPM 1800, fuerza elevadora 200KN</v>
      </c>
      <c r="C37" s="865"/>
      <c r="D37" s="865"/>
      <c r="E37" s="865"/>
      <c r="F37" s="865"/>
      <c r="G37" s="865"/>
      <c r="H37" s="866"/>
      <c r="I37" s="429"/>
      <c r="J37" s="430"/>
      <c r="K37" s="277">
        <f>VLOOKUP(A37,EQUIPOS!A7:D164,4,FALSE)</f>
        <v>403884.32265857817</v>
      </c>
      <c r="L37" s="343"/>
      <c r="M37" s="344">
        <v>4</v>
      </c>
      <c r="N37" s="280">
        <f>K37/M37</f>
        <v>100971.08066464454</v>
      </c>
    </row>
    <row r="38" spans="1:14">
      <c r="A38" s="119" t="s">
        <v>363</v>
      </c>
      <c r="B38" s="864" t="str">
        <f>VLOOKUP(A38,EQUIPOS!A8:D154,3,FALSE)</f>
        <v>Vibrador de concreto, Motor de 3 hp a 18.000 rpm Mangueras de 4 mt</v>
      </c>
      <c r="C38" s="865"/>
      <c r="D38" s="865"/>
      <c r="E38" s="865"/>
      <c r="F38" s="865"/>
      <c r="G38" s="865"/>
      <c r="H38" s="866"/>
      <c r="I38" s="336"/>
      <c r="J38" s="338"/>
      <c r="K38" s="277">
        <f>VLOOKUP(A38,EQUIPOS!A8:D165,4,FALSE)</f>
        <v>5346.78054491273</v>
      </c>
      <c r="L38" s="431"/>
      <c r="M38" s="432">
        <v>2</v>
      </c>
      <c r="N38" s="280">
        <f>K38/M38</f>
        <v>2673.390272456365</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0.1</v>
      </c>
      <c r="N40" s="352">
        <f>N76*M40</f>
        <v>1174.5457360179728</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106430.61494365953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3500.3333333333335</v>
      </c>
      <c r="N47" s="280">
        <f>K47*M47</f>
        <v>41567.229213736486</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15733.493641897183</v>
      </c>
      <c r="N48" s="280">
        <f>K48*M48</f>
        <v>7866.7468209485914</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4077.1686855903085</v>
      </c>
      <c r="N49" s="280">
        <f>K49*M49</f>
        <v>2038.5843427951543</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372511.64999999997</v>
      </c>
      <c r="N50" s="280">
        <f>K50*M50</f>
        <v>49151.75424669771</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100624.31462417793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2">
        <f>VLOOKUP(A59,TRANSPORTE!A5:D117,4,FALSE)</f>
        <v>55.740724819325216</v>
      </c>
      <c r="M59" s="903"/>
      <c r="N59" s="295">
        <f>K59*L59</f>
        <v>2.7870362409662608</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2.7870362409662608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218803.17396425814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43760.634792851633</v>
      </c>
      <c r="M83" s="851"/>
      <c r="N83" s="57"/>
    </row>
    <row r="84" spans="1:14">
      <c r="B84" s="95" t="s">
        <v>1057</v>
      </c>
      <c r="C84" s="96"/>
      <c r="D84" s="96"/>
      <c r="E84" s="96"/>
      <c r="F84" s="96"/>
      <c r="G84" s="96"/>
      <c r="H84" s="96"/>
      <c r="I84" s="93"/>
      <c r="J84" s="94"/>
      <c r="K84" s="312">
        <v>0.05</v>
      </c>
      <c r="L84" s="850">
        <f>N78*K84</f>
        <v>10940.158698212908</v>
      </c>
      <c r="M84" s="851"/>
      <c r="N84" s="57"/>
    </row>
    <row r="85" spans="1:14" ht="15.75" thickBot="1">
      <c r="B85" s="97" t="s">
        <v>1058</v>
      </c>
      <c r="C85" s="98"/>
      <c r="D85" s="98"/>
      <c r="E85" s="98"/>
      <c r="F85" s="98"/>
      <c r="G85" s="98"/>
      <c r="H85" s="98"/>
      <c r="I85" s="99"/>
      <c r="J85" s="100"/>
      <c r="K85" s="313">
        <v>0.05</v>
      </c>
      <c r="L85" s="852">
        <f>N78*K85</f>
        <v>10940.158698212908</v>
      </c>
      <c r="M85" s="853"/>
      <c r="N85" s="57"/>
    </row>
    <row r="86" spans="1:14" ht="15.75" thickBot="1">
      <c r="B86" s="815" t="s">
        <v>1037</v>
      </c>
      <c r="C86" s="816"/>
      <c r="D86" s="816"/>
      <c r="E86" s="816"/>
      <c r="F86" s="816"/>
      <c r="G86" s="816"/>
      <c r="H86" s="816"/>
      <c r="I86" s="816"/>
      <c r="J86" s="816"/>
      <c r="K86" s="816"/>
      <c r="L86" s="816"/>
      <c r="M86" s="817"/>
      <c r="N86" s="58">
        <f>L83+L84+L85</f>
        <v>65640.95218927745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284444.12615353556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243</v>
      </c>
      <c r="B36" s="864" t="str">
        <f>VLOOKUP(A36,EQUIPOS!A6:D154,3,FALSE)</f>
        <v>Grúa 10 ton</v>
      </c>
      <c r="C36" s="865"/>
      <c r="D36" s="865"/>
      <c r="E36" s="865"/>
      <c r="F36" s="865"/>
      <c r="G36" s="865"/>
      <c r="H36" s="866"/>
      <c r="I36" s="275"/>
      <c r="J36" s="276"/>
      <c r="K36" s="277">
        <f>VLOOKUP(A36,EQUIPOS!A6:D163,4,FALSE)</f>
        <v>135888.73495104304</v>
      </c>
      <c r="L36" s="278"/>
      <c r="M36" s="279">
        <v>0.158</v>
      </c>
      <c r="N36" s="280">
        <f t="shared" ref="N36:N44" si="0">K36/M36</f>
        <v>860055.28450027236</v>
      </c>
    </row>
    <row r="37" spans="1:14">
      <c r="A37" s="119" t="s">
        <v>121</v>
      </c>
      <c r="B37" s="864" t="str">
        <f>VLOOKUP(A37,EQUIPOS!A7:D154,3,FALSE)</f>
        <v>Bomba eléctrica para accionar la celda</v>
      </c>
      <c r="C37" s="865"/>
      <c r="D37" s="865"/>
      <c r="E37" s="865"/>
      <c r="F37" s="865"/>
      <c r="G37" s="865"/>
      <c r="H37" s="866"/>
      <c r="I37" s="429"/>
      <c r="J37" s="430"/>
      <c r="K37" s="277">
        <f>VLOOKUP(A37,EQUIPOS!A7:D164,4,FALSE)</f>
        <v>45742.559216687965</v>
      </c>
      <c r="L37" s="343"/>
      <c r="M37" s="344">
        <v>0.158</v>
      </c>
      <c r="N37" s="280">
        <f t="shared" si="0"/>
        <v>289509.86846005043</v>
      </c>
    </row>
    <row r="38" spans="1:14">
      <c r="A38" s="119" t="s">
        <v>217</v>
      </c>
      <c r="B38" s="864" t="str">
        <f>VLOOKUP(A38,EQUIPOS!A8:D154,3,FALSE)</f>
        <v>Equipo de soldadura y de acetileno (incluye soldadura)</v>
      </c>
      <c r="C38" s="865"/>
      <c r="D38" s="865"/>
      <c r="E38" s="865"/>
      <c r="F38" s="865"/>
      <c r="G38" s="865"/>
      <c r="H38" s="866"/>
      <c r="I38" s="429"/>
      <c r="J38" s="430"/>
      <c r="K38" s="446">
        <f>VLOOKUP(A38,EQUIPOS!A8:D165,4,FALSE)</f>
        <v>29268.347254150707</v>
      </c>
      <c r="L38" s="343"/>
      <c r="M38" s="344">
        <v>0.158</v>
      </c>
      <c r="N38" s="280">
        <f t="shared" si="0"/>
        <v>185242.70414019434</v>
      </c>
    </row>
    <row r="39" spans="1:14">
      <c r="A39" s="119" t="s">
        <v>255</v>
      </c>
      <c r="B39" s="864" t="str">
        <f>VLOOKUP(A39,EQUIPOS!A9:D154,3,FALSE)</f>
        <v>Manómetro cable de acero para bajar la celda</v>
      </c>
      <c r="C39" s="865"/>
      <c r="D39" s="865"/>
      <c r="E39" s="865"/>
      <c r="F39" s="865"/>
      <c r="G39" s="865"/>
      <c r="H39" s="866"/>
      <c r="I39" s="429"/>
      <c r="J39" s="430"/>
      <c r="K39" s="446">
        <f>VLOOKUP(A39,EQUIPOS!A9:D166,4,FALSE)</f>
        <v>1270517.0608237551</v>
      </c>
      <c r="L39" s="343"/>
      <c r="M39" s="344">
        <v>0.158</v>
      </c>
      <c r="N39" s="280">
        <f t="shared" si="0"/>
        <v>8041247.2204035129</v>
      </c>
    </row>
    <row r="40" spans="1:14">
      <c r="A40" s="119" t="s">
        <v>1732</v>
      </c>
      <c r="B40" s="864" t="str">
        <f>VLOOKUP(A40,EQUIPOS!A10:D154,3,FALSE)</f>
        <v xml:space="preserve">Retroexcavadora sobre llantas 
</v>
      </c>
      <c r="C40" s="865"/>
      <c r="D40" s="865"/>
      <c r="E40" s="865"/>
      <c r="F40" s="865"/>
      <c r="G40" s="865"/>
      <c r="H40" s="866"/>
      <c r="I40" s="429"/>
      <c r="J40" s="430"/>
      <c r="K40" s="446">
        <f>VLOOKUP(A40,EQUIPOS!A10:D167,4,FALSE)</f>
        <v>90940.926032354211</v>
      </c>
      <c r="L40" s="343"/>
      <c r="M40" s="344">
        <v>0.158</v>
      </c>
      <c r="N40" s="280">
        <f t="shared" si="0"/>
        <v>575575.48121743172</v>
      </c>
    </row>
    <row r="41" spans="1:14">
      <c r="A41" s="119" t="s">
        <v>115</v>
      </c>
      <c r="B41" s="864" t="str">
        <f>VLOOKUP(A41,EQUIPOS!A6:D154,3,FALSE)</f>
        <v>Andamiaje para Aplicar la Carga (Equipos Sustituto de la Tara)</v>
      </c>
      <c r="C41" s="865"/>
      <c r="D41" s="865"/>
      <c r="E41" s="865"/>
      <c r="F41" s="865"/>
      <c r="G41" s="865"/>
      <c r="H41" s="866"/>
      <c r="I41" s="429"/>
      <c r="J41" s="430"/>
      <c r="K41" s="446">
        <f>VLOOKUP(A41,EQUIPOS!A6:D154,4,FALSE)</f>
        <v>1309</v>
      </c>
      <c r="L41" s="343"/>
      <c r="M41" s="344">
        <v>0.158</v>
      </c>
      <c r="N41" s="280">
        <f t="shared" si="0"/>
        <v>8284.8101265822788</v>
      </c>
    </row>
    <row r="42" spans="1:14">
      <c r="A42" s="119" t="s">
        <v>224</v>
      </c>
      <c r="B42" s="864" t="str">
        <f>VLOOKUP(A42,EQUIPOS!A12:D156,3,FALSE)</f>
        <v>Equipo de Medición (Deformimetros Eléctricos, Mecánicos, Celdas de Carga,  Etc.)</v>
      </c>
      <c r="C42" s="865"/>
      <c r="D42" s="865"/>
      <c r="E42" s="865"/>
      <c r="F42" s="865"/>
      <c r="G42" s="865"/>
      <c r="H42" s="866"/>
      <c r="I42" s="336"/>
      <c r="J42" s="338"/>
      <c r="K42" s="446">
        <f>VLOOKUP(A42,EQUIPOS!A12:D169,4,FALSE)</f>
        <v>152970.58508939977</v>
      </c>
      <c r="L42" s="431"/>
      <c r="M42" s="432">
        <v>0.158</v>
      </c>
      <c r="N42" s="280">
        <f t="shared" si="0"/>
        <v>968168.2600594922</v>
      </c>
    </row>
    <row r="43" spans="1:14">
      <c r="A43" t="s">
        <v>335</v>
      </c>
      <c r="B43" s="864" t="str">
        <f>VLOOKUP(A43,EQUIPOS!A13:D157,3,FALSE)</f>
        <v>Tara (Recebo, Agua, Etc.)</v>
      </c>
      <c r="C43" s="865"/>
      <c r="D43" s="865"/>
      <c r="E43" s="865"/>
      <c r="F43" s="865"/>
      <c r="G43" s="865"/>
      <c r="H43" s="866"/>
      <c r="I43" s="42"/>
      <c r="J43" s="43"/>
      <c r="K43" s="446">
        <f>VLOOKUP(A43,EQUIPOS!A13:D170,4,FALSE)</f>
        <v>241131.07437207326</v>
      </c>
      <c r="L43" s="284"/>
      <c r="M43" s="285">
        <v>2.8000000000000001E-2</v>
      </c>
      <c r="N43" s="280">
        <f t="shared" si="0"/>
        <v>8611824.0847169012</v>
      </c>
    </row>
    <row r="44" spans="1:14">
      <c r="A44" t="s">
        <v>216</v>
      </c>
      <c r="B44" s="864" t="str">
        <f>VLOOKUP(A44,EQUIPOS!A14:D158,3,FALSE)</f>
        <v xml:space="preserve">Equipo de topografía Teodolito electrónico con abertura de anteojo de 42 mm. Aumento del anteojo: 30x.Distancia mínima de enfoque: 1.0 m. Precisión: 5´´. Compensador con rango de trabajo ±3´. </v>
      </c>
      <c r="C44" s="865"/>
      <c r="D44" s="865"/>
      <c r="E44" s="865"/>
      <c r="F44" s="865"/>
      <c r="G44" s="865"/>
      <c r="H44" s="866"/>
      <c r="I44" s="42"/>
      <c r="J44" s="43"/>
      <c r="K44" s="446">
        <f>VLOOKUP(A44,EQUIPOS!A14:D171,4,FALSE)</f>
        <v>12082.212217965092</v>
      </c>
      <c r="L44" s="284"/>
      <c r="M44" s="285">
        <v>0.158</v>
      </c>
      <c r="N44" s="281">
        <f t="shared" si="0"/>
        <v>76469.697582057546</v>
      </c>
    </row>
    <row r="45" spans="1:14">
      <c r="B45" s="872" t="s">
        <v>1036</v>
      </c>
      <c r="C45" s="873"/>
      <c r="D45" s="873"/>
      <c r="E45" s="44"/>
      <c r="F45" s="45"/>
      <c r="G45" s="45"/>
      <c r="H45" s="46"/>
      <c r="I45" s="42"/>
      <c r="J45" s="43"/>
      <c r="K45" s="287"/>
      <c r="L45" s="284"/>
      <c r="M45" s="409">
        <v>0.02</v>
      </c>
      <c r="N45" s="352">
        <f>N81*M45</f>
        <v>18805.700964786029</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19635183.112171281</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14828970.399353942</v>
      </c>
      <c r="N52" s="280">
        <f t="shared" ref="N52:N58" si="1">K52*M52</f>
        <v>14828970.399353942</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132414.37537515818</v>
      </c>
      <c r="N53" s="280">
        <f t="shared" si="1"/>
        <v>3972431.2612547455</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74012.512293135645</v>
      </c>
      <c r="N54" s="280">
        <f t="shared" si="1"/>
        <v>4440750.7375881383</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56063.166547339228</v>
      </c>
      <c r="N55" s="280">
        <f t="shared" si="1"/>
        <v>672757.9985680707</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1434821.3736274331</v>
      </c>
      <c r="N56" s="280">
        <f t="shared" si="1"/>
        <v>2869642.7472548662</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876367.92407159635</v>
      </c>
      <c r="N57" s="280">
        <f t="shared" si="1"/>
        <v>4381839.6203579819</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19383.094075815101</v>
      </c>
      <c r="N58" s="280">
        <f t="shared" si="1"/>
        <v>1356816.585307057</v>
      </c>
    </row>
    <row r="59" spans="1:14" ht="15.75" thickBot="1">
      <c r="B59" s="815" t="s">
        <v>1037</v>
      </c>
      <c r="C59" s="816"/>
      <c r="D59" s="816"/>
      <c r="E59" s="816"/>
      <c r="F59" s="816"/>
      <c r="G59" s="816"/>
      <c r="H59" s="816"/>
      <c r="I59" s="816"/>
      <c r="J59" s="816"/>
      <c r="K59" s="816"/>
      <c r="L59" s="816"/>
      <c r="M59" s="817"/>
      <c r="N59" s="402">
        <f>SUM(N52:N58)</f>
        <v>32523209.349684801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2">
        <f>VLOOKUP(A64,TRANSPORTE!A5:D117,4,FALSE)</f>
        <v>171819.69619316698</v>
      </c>
      <c r="M64" s="903"/>
      <c r="N64" s="295">
        <f>K64*L64</f>
        <v>8590.9848096583501</v>
      </c>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8590.9848096583501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179425.31558899998</v>
      </c>
      <c r="J77" s="301">
        <v>185</v>
      </c>
      <c r="K77" s="302">
        <f>VLOOKUP(A77,'MANO DE OBRA'!A9:D101,4,FALSE)</f>
        <v>331936.83383964997</v>
      </c>
      <c r="L77" s="56"/>
      <c r="M77" s="308">
        <v>1.26</v>
      </c>
      <c r="N77" s="403">
        <f>K77/M77</f>
        <v>263441.93161876983</v>
      </c>
    </row>
    <row r="78" spans="1:15">
      <c r="A78" s="179" t="s">
        <v>78</v>
      </c>
      <c r="B78" s="55" t="str">
        <f>VLOOKUP(A78,'MANO DE OBRA'!A10:D71,3,FALSE)</f>
        <v xml:space="preserve">Ingeniero Geotecnista </v>
      </c>
      <c r="C78" s="53"/>
      <c r="D78" s="53"/>
      <c r="E78" s="53"/>
      <c r="F78" s="53"/>
      <c r="G78" s="53"/>
      <c r="H78" s="53"/>
      <c r="I78" s="300">
        <f>K78/J78*100</f>
        <v>212549.98923619997</v>
      </c>
      <c r="J78" s="301">
        <v>185</v>
      </c>
      <c r="K78" s="302">
        <f>VLOOKUP(A78,'MANO DE OBRA'!A10:D102,4,FALSE)</f>
        <v>393217.48008696997</v>
      </c>
      <c r="L78" s="326"/>
      <c r="M78" s="308">
        <v>1.26</v>
      </c>
      <c r="N78" s="403">
        <f>K78/M78</f>
        <v>312077.36514838884</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940285.04823930142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N47+N59+N70+N81</f>
        <v>53107268.49490504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10621453.698981009</v>
      </c>
      <c r="M88" s="851"/>
      <c r="N88" s="57"/>
    </row>
    <row r="89" spans="1:14">
      <c r="B89" s="95" t="s">
        <v>1057</v>
      </c>
      <c r="C89" s="96"/>
      <c r="D89" s="96"/>
      <c r="E89" s="96"/>
      <c r="F89" s="96"/>
      <c r="G89" s="96"/>
      <c r="H89" s="96"/>
      <c r="I89" s="93"/>
      <c r="J89" s="94"/>
      <c r="K89" s="312">
        <v>0.05</v>
      </c>
      <c r="L89" s="850">
        <f>N83*K89</f>
        <v>2655363.4247452524</v>
      </c>
      <c r="M89" s="851"/>
      <c r="N89" s="57"/>
    </row>
    <row r="90" spans="1:14" ht="15.75" thickBot="1">
      <c r="B90" s="97" t="s">
        <v>1058</v>
      </c>
      <c r="C90" s="98"/>
      <c r="D90" s="98"/>
      <c r="E90" s="98"/>
      <c r="F90" s="98"/>
      <c r="G90" s="98"/>
      <c r="H90" s="98"/>
      <c r="I90" s="99"/>
      <c r="J90" s="100"/>
      <c r="K90" s="313">
        <v>0.05</v>
      </c>
      <c r="L90" s="852">
        <f>N83*K90</f>
        <v>2655363.4247452524</v>
      </c>
      <c r="M90" s="853"/>
      <c r="N90" s="57"/>
    </row>
    <row r="91" spans="1:14" ht="15.75" thickBot="1">
      <c r="B91" s="815" t="s">
        <v>1037</v>
      </c>
      <c r="C91" s="816"/>
      <c r="D91" s="816"/>
      <c r="E91" s="816"/>
      <c r="F91" s="816"/>
      <c r="G91" s="816"/>
      <c r="H91" s="816"/>
      <c r="I91" s="816"/>
      <c r="J91" s="816"/>
      <c r="K91" s="816"/>
      <c r="L91" s="816"/>
      <c r="M91" s="817"/>
      <c r="N91" s="58">
        <f>L88+L89+L90</f>
        <v>15932180.548471514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69039449.04337655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140</v>
      </c>
      <c r="B36" s="864" t="str">
        <f>VLOOKUP(A36,EQUIPOS!A6:D154,3,FALSE)</f>
        <v>Camisa para Pilote D=1.20m</v>
      </c>
      <c r="C36" s="865"/>
      <c r="D36" s="865"/>
      <c r="E36" s="865"/>
      <c r="F36" s="865"/>
      <c r="G36" s="865"/>
      <c r="H36" s="866"/>
      <c r="I36" s="275"/>
      <c r="J36" s="276"/>
      <c r="K36" s="277">
        <f>VLOOKUP(A36,EQUIPOS!A6:D163,4,FALSE)</f>
        <v>25834.726426138786</v>
      </c>
      <c r="L36" s="278"/>
      <c r="M36" s="279">
        <v>1</v>
      </c>
      <c r="N36" s="280">
        <f t="shared" ref="N36:N42" si="0">K36/M36</f>
        <v>25834.726426138786</v>
      </c>
    </row>
    <row r="37" spans="1:14">
      <c r="A37" s="119" t="s">
        <v>206</v>
      </c>
      <c r="B37" s="864" t="str">
        <f>VLOOKUP(A37,EQUIPOS!A7:D154,3,FALSE)</f>
        <v>Equipo de Soldadura</v>
      </c>
      <c r="C37" s="865"/>
      <c r="D37" s="865"/>
      <c r="E37" s="865"/>
      <c r="F37" s="865"/>
      <c r="G37" s="865"/>
      <c r="H37" s="866"/>
      <c r="I37" s="429"/>
      <c r="J37" s="430"/>
      <c r="K37" s="277">
        <f>VLOOKUP(A37,EQUIPOS!A7:D164,4,FALSE)</f>
        <v>7066.6297041294174</v>
      </c>
      <c r="L37" s="343"/>
      <c r="M37" s="344">
        <v>1</v>
      </c>
      <c r="N37" s="280">
        <f t="shared" si="0"/>
        <v>7066.6297041294174</v>
      </c>
    </row>
    <row r="38" spans="1:14">
      <c r="A38" s="119" t="s">
        <v>242</v>
      </c>
      <c r="B38" s="864" t="str">
        <f>VLOOKUP(A38,EQUIPOS!A8:D154,3,FALSE)</f>
        <v>Grúa con torre capacidad 1 ton en la punta.</v>
      </c>
      <c r="C38" s="865"/>
      <c r="D38" s="865"/>
      <c r="E38" s="865"/>
      <c r="F38" s="865"/>
      <c r="G38" s="865"/>
      <c r="H38" s="866"/>
      <c r="I38" s="429"/>
      <c r="J38" s="430"/>
      <c r="K38" s="446">
        <f>VLOOKUP(A38,EQUIPOS!A8:D165,4,FALSE)</f>
        <v>181332.47918263092</v>
      </c>
      <c r="L38" s="343"/>
      <c r="M38" s="344">
        <v>2.5</v>
      </c>
      <c r="N38" s="280">
        <f t="shared" si="0"/>
        <v>72532.991673052369</v>
      </c>
    </row>
    <row r="39" spans="1:14">
      <c r="A39" s="119" t="s">
        <v>267</v>
      </c>
      <c r="B39" s="864" t="str">
        <f>VLOOKUP(A39,EQUIPOS!A9:D154,3,FALSE)</f>
        <v>Motobomba de concreto</v>
      </c>
      <c r="C39" s="865"/>
      <c r="D39" s="865"/>
      <c r="E39" s="865"/>
      <c r="F39" s="865"/>
      <c r="G39" s="865"/>
      <c r="H39" s="866"/>
      <c r="I39" s="429"/>
      <c r="J39" s="430"/>
      <c r="K39" s="446">
        <f>VLOOKUP(A39,EQUIPOS!A9:D166,4,FALSE)</f>
        <v>55091.241219667951</v>
      </c>
      <c r="L39" s="343"/>
      <c r="M39" s="344">
        <v>2.5499800000000001</v>
      </c>
      <c r="N39" s="280">
        <f t="shared" si="0"/>
        <v>21604.577769107189</v>
      </c>
    </row>
    <row r="40" spans="1:14">
      <c r="A40" s="119" t="s">
        <v>277</v>
      </c>
      <c r="B40" s="864" t="str">
        <f>VLOOKUP(A40,EQUIPOS!A10:D154,3,FALSE)</f>
        <v>Pala auxiliar de piloteadora</v>
      </c>
      <c r="C40" s="865"/>
      <c r="D40" s="865"/>
      <c r="E40" s="865"/>
      <c r="F40" s="865"/>
      <c r="G40" s="865"/>
      <c r="H40" s="866"/>
      <c r="I40" s="429"/>
      <c r="J40" s="430"/>
      <c r="K40" s="446">
        <f>VLOOKUP(A40,EQUIPOS!A10:D167,4,FALSE)</f>
        <v>266417.29468922946</v>
      </c>
      <c r="L40" s="343"/>
      <c r="M40" s="344">
        <v>2.5</v>
      </c>
      <c r="N40" s="280">
        <f t="shared" si="0"/>
        <v>106566.91787569178</v>
      </c>
    </row>
    <row r="41" spans="1:14">
      <c r="A41" s="119" t="s">
        <v>282</v>
      </c>
      <c r="B41" s="864" t="str">
        <f>VLOOKUP(A41,EQUIPOS!A6:D154,3,FALSE)</f>
        <v>Piloteadora potencia 250KW, RPM 1800, fuerza elevadora 200KN</v>
      </c>
      <c r="C41" s="865"/>
      <c r="D41" s="865"/>
      <c r="E41" s="865"/>
      <c r="F41" s="865"/>
      <c r="G41" s="865"/>
      <c r="H41" s="866"/>
      <c r="I41" s="429"/>
      <c r="J41" s="430"/>
      <c r="K41" s="446">
        <f>VLOOKUP(A41,EQUIPOS!A6:D154,4,FALSE)</f>
        <v>403884.32265857817</v>
      </c>
      <c r="L41" s="343"/>
      <c r="M41" s="344">
        <v>1</v>
      </c>
      <c r="N41" s="280">
        <f t="shared" si="0"/>
        <v>403884.32265857817</v>
      </c>
    </row>
    <row r="42" spans="1:14">
      <c r="A42" s="119" t="s">
        <v>310</v>
      </c>
      <c r="B42" s="864" t="str">
        <f>VLOOKUP(A42,EQUIPOS!A12:D156,3,FALSE)</f>
        <v>Retroexcavadora A25C</v>
      </c>
      <c r="C42" s="865"/>
      <c r="D42" s="865"/>
      <c r="E42" s="865"/>
      <c r="F42" s="865"/>
      <c r="G42" s="865"/>
      <c r="H42" s="866"/>
      <c r="I42" s="336"/>
      <c r="J42" s="338"/>
      <c r="K42" s="446">
        <f>VLOOKUP(A42,EQUIPOS!A12:D169,4,FALSE)</f>
        <v>119438.88334397618</v>
      </c>
      <c r="L42" s="431"/>
      <c r="M42" s="432">
        <v>2.5</v>
      </c>
      <c r="N42" s="280">
        <f t="shared" si="0"/>
        <v>47775.553337590471</v>
      </c>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N83*M45</f>
        <v>8511.2008676833339</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693776.92031197133</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8682.4757837642373</v>
      </c>
      <c r="N52" s="280">
        <f>K52*M52</f>
        <v>20447.230470764778</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3500.3333333333335</v>
      </c>
      <c r="N53" s="280">
        <f>K53*M53</f>
        <v>432991.97097642178</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372511.64999999997</v>
      </c>
      <c r="N54" s="280">
        <f>K54*M54</f>
        <v>307198.46404186072</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SUM(N52:N58)</f>
        <v>760637.6654890473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2">
        <f>VLOOKUP(A64,TRANSPORTE!A5:D117,4,FALSE)</f>
        <v>986.99686593056026</v>
      </c>
      <c r="M64" s="903"/>
      <c r="N64" s="295">
        <f>K64*L64</f>
        <v>1283.0959257097284</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2">
        <f>VLOOKUP(A65,TRANSPORTE!A6:D117,4,FALSE)</f>
        <v>55.740724819325216</v>
      </c>
      <c r="M65" s="903"/>
      <c r="N65" s="295">
        <f>K65*L65</f>
        <v>2.7870362409662608</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1285.8829619506946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969"/>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133"/>
    </row>
    <row r="83" spans="1:14" ht="15.75" thickBot="1">
      <c r="B83" s="904" t="s">
        <v>1037</v>
      </c>
      <c r="C83" s="858"/>
      <c r="D83" s="858"/>
      <c r="E83" s="858"/>
      <c r="F83" s="858"/>
      <c r="G83" s="858"/>
      <c r="H83" s="858"/>
      <c r="I83" s="858"/>
      <c r="J83" s="858"/>
      <c r="K83" s="858"/>
      <c r="L83" s="858"/>
      <c r="M83" s="859"/>
      <c r="N83" s="468">
        <f>SUM(N76:N82)</f>
        <v>85112.008676833328</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N47+N59+N70+N83</f>
        <v>1540812.4774398026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308162.49548796052</v>
      </c>
      <c r="M90" s="851"/>
      <c r="N90" s="57"/>
    </row>
    <row r="91" spans="1:14">
      <c r="B91" s="95" t="s">
        <v>1057</v>
      </c>
      <c r="C91" s="96"/>
      <c r="D91" s="96"/>
      <c r="E91" s="96"/>
      <c r="F91" s="96"/>
      <c r="G91" s="96"/>
      <c r="H91" s="96"/>
      <c r="I91" s="93"/>
      <c r="J91" s="94"/>
      <c r="K91" s="312">
        <v>0.05</v>
      </c>
      <c r="L91" s="850">
        <f>N85*K91</f>
        <v>77040.62387199013</v>
      </c>
      <c r="M91" s="851"/>
      <c r="N91" s="57"/>
    </row>
    <row r="92" spans="1:14" ht="15.75" thickBot="1">
      <c r="B92" s="97" t="s">
        <v>1058</v>
      </c>
      <c r="C92" s="98"/>
      <c r="D92" s="98"/>
      <c r="E92" s="98"/>
      <c r="F92" s="98"/>
      <c r="G92" s="98"/>
      <c r="H92" s="98"/>
      <c r="I92" s="99"/>
      <c r="J92" s="100"/>
      <c r="K92" s="313">
        <v>0.05</v>
      </c>
      <c r="L92" s="852">
        <f>N85*K92</f>
        <v>77040.62387199013</v>
      </c>
      <c r="M92" s="853"/>
      <c r="N92" s="57"/>
    </row>
    <row r="93" spans="1:14" ht="15.75" thickBot="1">
      <c r="B93" s="815" t="s">
        <v>1037</v>
      </c>
      <c r="C93" s="816"/>
      <c r="D93" s="816"/>
      <c r="E93" s="816"/>
      <c r="F93" s="816"/>
      <c r="G93" s="816"/>
      <c r="H93" s="816"/>
      <c r="I93" s="816"/>
      <c r="J93" s="816"/>
      <c r="K93" s="816"/>
      <c r="L93" s="816"/>
      <c r="M93" s="817"/>
      <c r="N93" s="58">
        <f>L90+L91+L92</f>
        <v>462243.74323194078</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2003056.2206717434</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182</v>
      </c>
      <c r="B36" s="864" t="str">
        <f>VLOOKUP(A36,EQUIPOS!A6:D154,3,FALSE)</f>
        <v xml:space="preserve">Compresor para penetrar roca
</v>
      </c>
      <c r="C36" s="865"/>
      <c r="D36" s="865"/>
      <c r="E36" s="865"/>
      <c r="F36" s="865"/>
      <c r="G36" s="865"/>
      <c r="H36" s="866"/>
      <c r="I36" s="275"/>
      <c r="J36" s="276"/>
      <c r="K36" s="277">
        <f>VLOOKUP(A36,EQUIPOS!A6:D163,4,FALSE)</f>
        <v>52059.211648953053</v>
      </c>
      <c r="L36" s="278"/>
      <c r="M36" s="279">
        <v>0.125</v>
      </c>
      <c r="N36" s="280">
        <f>K36/M36</f>
        <v>416473.69319162442</v>
      </c>
    </row>
    <row r="37" spans="1:14">
      <c r="A37" s="119" t="s">
        <v>242</v>
      </c>
      <c r="B37" s="864" t="str">
        <f>VLOOKUP(A37,EQUIPOS!A7:D154,3,FALSE)</f>
        <v>Grúa con torre capacidad 1 ton en la punta.</v>
      </c>
      <c r="C37" s="865"/>
      <c r="D37" s="865"/>
      <c r="E37" s="865"/>
      <c r="F37" s="865"/>
      <c r="G37" s="865"/>
      <c r="H37" s="866"/>
      <c r="I37" s="429"/>
      <c r="J37" s="430"/>
      <c r="K37" s="277">
        <f>VLOOKUP(A37,EQUIPOS!A7:D164,4,FALSE)</f>
        <v>181332.47918263092</v>
      </c>
      <c r="L37" s="343"/>
      <c r="M37" s="344">
        <v>2.5</v>
      </c>
      <c r="N37" s="280">
        <f>K37/M37</f>
        <v>72532.991673052369</v>
      </c>
    </row>
    <row r="38" spans="1:14">
      <c r="A38" s="119" t="s">
        <v>267</v>
      </c>
      <c r="B38" s="864" t="str">
        <f>VLOOKUP(A38,EQUIPOS!A8:D154,3,FALSE)</f>
        <v>Motobomba de concreto</v>
      </c>
      <c r="C38" s="865"/>
      <c r="D38" s="865"/>
      <c r="E38" s="865"/>
      <c r="F38" s="865"/>
      <c r="G38" s="865"/>
      <c r="H38" s="866"/>
      <c r="I38" s="429"/>
      <c r="J38" s="430"/>
      <c r="K38" s="446">
        <f>VLOOKUP(A38,EQUIPOS!A8:D165,4,FALSE)</f>
        <v>55091.241219667951</v>
      </c>
      <c r="L38" s="343"/>
      <c r="M38" s="344">
        <v>0.65</v>
      </c>
      <c r="N38" s="280">
        <f>K38/M38</f>
        <v>84755.755722566071</v>
      </c>
    </row>
    <row r="39" spans="1:14">
      <c r="A39" s="119" t="s">
        <v>310</v>
      </c>
      <c r="B39" s="864" t="str">
        <f>VLOOKUP(A39,EQUIPOS!A9:D154,3,FALSE)</f>
        <v>Retroexcavadora A25C</v>
      </c>
      <c r="C39" s="865"/>
      <c r="D39" s="865"/>
      <c r="E39" s="865"/>
      <c r="F39" s="865"/>
      <c r="G39" s="865"/>
      <c r="H39" s="866"/>
      <c r="I39" s="429"/>
      <c r="J39" s="430"/>
      <c r="K39" s="446">
        <f>VLOOKUP(A39,EQUIPOS!A9:D166,4,FALSE)</f>
        <v>119438.88334397618</v>
      </c>
      <c r="L39" s="343"/>
      <c r="M39" s="344">
        <v>0.65</v>
      </c>
      <c r="N39" s="280">
        <f>K39/M39</f>
        <v>183752.1282215018</v>
      </c>
    </row>
    <row r="40" spans="1:14">
      <c r="A40" s="119"/>
      <c r="B40" s="864"/>
      <c r="C40" s="865"/>
      <c r="D40" s="865"/>
      <c r="E40" s="865"/>
      <c r="F40" s="865"/>
      <c r="G40" s="865"/>
      <c r="H40" s="866"/>
      <c r="I40" s="429"/>
      <c r="J40" s="430"/>
      <c r="K40" s="446"/>
      <c r="L40" s="343"/>
      <c r="M40" s="344"/>
      <c r="N40" s="280"/>
    </row>
    <row r="41" spans="1:14">
      <c r="A41" s="119"/>
      <c r="B41" s="864"/>
      <c r="C41" s="865"/>
      <c r="D41" s="865"/>
      <c r="E41" s="865"/>
      <c r="F41" s="865"/>
      <c r="G41" s="865"/>
      <c r="H41" s="866"/>
      <c r="I41" s="429"/>
      <c r="J41" s="430"/>
      <c r="K41" s="446"/>
      <c r="L41" s="343"/>
      <c r="M41" s="344"/>
      <c r="N41" s="280"/>
    </row>
    <row r="42" spans="1:14">
      <c r="A42" s="119"/>
      <c r="B42" s="864"/>
      <c r="C42" s="865"/>
      <c r="D42" s="865"/>
      <c r="E42" s="865"/>
      <c r="F42" s="865"/>
      <c r="G42" s="865"/>
      <c r="H42" s="866"/>
      <c r="I42" s="336"/>
      <c r="J42" s="338"/>
      <c r="K42" s="446"/>
      <c r="L42" s="431"/>
      <c r="M42" s="432"/>
      <c r="N42" s="280"/>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N87*M45</f>
        <v>44258.244511953337</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801772.81332069798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3500.3333333333335</v>
      </c>
      <c r="N52" s="280">
        <f>K52*M52</f>
        <v>623508.43820604729</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372511.64999999997</v>
      </c>
      <c r="N53" s="280">
        <f t="shared" ref="N53:N59" si="0">K53*M53</f>
        <v>442365.78822027944</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3950.5270415235332</v>
      </c>
      <c r="N54" s="280">
        <f t="shared" si="0"/>
        <v>1185.1581124570598</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1512.7975555957328</v>
      </c>
      <c r="N55" s="280">
        <f t="shared" si="0"/>
        <v>4538.3926667871983</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6818.1560441149877</v>
      </c>
      <c r="N56" s="280">
        <f t="shared" si="0"/>
        <v>1704.5390110287469</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923.90373048876017</v>
      </c>
      <c r="N57" s="280">
        <f t="shared" si="0"/>
        <v>923.90373048876017</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779.19223769059226</v>
      </c>
      <c r="N58" s="280">
        <f t="shared" si="0"/>
        <v>779.19223769059226</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9050.9174543482168</v>
      </c>
      <c r="N59" s="280">
        <f t="shared" si="0"/>
        <v>4145.3201940914832</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5" t="s">
        <v>1037</v>
      </c>
      <c r="C63" s="816"/>
      <c r="D63" s="816"/>
      <c r="E63" s="816"/>
      <c r="F63" s="816"/>
      <c r="G63" s="816"/>
      <c r="H63" s="816"/>
      <c r="I63" s="816"/>
      <c r="J63" s="816"/>
      <c r="K63" s="816"/>
      <c r="L63" s="816"/>
      <c r="M63" s="817"/>
      <c r="N63" s="402">
        <f>SUM(N52:N62)</f>
        <v>1079150.7323788705</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1" t="s">
        <v>1045</v>
      </c>
      <c r="M67" s="880"/>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2">
        <f>VLOOKUP(A68,TRANSPORTE!A5:D117,4,FALSE)</f>
        <v>986.99686593056026</v>
      </c>
      <c r="M68" s="903"/>
      <c r="N68" s="295">
        <f>K68*L68</f>
        <v>1283.0959257097284</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2">
        <f>VLOOKUP(A69,TRANSPORTE!A6:D117,4,FALSE)</f>
        <v>55.740724819325216</v>
      </c>
      <c r="M69" s="903"/>
      <c r="N69" s="295">
        <f>K69*L69</f>
        <v>2.7870362409662608</v>
      </c>
    </row>
    <row r="70" spans="1:15">
      <c r="B70" s="52"/>
      <c r="C70" s="53"/>
      <c r="D70" s="53"/>
      <c r="E70" s="53"/>
      <c r="F70" s="53"/>
      <c r="G70" s="53"/>
      <c r="H70" s="319"/>
      <c r="I70" s="287"/>
      <c r="J70" s="294"/>
      <c r="K70" s="287"/>
      <c r="L70" s="902"/>
      <c r="M70" s="903"/>
      <c r="N70" s="295"/>
    </row>
    <row r="71" spans="1:15">
      <c r="B71" s="52"/>
      <c r="C71" s="53"/>
      <c r="D71" s="53"/>
      <c r="E71" s="53"/>
      <c r="F71" s="53"/>
      <c r="G71" s="53"/>
      <c r="H71" s="319"/>
      <c r="I71" s="287"/>
      <c r="J71" s="294"/>
      <c r="K71" s="287"/>
      <c r="L71" s="902"/>
      <c r="M71" s="903"/>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3"/>
      <c r="M73" s="894"/>
      <c r="N73" s="133"/>
    </row>
    <row r="74" spans="1:15" ht="15.75" thickBot="1">
      <c r="B74" s="904" t="s">
        <v>1037</v>
      </c>
      <c r="C74" s="858"/>
      <c r="D74" s="858"/>
      <c r="E74" s="858"/>
      <c r="F74" s="858"/>
      <c r="G74" s="858"/>
      <c r="H74" s="858"/>
      <c r="I74" s="858"/>
      <c r="J74" s="858"/>
      <c r="K74" s="858"/>
      <c r="L74" s="858"/>
      <c r="M74" s="859"/>
      <c r="N74" s="110">
        <f>N68+N69+N70+N71+N72</f>
        <v>1285.8829619506946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969"/>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91"/>
      <c r="C86" s="892"/>
      <c r="D86" s="892"/>
      <c r="E86" s="892"/>
      <c r="F86" s="892"/>
      <c r="G86" s="892"/>
      <c r="H86" s="892"/>
      <c r="I86" s="132"/>
      <c r="J86" s="132"/>
      <c r="K86" s="132"/>
      <c r="L86" s="905"/>
      <c r="M86" s="905"/>
      <c r="N86" s="51"/>
    </row>
    <row r="87" spans="1:14" ht="15.75" thickBot="1">
      <c r="B87" s="904" t="s">
        <v>1037</v>
      </c>
      <c r="C87" s="858"/>
      <c r="D87" s="858"/>
      <c r="E87" s="858"/>
      <c r="F87" s="858"/>
      <c r="G87" s="858"/>
      <c r="H87" s="858"/>
      <c r="I87" s="858"/>
      <c r="J87" s="858"/>
      <c r="K87" s="858"/>
      <c r="L87" s="858"/>
      <c r="M87" s="859"/>
      <c r="N87" s="309">
        <f>SUM(N80:N86)</f>
        <v>442582.44511953334</v>
      </c>
    </row>
    <row r="88" spans="1:14" ht="15.75" thickBot="1">
      <c r="B88" s="39"/>
      <c r="C88" s="40"/>
      <c r="D88" s="40"/>
      <c r="E88" s="40"/>
      <c r="F88" s="40"/>
      <c r="G88" s="40"/>
      <c r="H88" s="40"/>
      <c r="I88" s="40"/>
      <c r="J88" s="40"/>
      <c r="K88" s="40"/>
      <c r="L88" s="40"/>
      <c r="M88" s="40"/>
      <c r="N88" s="41"/>
    </row>
    <row r="89" spans="1:14" ht="15.75" thickBot="1">
      <c r="B89" s="815" t="s">
        <v>1051</v>
      </c>
      <c r="C89" s="816"/>
      <c r="D89" s="816"/>
      <c r="E89" s="816"/>
      <c r="F89" s="816"/>
      <c r="G89" s="816"/>
      <c r="H89" s="816"/>
      <c r="I89" s="816"/>
      <c r="J89" s="816"/>
      <c r="K89" s="816"/>
      <c r="L89" s="816"/>
      <c r="M89" s="817"/>
      <c r="N89" s="105">
        <f>N47+N63+N74+N87</f>
        <v>2324791.8737810524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0" t="s">
        <v>1053</v>
      </c>
      <c r="C93" s="861"/>
      <c r="D93" s="861"/>
      <c r="E93" s="861"/>
      <c r="F93" s="861"/>
      <c r="G93" s="861"/>
      <c r="H93" s="861"/>
      <c r="I93" s="322"/>
      <c r="J93" s="342"/>
      <c r="K93" s="310" t="s">
        <v>1054</v>
      </c>
      <c r="L93" s="862" t="s">
        <v>1055</v>
      </c>
      <c r="M93" s="863"/>
      <c r="N93" s="311"/>
    </row>
    <row r="94" spans="1:14">
      <c r="B94" s="848" t="s">
        <v>1056</v>
      </c>
      <c r="C94" s="849"/>
      <c r="D94" s="849"/>
      <c r="E94" s="849"/>
      <c r="F94" s="849"/>
      <c r="G94" s="849"/>
      <c r="H94" s="849"/>
      <c r="I94" s="93"/>
      <c r="J94" s="94"/>
      <c r="K94" s="312">
        <v>0.2</v>
      </c>
      <c r="L94" s="850">
        <f>N89*K94</f>
        <v>464958.37475621048</v>
      </c>
      <c r="M94" s="851"/>
      <c r="N94" s="57"/>
    </row>
    <row r="95" spans="1:14">
      <c r="B95" s="95" t="s">
        <v>1057</v>
      </c>
      <c r="C95" s="96"/>
      <c r="D95" s="96"/>
      <c r="E95" s="96"/>
      <c r="F95" s="96"/>
      <c r="G95" s="96"/>
      <c r="H95" s="96"/>
      <c r="I95" s="93"/>
      <c r="J95" s="94"/>
      <c r="K95" s="312">
        <v>0.05</v>
      </c>
      <c r="L95" s="850">
        <f>N89*K95</f>
        <v>116239.59368905262</v>
      </c>
      <c r="M95" s="851"/>
      <c r="N95" s="57"/>
    </row>
    <row r="96" spans="1:14" ht="15.75" thickBot="1">
      <c r="B96" s="97" t="s">
        <v>1058</v>
      </c>
      <c r="C96" s="98"/>
      <c r="D96" s="98"/>
      <c r="E96" s="98"/>
      <c r="F96" s="98"/>
      <c r="G96" s="98"/>
      <c r="H96" s="98"/>
      <c r="I96" s="99"/>
      <c r="J96" s="100"/>
      <c r="K96" s="313">
        <v>0.05</v>
      </c>
      <c r="L96" s="852">
        <f>N89*K96</f>
        <v>116239.59368905262</v>
      </c>
      <c r="M96" s="853"/>
      <c r="N96" s="57"/>
    </row>
    <row r="97" spans="1:14" ht="15.75" thickBot="1">
      <c r="B97" s="815" t="s">
        <v>1037</v>
      </c>
      <c r="C97" s="816"/>
      <c r="D97" s="816"/>
      <c r="E97" s="816"/>
      <c r="F97" s="816"/>
      <c r="G97" s="816"/>
      <c r="H97" s="816"/>
      <c r="I97" s="816"/>
      <c r="J97" s="816"/>
      <c r="K97" s="816"/>
      <c r="L97" s="816"/>
      <c r="M97" s="817"/>
      <c r="N97" s="58">
        <f>L94+L95+L96</f>
        <v>697437.56213431573</v>
      </c>
    </row>
    <row r="98" spans="1:14" ht="15.75" thickBot="1">
      <c r="B98" s="39"/>
      <c r="C98" s="40"/>
      <c r="D98" s="40"/>
      <c r="E98" s="40"/>
      <c r="F98" s="40"/>
      <c r="G98" s="40"/>
      <c r="H98" s="40"/>
      <c r="I98" s="40"/>
      <c r="J98" s="40"/>
      <c r="K98" s="40"/>
      <c r="L98" s="40"/>
      <c r="M98" s="40"/>
      <c r="N98" s="41"/>
    </row>
    <row r="99" spans="1:14" ht="15.75" thickBot="1">
      <c r="A99" t="s">
        <v>2122</v>
      </c>
      <c r="B99" s="815" t="s">
        <v>1059</v>
      </c>
      <c r="C99" s="816"/>
      <c r="D99" s="816"/>
      <c r="E99" s="816"/>
      <c r="F99" s="816"/>
      <c r="G99" s="816"/>
      <c r="H99" s="816"/>
      <c r="I99" s="816"/>
      <c r="J99" s="816"/>
      <c r="K99" s="816"/>
      <c r="L99" s="816"/>
      <c r="M99" s="817"/>
      <c r="N99" s="196">
        <f>N89+N97</f>
        <v>3022229.4359153681</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5"/>
      <c r="K129" s="965"/>
      <c r="L129" s="965"/>
      <c r="M129" s="965"/>
      <c r="N129" s="966"/>
    </row>
    <row r="130" spans="2:14" ht="15.75" thickBot="1">
      <c r="B130" s="427" t="s">
        <v>2327</v>
      </c>
      <c r="C130" s="428"/>
      <c r="D130" s="428"/>
      <c r="E130" s="267"/>
      <c r="F130" s="267"/>
      <c r="G130" s="267"/>
      <c r="H130" s="267"/>
      <c r="I130" s="267"/>
      <c r="J130" s="967"/>
      <c r="K130" s="967"/>
      <c r="L130" s="967"/>
      <c r="M130" s="967"/>
      <c r="N130" s="96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2"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86582</v>
      </c>
      <c r="L36" s="278"/>
      <c r="M36" s="279">
        <v>0.16</v>
      </c>
      <c r="N36" s="280">
        <f>K36/M36</f>
        <v>541137.5</v>
      </c>
    </row>
    <row r="37" spans="1:14">
      <c r="A37" s="119" t="s">
        <v>261</v>
      </c>
      <c r="B37" s="864" t="str">
        <f>VLOOKUP(A37,EQUIPOS!A7:D154,3,FALSE)</f>
        <v xml:space="preserve">Motobomba 3 PULGADAS (incluye operario)
</v>
      </c>
      <c r="C37" s="865"/>
      <c r="D37" s="865"/>
      <c r="E37" s="865"/>
      <c r="F37" s="865"/>
      <c r="G37" s="865"/>
      <c r="H37" s="866"/>
      <c r="I37" s="429"/>
      <c r="J37" s="430"/>
      <c r="K37" s="277">
        <f>VLOOKUP(A37,EQUIPOS!A7:D164,4,FALSE)</f>
        <v>7795.9184759472128</v>
      </c>
      <c r="L37" s="343"/>
      <c r="M37" s="344">
        <v>0.16</v>
      </c>
      <c r="N37" s="280">
        <f>K37/M37</f>
        <v>48724.490474670078</v>
      </c>
    </row>
    <row r="38" spans="1:14">
      <c r="A38" s="119"/>
      <c r="B38" s="864"/>
      <c r="C38" s="865"/>
      <c r="D38" s="865"/>
      <c r="E38" s="865"/>
      <c r="F38" s="865"/>
      <c r="G38" s="865"/>
      <c r="H38" s="866"/>
      <c r="I38" s="429"/>
      <c r="J38" s="430"/>
      <c r="K38" s="446"/>
      <c r="L38" s="343"/>
      <c r="M38" s="344"/>
      <c r="N38" s="280"/>
    </row>
    <row r="39" spans="1:14">
      <c r="A39" s="119"/>
      <c r="B39" s="864"/>
      <c r="C39" s="865"/>
      <c r="D39" s="865"/>
      <c r="E39" s="865"/>
      <c r="F39" s="865"/>
      <c r="G39" s="865"/>
      <c r="H39" s="866"/>
      <c r="I39" s="429"/>
      <c r="J39" s="430"/>
      <c r="K39" s="446"/>
      <c r="L39" s="343"/>
      <c r="M39" s="344"/>
      <c r="N39" s="280"/>
    </row>
    <row r="40" spans="1:14">
      <c r="A40" s="119"/>
      <c r="B40" s="864"/>
      <c r="C40" s="865"/>
      <c r="D40" s="865"/>
      <c r="E40" s="865"/>
      <c r="F40" s="865"/>
      <c r="G40" s="865"/>
      <c r="H40" s="866"/>
      <c r="I40" s="336"/>
      <c r="J40" s="338"/>
      <c r="K40" s="446"/>
      <c r="L40" s="431"/>
      <c r="M40" s="432"/>
      <c r="N40" s="280"/>
    </row>
    <row r="41" spans="1:14">
      <c r="B41" s="864"/>
      <c r="C41" s="865"/>
      <c r="D41" s="865"/>
      <c r="E41" s="865"/>
      <c r="F41" s="865"/>
      <c r="G41" s="865"/>
      <c r="H41" s="866"/>
      <c r="I41" s="42"/>
      <c r="J41" s="43"/>
      <c r="K41" s="446"/>
      <c r="L41" s="284"/>
      <c r="M41" s="285"/>
      <c r="N41" s="280"/>
    </row>
    <row r="42" spans="1:14">
      <c r="B42" s="328"/>
      <c r="C42" s="329"/>
      <c r="D42" s="329"/>
      <c r="E42" s="329"/>
      <c r="F42" s="331"/>
      <c r="G42" s="331"/>
      <c r="H42" s="131"/>
      <c r="I42" s="42"/>
      <c r="J42" s="43"/>
      <c r="K42" s="446"/>
      <c r="L42" s="284"/>
      <c r="M42" s="285"/>
      <c r="N42" s="281"/>
    </row>
    <row r="43" spans="1:14">
      <c r="B43" s="872" t="s">
        <v>1036</v>
      </c>
      <c r="C43" s="873"/>
      <c r="D43" s="873"/>
      <c r="E43" s="44"/>
      <c r="F43" s="45"/>
      <c r="G43" s="45"/>
      <c r="H43" s="46"/>
      <c r="I43" s="42"/>
      <c r="J43" s="43"/>
      <c r="K43" s="287"/>
      <c r="L43" s="284"/>
      <c r="M43" s="409">
        <v>0.05</v>
      </c>
      <c r="N43" s="352">
        <f>N77*M43</f>
        <v>11968.876220179687</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601830.8666948498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6818.1560441149877</v>
      </c>
      <c r="N50" s="280">
        <f>K50*M50</f>
        <v>1363.6312088229977</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923.90373048876017</v>
      </c>
      <c r="N51" s="280">
        <f>K51*M51</f>
        <v>923.90373048876017</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779.19223769059226</v>
      </c>
      <c r="N52" s="280">
        <f>K52*M52</f>
        <v>389.59611884529613</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3500.3333333333335</v>
      </c>
      <c r="N53" s="280">
        <f>K53*M53</f>
        <v>525050</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385187.52999999997</v>
      </c>
      <c r="N54" s="280">
        <f>K54*M54</f>
        <v>385187.52999999997</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912914.66105815698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2">
        <f>VLOOKUP(A63,TRANSPORTE!A5:D117,4,FALSE)</f>
        <v>986.99686593056026</v>
      </c>
      <c r="M63" s="903"/>
      <c r="N63" s="295">
        <f>K63*L63</f>
        <v>986.99686593056026</v>
      </c>
    </row>
    <row r="64" spans="1:14">
      <c r="B64" s="52"/>
      <c r="C64" s="53"/>
      <c r="D64" s="53"/>
      <c r="E64" s="53"/>
      <c r="F64" s="53"/>
      <c r="G64" s="53"/>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986.99686593056026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SUM(N73:N76)</f>
        <v>239377.52440359374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N45+N58+N68+N77</f>
        <v>1755110.0490225309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351022.0098045062</v>
      </c>
      <c r="M84" s="851"/>
      <c r="N84" s="57"/>
    </row>
    <row r="85" spans="1:14">
      <c r="B85" s="95" t="s">
        <v>1057</v>
      </c>
      <c r="C85" s="96"/>
      <c r="D85" s="96"/>
      <c r="E85" s="96"/>
      <c r="F85" s="96"/>
      <c r="G85" s="96"/>
      <c r="H85" s="96"/>
      <c r="I85" s="93"/>
      <c r="J85" s="94"/>
      <c r="K85" s="312">
        <v>0.05</v>
      </c>
      <c r="L85" s="850">
        <f>N79*K85</f>
        <v>87755.502451126551</v>
      </c>
      <c r="M85" s="851"/>
      <c r="N85" s="57"/>
    </row>
    <row r="86" spans="1:14" ht="15.75" thickBot="1">
      <c r="B86" s="97" t="s">
        <v>1058</v>
      </c>
      <c r="C86" s="98"/>
      <c r="D86" s="98"/>
      <c r="E86" s="98"/>
      <c r="F86" s="98"/>
      <c r="G86" s="98"/>
      <c r="H86" s="98"/>
      <c r="I86" s="99"/>
      <c r="J86" s="100"/>
      <c r="K86" s="313">
        <v>0.05</v>
      </c>
      <c r="L86" s="852">
        <f>N79*K86</f>
        <v>87755.502451126551</v>
      </c>
      <c r="M86" s="853"/>
      <c r="N86" s="57"/>
    </row>
    <row r="87" spans="1:14" ht="15.75" thickBot="1">
      <c r="B87" s="815" t="s">
        <v>1037</v>
      </c>
      <c r="C87" s="816"/>
      <c r="D87" s="816"/>
      <c r="E87" s="816"/>
      <c r="F87" s="816"/>
      <c r="G87" s="816"/>
      <c r="H87" s="816"/>
      <c r="I87" s="816"/>
      <c r="J87" s="816"/>
      <c r="K87" s="816"/>
      <c r="L87" s="816"/>
      <c r="M87" s="817"/>
      <c r="N87" s="58">
        <f>L84+L85+L86</f>
        <v>526533.01470675936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2281643.0637292904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460"/>
      <c r="L30" s="791" t="s">
        <v>1029</v>
      </c>
      <c r="M30" s="792"/>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121</v>
      </c>
      <c r="B36" s="864" t="str">
        <f>VLOOKUP(A36,EQUIPOS!A6:D154,3,FALSE)</f>
        <v>Bomba eléctrica para accionar la celda</v>
      </c>
      <c r="C36" s="865"/>
      <c r="D36" s="865"/>
      <c r="E36" s="865"/>
      <c r="F36" s="865"/>
      <c r="G36" s="865"/>
      <c r="H36" s="866"/>
      <c r="I36" s="275"/>
      <c r="J36" s="276"/>
      <c r="K36" s="277">
        <f>VLOOKUP(A36,EQUIPOS!A6:D163,4,FALSE)</f>
        <v>45742.559216687965</v>
      </c>
      <c r="L36" s="278"/>
      <c r="M36" s="279">
        <v>0.01</v>
      </c>
      <c r="N36" s="280">
        <f t="shared" ref="N36:N41" si="0">K36/M36</f>
        <v>4574255.9216687968</v>
      </c>
    </row>
    <row r="37" spans="1:14">
      <c r="A37" s="119" t="s">
        <v>192</v>
      </c>
      <c r="B37" s="864" t="str">
        <f>VLOOKUP(A37,EQUIPOS!A7:D154,3,FALSE)</f>
        <v>Equipo de acarreo interno</v>
      </c>
      <c r="C37" s="865"/>
      <c r="D37" s="865"/>
      <c r="E37" s="865"/>
      <c r="F37" s="865"/>
      <c r="G37" s="865"/>
      <c r="H37" s="866"/>
      <c r="I37" s="429"/>
      <c r="J37" s="430"/>
      <c r="K37" s="277">
        <f>VLOOKUP(A37,EQUIPOS!A7:D164,4,FALSE)</f>
        <v>29735.487558535551</v>
      </c>
      <c r="L37" s="343"/>
      <c r="M37" s="344">
        <v>0.05</v>
      </c>
      <c r="N37" s="280">
        <f t="shared" si="0"/>
        <v>594709.75117071101</v>
      </c>
    </row>
    <row r="38" spans="1:14">
      <c r="A38" s="119" t="s">
        <v>217</v>
      </c>
      <c r="B38" s="864" t="str">
        <f>VLOOKUP(A38,EQUIPOS!A8:D154,3,FALSE)</f>
        <v>Equipo de soldadura y de acetileno (incluye soldadura)</v>
      </c>
      <c r="C38" s="865"/>
      <c r="D38" s="865"/>
      <c r="E38" s="865"/>
      <c r="F38" s="865"/>
      <c r="G38" s="865"/>
      <c r="H38" s="866"/>
      <c r="I38" s="429"/>
      <c r="J38" s="430"/>
      <c r="K38" s="277">
        <f>VLOOKUP(A38,EQUIPOS!A8:D165,4,FALSE)</f>
        <v>29268.347254150707</v>
      </c>
      <c r="L38" s="343"/>
      <c r="M38" s="344">
        <v>0.01</v>
      </c>
      <c r="N38" s="280">
        <f t="shared" si="0"/>
        <v>2926834.7254150705</v>
      </c>
    </row>
    <row r="39" spans="1:14">
      <c r="A39" s="119" t="s">
        <v>242</v>
      </c>
      <c r="B39" s="864" t="str">
        <f>VLOOKUP(A39,EQUIPOS!A9:D154,3,FALSE)</f>
        <v>Grúa con torre capacidad 1 ton en la punta.</v>
      </c>
      <c r="C39" s="865"/>
      <c r="D39" s="865"/>
      <c r="E39" s="865"/>
      <c r="F39" s="865"/>
      <c r="G39" s="865"/>
      <c r="H39" s="866"/>
      <c r="I39" s="429"/>
      <c r="J39" s="430"/>
      <c r="K39" s="277">
        <f>VLOOKUP(A39,EQUIPOS!A9:D166,4,FALSE)</f>
        <v>181332.47918263092</v>
      </c>
      <c r="L39" s="343"/>
      <c r="M39" s="344">
        <v>0.04</v>
      </c>
      <c r="N39" s="280">
        <f t="shared" si="0"/>
        <v>4533311.9795657732</v>
      </c>
    </row>
    <row r="40" spans="1:14">
      <c r="A40" s="119" t="s">
        <v>255</v>
      </c>
      <c r="B40" s="864" t="str">
        <f>VLOOKUP(A40,EQUIPOS!A10:D154,3,FALSE)</f>
        <v>Manómetro cable de acero para bajar la celda</v>
      </c>
      <c r="C40" s="865"/>
      <c r="D40" s="865"/>
      <c r="E40" s="865"/>
      <c r="F40" s="865"/>
      <c r="G40" s="865"/>
      <c r="H40" s="866"/>
      <c r="I40" s="336"/>
      <c r="J40" s="338"/>
      <c r="K40" s="277">
        <f>VLOOKUP(A40,EQUIPOS!A10:D167,4,FALSE)</f>
        <v>1270517.0608237551</v>
      </c>
      <c r="L40" s="431"/>
      <c r="M40" s="432">
        <v>1</v>
      </c>
      <c r="N40" s="280">
        <f t="shared" si="0"/>
        <v>1270517.0608237551</v>
      </c>
    </row>
    <row r="41" spans="1:14">
      <c r="A41" t="s">
        <v>320</v>
      </c>
      <c r="B41" s="864" t="str">
        <f>VLOOKUP(A41,EQUIPOS!A11:D155,3,FALSE)</f>
        <v>Retroexcavadora sobre llantas, motor 62HP, Profundidad de excavación de 5.41 metros.</v>
      </c>
      <c r="C41" s="865"/>
      <c r="D41" s="865"/>
      <c r="E41" s="865"/>
      <c r="F41" s="865"/>
      <c r="G41" s="865"/>
      <c r="H41" s="866"/>
      <c r="I41" s="42"/>
      <c r="J41" s="43"/>
      <c r="K41" s="277">
        <f>VLOOKUP(A41,EQUIPOS!A11:D168,4,FALSE)</f>
        <v>118349.28909110262</v>
      </c>
      <c r="L41" s="284"/>
      <c r="M41" s="285">
        <v>0.2</v>
      </c>
      <c r="N41" s="280">
        <f t="shared" si="0"/>
        <v>591746.44545551308</v>
      </c>
    </row>
    <row r="42" spans="1:14">
      <c r="B42" s="328"/>
      <c r="C42" s="329"/>
      <c r="D42" s="329"/>
      <c r="E42" s="329"/>
      <c r="F42" s="331"/>
      <c r="G42" s="331"/>
      <c r="H42" s="131"/>
      <c r="I42" s="42"/>
      <c r="J42" s="43"/>
      <c r="K42" s="446"/>
      <c r="L42" s="284"/>
      <c r="M42" s="285"/>
      <c r="N42" s="281"/>
    </row>
    <row r="43" spans="1:14">
      <c r="B43" s="872" t="s">
        <v>1036</v>
      </c>
      <c r="C43" s="873"/>
      <c r="D43" s="873"/>
      <c r="E43" s="44"/>
      <c r="F43" s="45"/>
      <c r="G43" s="45"/>
      <c r="H43" s="46"/>
      <c r="I43" s="42"/>
      <c r="J43" s="43"/>
      <c r="K43" s="287"/>
      <c r="L43" s="284"/>
      <c r="M43" s="409">
        <v>0.01</v>
      </c>
      <c r="N43" s="352">
        <f>N81*M43</f>
        <v>37381.1942108652</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14528757.078310484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14828970.399353942</v>
      </c>
      <c r="N50" s="280">
        <f t="shared" ref="N50:N55" si="1">K50*M50</f>
        <v>14828970.399353942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132414.37537515818</v>
      </c>
      <c r="N51" s="280">
        <f t="shared" si="1"/>
        <v>3972431.2612547455</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1434821.3736274331</v>
      </c>
      <c r="N52" s="280">
        <f t="shared" si="1"/>
        <v>2869642.7472548662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876367.92407159635</v>
      </c>
      <c r="N53" s="280">
        <f t="shared" si="1"/>
        <v>4381839.6203579819</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74012.512293135645</v>
      </c>
      <c r="N54" s="280">
        <f t="shared" si="1"/>
        <v>4440750.7375881383</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56063.166547339228</v>
      </c>
      <c r="N55" s="280">
        <f t="shared" si="1"/>
        <v>672757.9985680707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31166392.764377743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2">
        <f>VLOOKUP(A63,TRANSPORTE!A5:D117,4,FALSE)</f>
        <v>1054048.1969824242</v>
      </c>
      <c r="M63" s="903"/>
      <c r="N63" s="295">
        <f>K63*L63</f>
        <v>1054048.1969824242</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2">
        <f>VLOOKUP(A64,TRANSPORTE!A6:D117,4,FALSE)</f>
        <v>121875.1123422399</v>
      </c>
      <c r="M64" s="903"/>
      <c r="N64" s="295">
        <f>K64*L64</f>
        <v>975000.89873791917</v>
      </c>
    </row>
    <row r="65" spans="1:15">
      <c r="A65" t="s">
        <v>1483</v>
      </c>
      <c r="B65" s="52" t="str">
        <f>VLOOKUP(A65,TRANSPORTE!A6:D117,3,FALSE)</f>
        <v>Pasajes aéreos</v>
      </c>
      <c r="C65" s="53"/>
      <c r="D65" s="53"/>
      <c r="E65" s="53"/>
      <c r="F65" s="53"/>
      <c r="G65" s="53"/>
      <c r="H65" s="319" t="s">
        <v>1029</v>
      </c>
      <c r="I65" s="287">
        <v>3</v>
      </c>
      <c r="J65" s="294">
        <v>1</v>
      </c>
      <c r="K65" s="287">
        <f>I65*J65</f>
        <v>3</v>
      </c>
      <c r="L65" s="902">
        <f>VLOOKUP(A65,TRANSPORTE!A6:D117,4,FALSE)</f>
        <v>364693.8495968944</v>
      </c>
      <c r="M65" s="903"/>
      <c r="N65" s="295">
        <f>K65*L65</f>
        <v>1094081.5487906833</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3123130.6445110263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176664.92611840001</v>
      </c>
      <c r="J74" s="301">
        <v>185</v>
      </c>
      <c r="K74" s="302">
        <f>VLOOKUP(A74,'MANO DE OBRA'!A8:D100,4,FALSE)</f>
        <v>326830.11331904004</v>
      </c>
      <c r="L74" s="56"/>
      <c r="M74" s="439">
        <v>1</v>
      </c>
      <c r="N74" s="403">
        <f t="shared" si="3"/>
        <v>326830.11331904004</v>
      </c>
    </row>
    <row r="75" spans="1:15">
      <c r="A75" s="168" t="s">
        <v>82</v>
      </c>
      <c r="B75" s="55" t="str">
        <f>VLOOKUP(A75,'MANO DE OBRA'!A9:D70,3,FALSE)</f>
        <v>Ingeniero Supervisor y Director de Prueba Pilote</v>
      </c>
      <c r="C75" s="53"/>
      <c r="D75" s="53"/>
      <c r="E75" s="53"/>
      <c r="F75" s="53"/>
      <c r="G75" s="53"/>
      <c r="H75" s="53"/>
      <c r="I75" s="300">
        <f t="shared" si="2"/>
        <v>215310.37870680002</v>
      </c>
      <c r="J75" s="301">
        <v>185</v>
      </c>
      <c r="K75" s="302">
        <f>VLOOKUP(A75,'MANO DE OBRA'!A9:D101,4,FALSE)</f>
        <v>398324.20060758002</v>
      </c>
      <c r="L75" s="56"/>
      <c r="M75" s="447">
        <v>1</v>
      </c>
      <c r="N75" s="403">
        <f t="shared" si="3"/>
        <v>398324.20060758002</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SUM(N73:N80)</f>
        <v>3738119.42108652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52556399.908285774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10511279.981657155</v>
      </c>
      <c r="M88" s="851"/>
      <c r="N88" s="57"/>
    </row>
    <row r="89" spans="1:14">
      <c r="B89" s="95" t="s">
        <v>1057</v>
      </c>
      <c r="C89" s="96"/>
      <c r="D89" s="96"/>
      <c r="E89" s="96"/>
      <c r="F89" s="96"/>
      <c r="G89" s="96"/>
      <c r="H89" s="96"/>
      <c r="I89" s="93"/>
      <c r="J89" s="94"/>
      <c r="K89" s="312">
        <v>0.05</v>
      </c>
      <c r="L89" s="850">
        <f>N83*K89</f>
        <v>2627819.9954142887</v>
      </c>
      <c r="M89" s="851"/>
      <c r="N89" s="57"/>
    </row>
    <row r="90" spans="1:14" ht="15.75" thickBot="1">
      <c r="B90" s="97" t="s">
        <v>1058</v>
      </c>
      <c r="C90" s="98"/>
      <c r="D90" s="98"/>
      <c r="E90" s="98"/>
      <c r="F90" s="98"/>
      <c r="G90" s="98"/>
      <c r="H90" s="98"/>
      <c r="I90" s="99"/>
      <c r="J90" s="100"/>
      <c r="K90" s="313">
        <v>0.05</v>
      </c>
      <c r="L90" s="852">
        <f>N83*K90</f>
        <v>2627819.9954142887</v>
      </c>
      <c r="M90" s="853"/>
      <c r="N90" s="57"/>
    </row>
    <row r="91" spans="1:14" ht="15.75" thickBot="1">
      <c r="B91" s="815" t="s">
        <v>1037</v>
      </c>
      <c r="C91" s="816"/>
      <c r="D91" s="816"/>
      <c r="E91" s="816"/>
      <c r="F91" s="816"/>
      <c r="G91" s="816"/>
      <c r="H91" s="816"/>
      <c r="I91" s="816"/>
      <c r="J91" s="816"/>
      <c r="K91" s="816"/>
      <c r="L91" s="816"/>
      <c r="M91" s="817"/>
      <c r="N91" s="58">
        <f>L88+L89+L90</f>
        <v>15766919.972485732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68323319.880771503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t="s">
        <v>121</v>
      </c>
      <c r="B36" s="864" t="str">
        <f>VLOOKUP(A36,EQUIPOS!A6:D154,3,FALSE)</f>
        <v>Bomba eléctrica para accionar la celda</v>
      </c>
      <c r="C36" s="865"/>
      <c r="D36" s="865"/>
      <c r="E36" s="865"/>
      <c r="F36" s="865"/>
      <c r="G36" s="865"/>
      <c r="H36" s="866"/>
      <c r="I36" s="275"/>
      <c r="J36" s="276"/>
      <c r="K36" s="277">
        <f>VLOOKUP(A36,EQUIPOS!A6:D163,4,FALSE)</f>
        <v>45742.559216687965</v>
      </c>
      <c r="L36" s="278"/>
      <c r="M36" s="279">
        <v>0.01</v>
      </c>
      <c r="N36" s="280">
        <f>K36/M36</f>
        <v>4574255.9216687968</v>
      </c>
    </row>
    <row r="37" spans="1:16">
      <c r="A37" s="119" t="s">
        <v>217</v>
      </c>
      <c r="B37" s="864" t="str">
        <f>VLOOKUP(A37,EQUIPOS!A7:D154,3,FALSE)</f>
        <v>Equipo de soldadura y de acetileno (incluye soldadura)</v>
      </c>
      <c r="C37" s="865"/>
      <c r="D37" s="865"/>
      <c r="E37" s="865"/>
      <c r="F37" s="865"/>
      <c r="G37" s="865"/>
      <c r="H37" s="866"/>
      <c r="I37" s="429"/>
      <c r="J37" s="430"/>
      <c r="K37" s="277">
        <f>VLOOKUP(A37,EQUIPOS!A7:D164,4,FALSE)</f>
        <v>29268.347254150707</v>
      </c>
      <c r="L37" s="343"/>
      <c r="M37" s="344">
        <v>0.01</v>
      </c>
      <c r="N37" s="280">
        <f>K37/M37</f>
        <v>2926834.7254150705</v>
      </c>
    </row>
    <row r="38" spans="1:16">
      <c r="A38" s="119" t="s">
        <v>255</v>
      </c>
      <c r="B38" s="864" t="str">
        <f>VLOOKUP(A38,EQUIPOS!A8:D154,3,FALSE)</f>
        <v>Manómetro cable de acero para bajar la celda</v>
      </c>
      <c r="C38" s="865"/>
      <c r="D38" s="865"/>
      <c r="E38" s="865"/>
      <c r="F38" s="865"/>
      <c r="G38" s="865"/>
      <c r="H38" s="866"/>
      <c r="I38" s="429"/>
      <c r="J38" s="430"/>
      <c r="K38" s="277">
        <f>VLOOKUP(A38,EQUIPOS!A8:D165,4,FALSE)</f>
        <v>1270517.0608237551</v>
      </c>
      <c r="L38" s="343"/>
      <c r="M38" s="344">
        <v>1</v>
      </c>
      <c r="N38" s="280">
        <f>K38/M38</f>
        <v>1270517.0608237551</v>
      </c>
    </row>
    <row r="39" spans="1:16">
      <c r="A39" s="119"/>
      <c r="B39" s="864"/>
      <c r="C39" s="865"/>
      <c r="D39" s="865"/>
      <c r="E39" s="865"/>
      <c r="F39" s="865"/>
      <c r="G39" s="865"/>
      <c r="H39" s="866"/>
      <c r="I39" s="429"/>
      <c r="J39" s="430"/>
      <c r="K39" s="277"/>
      <c r="L39" s="343"/>
      <c r="M39" s="344"/>
      <c r="N39" s="280"/>
    </row>
    <row r="40" spans="1:16">
      <c r="A40" s="119"/>
      <c r="B40" s="864"/>
      <c r="C40" s="865"/>
      <c r="D40" s="865"/>
      <c r="E40" s="865"/>
      <c r="F40" s="865"/>
      <c r="G40" s="865"/>
      <c r="H40" s="866"/>
      <c r="I40" s="336"/>
      <c r="J40" s="338"/>
      <c r="K40" s="277"/>
      <c r="L40" s="431"/>
      <c r="M40" s="432"/>
      <c r="N40" s="280"/>
    </row>
    <row r="41" spans="1:16">
      <c r="B41" s="864"/>
      <c r="C41" s="865"/>
      <c r="D41" s="865"/>
      <c r="E41" s="865"/>
      <c r="F41" s="865"/>
      <c r="G41" s="865"/>
      <c r="H41" s="866"/>
      <c r="I41" s="42"/>
      <c r="J41" s="43"/>
      <c r="K41" s="277"/>
      <c r="L41" s="284"/>
      <c r="M41" s="285"/>
      <c r="N41" s="280"/>
    </row>
    <row r="42" spans="1:16">
      <c r="B42" s="328"/>
      <c r="C42" s="329"/>
      <c r="D42" s="329"/>
      <c r="E42" s="329"/>
      <c r="F42" s="331"/>
      <c r="G42" s="331"/>
      <c r="H42" s="131"/>
      <c r="I42" s="42"/>
      <c r="J42" s="43"/>
      <c r="K42" s="446"/>
      <c r="L42" s="284"/>
      <c r="M42" s="285"/>
      <c r="N42" s="281"/>
    </row>
    <row r="43" spans="1:16">
      <c r="B43" s="872" t="s">
        <v>1036</v>
      </c>
      <c r="C43" s="873"/>
      <c r="D43" s="873"/>
      <c r="E43" s="44"/>
      <c r="F43" s="45"/>
      <c r="G43" s="45"/>
      <c r="H43" s="46"/>
      <c r="I43" s="42"/>
      <c r="J43" s="43"/>
      <c r="K43" s="287"/>
      <c r="L43" s="284"/>
      <c r="M43" s="409">
        <v>0.01</v>
      </c>
      <c r="N43" s="352">
        <f>N81*M43</f>
        <v>37381.1942108652</v>
      </c>
    </row>
    <row r="44" spans="1:16" ht="15.75" thickBot="1">
      <c r="B44" s="864"/>
      <c r="C44" s="865"/>
      <c r="D44" s="865"/>
      <c r="E44" s="865"/>
      <c r="F44" s="865"/>
      <c r="G44" s="865"/>
      <c r="H44" s="866"/>
      <c r="I44" s="874"/>
      <c r="J44" s="875"/>
      <c r="K44" s="47"/>
      <c r="L44" s="876"/>
      <c r="M44" s="877"/>
      <c r="N44" s="111"/>
    </row>
    <row r="45" spans="1:16" ht="15.75" thickBot="1">
      <c r="B45" s="815" t="s">
        <v>1037</v>
      </c>
      <c r="C45" s="816"/>
      <c r="D45" s="816"/>
      <c r="E45" s="816"/>
      <c r="F45" s="816"/>
      <c r="G45" s="816"/>
      <c r="H45" s="816"/>
      <c r="I45" s="816"/>
      <c r="J45" s="816"/>
      <c r="K45" s="816"/>
      <c r="L45" s="816"/>
      <c r="M45" s="817"/>
      <c r="N45" s="402">
        <f>SUM(N36:N44)</f>
        <v>8808988.9021184873</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14828970.399353942</v>
      </c>
      <c r="N50" s="280">
        <f t="shared" ref="N50:N55" si="0">K50*M50</f>
        <v>14828970.399353942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132414.37537515818</v>
      </c>
      <c r="N51" s="280">
        <f t="shared" si="0"/>
        <v>3972431.2612547455</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1434821.3736274331</v>
      </c>
      <c r="N52" s="280">
        <f t="shared" si="0"/>
        <v>2869642.7472548662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876367.92407159635</v>
      </c>
      <c r="N53" s="280">
        <f t="shared" si="0"/>
        <v>4381839.6203579819</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74012.512293135645</v>
      </c>
      <c r="N54" s="280">
        <f t="shared" si="0"/>
        <v>4440750.7375881383</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56063.166547339228</v>
      </c>
      <c r="N55" s="280">
        <f t="shared" si="0"/>
        <v>672757.9985680707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31166392.764377743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2">
        <f>VLOOKUP(A63,TRANSPORTE!A5:D117,4,FALSE)</f>
        <v>364693.8495968944</v>
      </c>
      <c r="M63" s="903"/>
      <c r="N63" s="295">
        <f>K63*L63</f>
        <v>1094081.5487906833</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2">
        <f>VLOOKUP(A64,TRANSPORTE!A6:D117,4,FALSE)</f>
        <v>1054048.1969824242</v>
      </c>
      <c r="M64" s="903"/>
      <c r="N64" s="295">
        <f>K64*L64</f>
        <v>1054048.1969824242</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2">
        <f>VLOOKUP(A65,TRANSPORTE!A6:D118,4,FALSE)</f>
        <v>121875.1123422399</v>
      </c>
      <c r="M65" s="903"/>
      <c r="N65" s="295">
        <f>K65*L65</f>
        <v>975000.89873791917</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3123130.6445110268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176664.92611840001</v>
      </c>
      <c r="J74" s="301">
        <v>185</v>
      </c>
      <c r="K74" s="302">
        <f>VLOOKUP(A74,'MANO DE OBRA'!A8:D100,4,FALSE)</f>
        <v>326830.11331904004</v>
      </c>
      <c r="L74" s="56"/>
      <c r="M74" s="439">
        <v>1</v>
      </c>
      <c r="N74" s="403">
        <f t="shared" si="2"/>
        <v>326830.11331904004</v>
      </c>
    </row>
    <row r="75" spans="1:15">
      <c r="A75" s="168" t="s">
        <v>82</v>
      </c>
      <c r="B75" s="55" t="str">
        <f>VLOOKUP(A75,'MANO DE OBRA'!A9:D70,3,FALSE)</f>
        <v>Ingeniero Supervisor y Director de Prueba Pilote</v>
      </c>
      <c r="C75" s="53"/>
      <c r="D75" s="53"/>
      <c r="E75" s="53"/>
      <c r="F75" s="53"/>
      <c r="G75" s="53"/>
      <c r="H75" s="53"/>
      <c r="I75" s="300">
        <f t="shared" si="1"/>
        <v>215310.37870680002</v>
      </c>
      <c r="J75" s="301">
        <v>185</v>
      </c>
      <c r="K75" s="302">
        <f>VLOOKUP(A75,'MANO DE OBRA'!A9:D101,4,FALSE)</f>
        <v>398324.20060758002</v>
      </c>
      <c r="L75" s="56"/>
      <c r="M75" s="447">
        <v>1</v>
      </c>
      <c r="N75" s="403">
        <f t="shared" si="2"/>
        <v>398324.20060758002</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91"/>
      <c r="C80" s="892"/>
      <c r="D80" s="892"/>
      <c r="E80" s="892"/>
      <c r="F80" s="892"/>
      <c r="G80" s="892"/>
      <c r="H80" s="892"/>
      <c r="I80" s="50"/>
      <c r="J80" s="50"/>
      <c r="K80" s="50"/>
      <c r="L80" s="970"/>
      <c r="M80" s="971"/>
      <c r="N80" s="51"/>
    </row>
    <row r="81" spans="1:14" ht="15.75" thickBot="1">
      <c r="B81" s="815" t="s">
        <v>1037</v>
      </c>
      <c r="C81" s="816"/>
      <c r="D81" s="816"/>
      <c r="E81" s="816"/>
      <c r="F81" s="816"/>
      <c r="G81" s="816"/>
      <c r="H81" s="816"/>
      <c r="I81" s="858"/>
      <c r="J81" s="858"/>
      <c r="K81" s="858"/>
      <c r="L81" s="858"/>
      <c r="M81" s="859"/>
      <c r="N81" s="309">
        <f>SUM(N73:N80)</f>
        <v>3738119.42108652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46836631.732093781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9367326.346418757</v>
      </c>
      <c r="M88" s="851"/>
      <c r="N88" s="57"/>
    </row>
    <row r="89" spans="1:14">
      <c r="B89" s="95" t="s">
        <v>1057</v>
      </c>
      <c r="C89" s="96"/>
      <c r="D89" s="96"/>
      <c r="E89" s="96"/>
      <c r="F89" s="96"/>
      <c r="G89" s="96"/>
      <c r="H89" s="96"/>
      <c r="I89" s="93"/>
      <c r="J89" s="94"/>
      <c r="K89" s="312">
        <v>0.05</v>
      </c>
      <c r="L89" s="850">
        <f>N83*K89</f>
        <v>2341831.5866046892</v>
      </c>
      <c r="M89" s="851"/>
      <c r="N89" s="57"/>
    </row>
    <row r="90" spans="1:14" ht="15.75" thickBot="1">
      <c r="B90" s="97" t="s">
        <v>1058</v>
      </c>
      <c r="C90" s="98"/>
      <c r="D90" s="98"/>
      <c r="E90" s="98"/>
      <c r="F90" s="98"/>
      <c r="G90" s="98"/>
      <c r="H90" s="98"/>
      <c r="I90" s="99"/>
      <c r="J90" s="100"/>
      <c r="K90" s="313">
        <v>0.05</v>
      </c>
      <c r="L90" s="852">
        <f>N83*K90</f>
        <v>2341831.5866046892</v>
      </c>
      <c r="M90" s="853"/>
      <c r="N90" s="57"/>
    </row>
    <row r="91" spans="1:14" ht="15.75" thickBot="1">
      <c r="B91" s="815" t="s">
        <v>1037</v>
      </c>
      <c r="C91" s="816"/>
      <c r="D91" s="816"/>
      <c r="E91" s="816"/>
      <c r="F91" s="816"/>
      <c r="G91" s="816"/>
      <c r="H91" s="816"/>
      <c r="I91" s="816"/>
      <c r="J91" s="816"/>
      <c r="K91" s="816"/>
      <c r="L91" s="816"/>
      <c r="M91" s="817"/>
      <c r="N91" s="58">
        <f>L88+L89+L90</f>
        <v>14050989.519628134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60887621.251721919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259</v>
      </c>
      <c r="B36" s="864" t="str">
        <f>VLOOKUP(A36,EQUIPOS!A6:D154,3,FALSE)</f>
        <v>Montacargas</v>
      </c>
      <c r="C36" s="865"/>
      <c r="D36" s="865"/>
      <c r="E36" s="865"/>
      <c r="F36" s="865"/>
      <c r="G36" s="865"/>
      <c r="H36" s="866"/>
      <c r="I36" s="275"/>
      <c r="J36" s="276"/>
      <c r="K36" s="277">
        <f>VLOOKUP(A36,EQUIPOS!A6:D163,4,FALSE)</f>
        <v>66654.412635664106</v>
      </c>
      <c r="L36" s="278"/>
      <c r="M36" s="344">
        <v>1.5</v>
      </c>
      <c r="N36" s="280">
        <f>K36/M36</f>
        <v>44436.275090442738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46989.63535074774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6818.2476658832029</v>
      </c>
      <c r="N48" s="280">
        <f>K48*M48</f>
        <v>2135482.5299323066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2135482.5299323066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51067.205206099999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2233539.3704891545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446707.87409783091</v>
      </c>
      <c r="M84" s="851"/>
      <c r="N84" s="57"/>
    </row>
    <row r="85" spans="1:14">
      <c r="B85" s="95" t="s">
        <v>1057</v>
      </c>
      <c r="C85" s="96"/>
      <c r="D85" s="96"/>
      <c r="E85" s="96"/>
      <c r="F85" s="96"/>
      <c r="G85" s="96"/>
      <c r="H85" s="96"/>
      <c r="I85" s="93"/>
      <c r="J85" s="94"/>
      <c r="K85" s="312">
        <v>0.05</v>
      </c>
      <c r="L85" s="850">
        <f>N79*K85</f>
        <v>111676.96852445773</v>
      </c>
      <c r="M85" s="851"/>
      <c r="N85" s="57"/>
    </row>
    <row r="86" spans="1:14" ht="15.75" thickBot="1">
      <c r="B86" s="97" t="s">
        <v>1058</v>
      </c>
      <c r="C86" s="98"/>
      <c r="D86" s="98"/>
      <c r="E86" s="98"/>
      <c r="F86" s="98"/>
      <c r="G86" s="98"/>
      <c r="H86" s="98"/>
      <c r="I86" s="99"/>
      <c r="J86" s="100"/>
      <c r="K86" s="313">
        <v>0.05</v>
      </c>
      <c r="L86" s="852">
        <f>N79*K86</f>
        <v>111676.96852445773</v>
      </c>
      <c r="M86" s="853"/>
      <c r="N86" s="57"/>
    </row>
    <row r="87" spans="1:14" ht="15.75" thickBot="1">
      <c r="B87" s="815" t="s">
        <v>1037</v>
      </c>
      <c r="C87" s="816"/>
      <c r="D87" s="816"/>
      <c r="E87" s="816"/>
      <c r="F87" s="816"/>
      <c r="G87" s="816"/>
      <c r="H87" s="816"/>
      <c r="I87" s="816"/>
      <c r="J87" s="816"/>
      <c r="K87" s="816"/>
      <c r="L87" s="816"/>
      <c r="M87" s="817"/>
      <c r="N87" s="58">
        <f>L84+L85+L86</f>
        <v>670061.81114674639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2903601.1816359009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267</v>
      </c>
      <c r="B36" s="864" t="str">
        <f>VLOOKUP(A36,EQUIPOS!A6:D154,3,FALSE)</f>
        <v>Motobomba de concreto</v>
      </c>
      <c r="C36" s="865"/>
      <c r="D36" s="865"/>
      <c r="E36" s="865"/>
      <c r="F36" s="865"/>
      <c r="G36" s="865"/>
      <c r="H36" s="866"/>
      <c r="I36" s="275"/>
      <c r="J36" s="276"/>
      <c r="K36" s="277">
        <f>VLOOKUP(A36,EQUIPOS!A6:D163,4,FALSE)</f>
        <v>55091.241219667951</v>
      </c>
      <c r="L36" s="278"/>
      <c r="M36" s="344">
        <v>2.5</v>
      </c>
      <c r="N36" s="280">
        <f>K36/M36</f>
        <v>22036.496487867182</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22036.496487867182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3500.3333333333335</v>
      </c>
      <c r="N48" s="280">
        <f>K48*M48</f>
        <v>163670.96502908741</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346184.08999999997</v>
      </c>
      <c r="N49" s="280">
        <f>K49*M49</f>
        <v>231244.44238514607</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394915.40741423349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2">
        <f>VLOOKUP(A60,TRANSPORTE!A2:D117,4,FALSE)</f>
        <v>986.99686593056026</v>
      </c>
      <c r="M60" s="903"/>
      <c r="N60" s="295">
        <f>K60*L60</f>
        <v>857.08387657965159</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857.08387657965159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417808.98777868034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83561.797555736077</v>
      </c>
      <c r="M84" s="851"/>
      <c r="N84" s="57"/>
    </row>
    <row r="85" spans="1:14">
      <c r="B85" s="95" t="s">
        <v>1057</v>
      </c>
      <c r="C85" s="96"/>
      <c r="D85" s="96"/>
      <c r="E85" s="96"/>
      <c r="F85" s="96"/>
      <c r="G85" s="96"/>
      <c r="H85" s="96"/>
      <c r="I85" s="93"/>
      <c r="J85" s="94"/>
      <c r="K85" s="312">
        <v>0.05</v>
      </c>
      <c r="L85" s="850">
        <f>N79*K85</f>
        <v>20890.449388934019</v>
      </c>
      <c r="M85" s="851"/>
      <c r="N85" s="57"/>
    </row>
    <row r="86" spans="1:14" ht="15.75" thickBot="1">
      <c r="B86" s="97" t="s">
        <v>1058</v>
      </c>
      <c r="C86" s="98"/>
      <c r="D86" s="98"/>
      <c r="E86" s="98"/>
      <c r="F86" s="98"/>
      <c r="G86" s="98"/>
      <c r="H86" s="98"/>
      <c r="I86" s="99"/>
      <c r="J86" s="100"/>
      <c r="K86" s="313">
        <v>0.05</v>
      </c>
      <c r="L86" s="852">
        <f>N79*K86</f>
        <v>20890.449388934019</v>
      </c>
      <c r="M86" s="853"/>
      <c r="N86" s="57"/>
    </row>
    <row r="87" spans="1:14" ht="15.75" thickBot="1">
      <c r="B87" s="815" t="s">
        <v>1037</v>
      </c>
      <c r="C87" s="816"/>
      <c r="D87" s="816"/>
      <c r="E87" s="816"/>
      <c r="F87" s="816"/>
      <c r="G87" s="816"/>
      <c r="H87" s="816"/>
      <c r="I87" s="816"/>
      <c r="J87" s="816"/>
      <c r="K87" s="816"/>
      <c r="L87" s="816"/>
      <c r="M87" s="817"/>
      <c r="N87" s="58">
        <f>L84+L85+L86</f>
        <v>125342.69633360412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543151.68411228445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121</v>
      </c>
      <c r="B36" s="864" t="str">
        <f>VLOOKUP(A36,EQUIPOS!A6:D154,3,FALSE)</f>
        <v>Bomba eléctrica para accionar la celda</v>
      </c>
      <c r="C36" s="865"/>
      <c r="D36" s="865"/>
      <c r="E36" s="865"/>
      <c r="F36" s="865"/>
      <c r="G36" s="865"/>
      <c r="H36" s="866"/>
      <c r="I36" s="275"/>
      <c r="J36" s="276"/>
      <c r="K36" s="277">
        <f>VLOOKUP(A36,EQUIPOS!A6:D163,4,FALSE)</f>
        <v>45742.559216687965</v>
      </c>
      <c r="L36" s="278"/>
      <c r="M36" s="279">
        <v>0.01</v>
      </c>
      <c r="N36" s="280">
        <f t="shared" ref="N36:N41" si="0">K36/M36</f>
        <v>4574255.9216687968</v>
      </c>
    </row>
    <row r="37" spans="1:14">
      <c r="A37" s="119" t="s">
        <v>192</v>
      </c>
      <c r="B37" s="864" t="str">
        <f>VLOOKUP(A37,EQUIPOS!A7:D154,3,FALSE)</f>
        <v>Equipo de acarreo interno</v>
      </c>
      <c r="C37" s="865"/>
      <c r="D37" s="865"/>
      <c r="E37" s="865"/>
      <c r="F37" s="865"/>
      <c r="G37" s="865"/>
      <c r="H37" s="866"/>
      <c r="I37" s="429"/>
      <c r="J37" s="430"/>
      <c r="K37" s="277">
        <f>VLOOKUP(A37,EQUIPOS!A7:D164,4,FALSE)</f>
        <v>29735.487558535551</v>
      </c>
      <c r="L37" s="343"/>
      <c r="M37" s="344">
        <v>0.05</v>
      </c>
      <c r="N37" s="280">
        <f t="shared" si="0"/>
        <v>594709.75117071101</v>
      </c>
    </row>
    <row r="38" spans="1:14">
      <c r="A38" s="119" t="s">
        <v>214</v>
      </c>
      <c r="B38" s="864" t="str">
        <f>VLOOKUP(A38,EQUIPOS!A8:D154,3,FALSE)</f>
        <v>Equipo de oxigeno y soldadura</v>
      </c>
      <c r="C38" s="865"/>
      <c r="D38" s="865"/>
      <c r="E38" s="865"/>
      <c r="F38" s="865"/>
      <c r="G38" s="865"/>
      <c r="H38" s="866"/>
      <c r="I38" s="429"/>
      <c r="J38" s="430"/>
      <c r="K38" s="446">
        <f>VLOOKUP(A38,EQUIPOS!A8:D165,4,FALSE)</f>
        <v>10098.884195402299</v>
      </c>
      <c r="L38" s="343"/>
      <c r="M38" s="344">
        <v>0.01</v>
      </c>
      <c r="N38" s="280">
        <f t="shared" si="0"/>
        <v>1009888.41954023</v>
      </c>
    </row>
    <row r="39" spans="1:14">
      <c r="A39" s="119" t="s">
        <v>248</v>
      </c>
      <c r="B39" s="864" t="str">
        <f>VLOOKUP(A39,EQUIPOS!A9:D154,3,FALSE)</f>
        <v>Grúa telescópica de 50 Ton.</v>
      </c>
      <c r="C39" s="865"/>
      <c r="D39" s="865"/>
      <c r="E39" s="865"/>
      <c r="F39" s="865"/>
      <c r="G39" s="865"/>
      <c r="H39" s="866"/>
      <c r="I39" s="429"/>
      <c r="J39" s="430"/>
      <c r="K39" s="446">
        <f>VLOOKUP(A39,EQUIPOS!A9:D166,4,FALSE)</f>
        <v>334495.34679650917</v>
      </c>
      <c r="L39" s="343"/>
      <c r="M39" s="344">
        <v>0.04</v>
      </c>
      <c r="N39" s="280">
        <f t="shared" si="0"/>
        <v>8362383.6699127294</v>
      </c>
    </row>
    <row r="40" spans="1:14">
      <c r="A40" s="119" t="s">
        <v>255</v>
      </c>
      <c r="B40" s="864" t="str">
        <f>VLOOKUP(A40,EQUIPOS!A10:D154,3,FALSE)</f>
        <v>Manómetro cable de acero para bajar la celda</v>
      </c>
      <c r="C40" s="865"/>
      <c r="D40" s="865"/>
      <c r="E40" s="865"/>
      <c r="F40" s="865"/>
      <c r="G40" s="865"/>
      <c r="H40" s="866"/>
      <c r="I40" s="429"/>
      <c r="J40" s="430"/>
      <c r="K40" s="446">
        <f>VLOOKUP(A40,EQUIPOS!A10:D167,4,FALSE)</f>
        <v>1270517.0608237551</v>
      </c>
      <c r="L40" s="343"/>
      <c r="M40" s="344">
        <v>1</v>
      </c>
      <c r="N40" s="280">
        <f t="shared" si="0"/>
        <v>1270517.0608237551</v>
      </c>
    </row>
    <row r="41" spans="1:14">
      <c r="A41" s="119" t="s">
        <v>322</v>
      </c>
      <c r="B41" s="864" t="str">
        <f>VLOOKUP(A41,EQUIPOS!A11:D155,3,FALSE)</f>
        <v xml:space="preserve">Retroexcavadora sobre llantas JD 410
</v>
      </c>
      <c r="C41" s="865"/>
      <c r="D41" s="865"/>
      <c r="E41" s="865"/>
      <c r="F41" s="865"/>
      <c r="G41" s="865"/>
      <c r="H41" s="866"/>
      <c r="I41" s="429"/>
      <c r="J41" s="430"/>
      <c r="K41" s="446">
        <f>VLOOKUP(A41,EQUIPOS!A11:D168,4,FALSE)</f>
        <v>90940.926032354211</v>
      </c>
      <c r="L41" s="343"/>
      <c r="M41" s="344">
        <v>0.2</v>
      </c>
      <c r="N41" s="280">
        <f t="shared" si="0"/>
        <v>454704.63016177103</v>
      </c>
    </row>
    <row r="42" spans="1:14">
      <c r="A42" s="119"/>
      <c r="B42" s="864"/>
      <c r="C42" s="865"/>
      <c r="D42" s="865"/>
      <c r="E42" s="865"/>
      <c r="F42" s="865"/>
      <c r="G42" s="865"/>
      <c r="H42" s="866"/>
      <c r="I42" s="336"/>
      <c r="J42" s="338"/>
      <c r="K42" s="446"/>
      <c r="L42" s="431"/>
      <c r="M42" s="432"/>
      <c r="N42" s="280"/>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N86*M45</f>
        <v>373811.94210865203</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19">
        <f>SUM(N36:N45)</f>
        <v>16640271.395386646</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0" t="s">
        <v>1028</v>
      </c>
      <c r="C51" s="861"/>
      <c r="D51" s="861"/>
      <c r="E51" s="861"/>
      <c r="F51" s="861"/>
      <c r="G51" s="861"/>
      <c r="H51" s="861"/>
      <c r="I51" s="895"/>
      <c r="J51" s="323" t="s">
        <v>1029</v>
      </c>
      <c r="K51" s="91" t="s">
        <v>1030</v>
      </c>
      <c r="L51" s="896" t="s">
        <v>1039</v>
      </c>
      <c r="M51" s="895"/>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14828970.399353942</v>
      </c>
      <c r="N52" s="280">
        <f t="shared" ref="N52:N57" si="1">K52*M52</f>
        <v>14828970.399353942</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132414.37537515818</v>
      </c>
      <c r="N53" s="280">
        <f t="shared" si="1"/>
        <v>3972431.2612547455</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1434821.3736274331</v>
      </c>
      <c r="N54" s="280">
        <f t="shared" si="1"/>
        <v>2869642.7472548662</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876367.92407159635</v>
      </c>
      <c r="N55" s="280">
        <f t="shared" si="1"/>
        <v>4381839.6203579819</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74012.512293135645</v>
      </c>
      <c r="N56" s="280">
        <f t="shared" si="1"/>
        <v>4440750.7375881383</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56063.166547339228</v>
      </c>
      <c r="N57" s="280">
        <f t="shared" si="1"/>
        <v>672757.9985680707</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5" t="s">
        <v>1037</v>
      </c>
      <c r="C63" s="816"/>
      <c r="D63" s="816"/>
      <c r="E63" s="816"/>
      <c r="F63" s="816"/>
      <c r="G63" s="816"/>
      <c r="H63" s="816"/>
      <c r="I63" s="816"/>
      <c r="J63" s="816"/>
      <c r="K63" s="816"/>
      <c r="L63" s="816"/>
      <c r="M63" s="817"/>
      <c r="N63" s="402">
        <f>SUM(N52:N62)</f>
        <v>31166392.764377743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1" t="s">
        <v>1045</v>
      </c>
      <c r="M67" s="880"/>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2">
        <f>VLOOKUP(A68,TRANSPORTE!A5:D117,4,FALSE)</f>
        <v>1054048.1969824242</v>
      </c>
      <c r="M68" s="903"/>
      <c r="N68" s="295">
        <f>K68*L68</f>
        <v>1054048.1969824242</v>
      </c>
    </row>
    <row r="69" spans="1:15">
      <c r="A69" t="s">
        <v>1483</v>
      </c>
      <c r="B69" s="52" t="str">
        <f>VLOOKUP(A69,TRANSPORTE!A5:D117,3,FALSE)</f>
        <v>Pasajes aéreos</v>
      </c>
      <c r="C69" s="53"/>
      <c r="D69" s="53"/>
      <c r="E69" s="53"/>
      <c r="F69" s="53"/>
      <c r="G69" s="53"/>
      <c r="H69" s="319" t="s">
        <v>1029</v>
      </c>
      <c r="I69" s="287">
        <v>3</v>
      </c>
      <c r="J69" s="294">
        <v>1</v>
      </c>
      <c r="K69" s="287">
        <f>I69*J69</f>
        <v>3</v>
      </c>
      <c r="L69" s="902">
        <f>VLOOKUP(A69,TRANSPORTE!A5:D117,4,FALSE)</f>
        <v>364693.8495968944</v>
      </c>
      <c r="M69" s="903"/>
      <c r="N69" s="295">
        <f>K69*L69</f>
        <v>1094081.5487906833</v>
      </c>
    </row>
    <row r="70" spans="1:15">
      <c r="B70" s="52"/>
      <c r="C70" s="53"/>
      <c r="D70" s="53"/>
      <c r="E70" s="53"/>
      <c r="F70" s="53"/>
      <c r="G70" s="53"/>
      <c r="H70" s="319"/>
      <c r="I70" s="287"/>
      <c r="J70" s="294"/>
      <c r="K70" s="287"/>
      <c r="L70" s="902"/>
      <c r="M70" s="903"/>
      <c r="N70" s="295"/>
    </row>
    <row r="71" spans="1:15">
      <c r="B71" s="52"/>
      <c r="C71" s="53"/>
      <c r="D71" s="53"/>
      <c r="E71" s="53"/>
      <c r="F71" s="53"/>
      <c r="G71" s="53"/>
      <c r="H71" s="319"/>
      <c r="I71" s="287"/>
      <c r="J71" s="294"/>
      <c r="K71" s="287"/>
      <c r="L71" s="902"/>
      <c r="M71" s="903"/>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3"/>
      <c r="M73" s="894"/>
      <c r="N73" s="133"/>
    </row>
    <row r="74" spans="1:15" ht="15.75" thickBot="1">
      <c r="B74" s="904" t="s">
        <v>1037</v>
      </c>
      <c r="C74" s="858"/>
      <c r="D74" s="858"/>
      <c r="E74" s="858"/>
      <c r="F74" s="858"/>
      <c r="G74" s="858"/>
      <c r="H74" s="858"/>
      <c r="I74" s="858"/>
      <c r="J74" s="858"/>
      <c r="K74" s="858"/>
      <c r="L74" s="858"/>
      <c r="M74" s="859"/>
      <c r="N74" s="110">
        <f>N68+N69+N70+N71+N72</f>
        <v>2148129.7457731077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857"/>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176664.92611840001</v>
      </c>
      <c r="J80" s="301">
        <v>185</v>
      </c>
      <c r="K80" s="302">
        <f>VLOOKUP(A80,'MANO DE OBRA'!A8:D100,4,FALSE)</f>
        <v>326830.11331904004</v>
      </c>
      <c r="L80" s="56"/>
      <c r="M80" s="442">
        <v>1</v>
      </c>
      <c r="N80" s="403">
        <f t="shared" si="3"/>
        <v>326830.11331904004</v>
      </c>
    </row>
    <row r="81" spans="1:14">
      <c r="A81" s="168" t="s">
        <v>82</v>
      </c>
      <c r="B81" s="55" t="str">
        <f>VLOOKUP(A81,'MANO DE OBRA'!A9:D70,3,FALSE)</f>
        <v>Ingeniero Supervisor y Director de Prueba Pilote</v>
      </c>
      <c r="C81" s="53"/>
      <c r="D81" s="53"/>
      <c r="E81" s="53"/>
      <c r="F81" s="53"/>
      <c r="G81" s="53"/>
      <c r="H81" s="53"/>
      <c r="I81" s="300">
        <f t="shared" si="2"/>
        <v>215310.37870680002</v>
      </c>
      <c r="J81" s="301">
        <v>185</v>
      </c>
      <c r="K81" s="302">
        <f>VLOOKUP(A81,'MANO DE OBRA'!A9:D101,4,FALSE)</f>
        <v>398324.20060758002</v>
      </c>
      <c r="L81" s="56"/>
      <c r="M81" s="442">
        <v>1</v>
      </c>
      <c r="N81" s="403">
        <f t="shared" si="3"/>
        <v>398324.20060758002</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91" t="str">
        <f>VLOOKUP(A85,'MANO DE OBRA'!A12:D73,3,FALSE)</f>
        <v>Estudios, análisis e informes</v>
      </c>
      <c r="C85" s="892" t="e">
        <f>VLOOKUP(B85,'MANO DE OBRA'!B12:E73,3,FALSE)</f>
        <v>#N/A</v>
      </c>
      <c r="D85" s="892" t="e">
        <f>VLOOKUP(C85,'MANO DE OBRA'!C12:F73,3,FALSE)</f>
        <v>#N/A</v>
      </c>
      <c r="E85" s="892" t="e">
        <f>VLOOKUP(D85,'MANO DE OBRA'!D12:G73,3,FALSE)</f>
        <v>#N/A</v>
      </c>
      <c r="F85" s="892" t="e">
        <f>VLOOKUP(E85,'MANO DE OBRA'!E12:H73,3,FALSE)</f>
        <v>#N/A</v>
      </c>
      <c r="G85" s="892" t="e">
        <f>VLOOKUP(F85,'MANO DE OBRA'!F12:I73,3,FALSE)</f>
        <v>#N/A</v>
      </c>
      <c r="H85" s="892" t="e">
        <f>VLOOKUP(G85,'MANO DE OBRA'!G12:J73,3,FALSE)</f>
        <v>#N/A</v>
      </c>
      <c r="I85" s="478"/>
      <c r="J85" s="479"/>
      <c r="K85" s="480">
        <f>VLOOKUP(A85,'MANO DE OBRA'!A12:D104,4,FALSE)</f>
        <v>2042688.2082439999</v>
      </c>
      <c r="L85" s="972">
        <v>1</v>
      </c>
      <c r="M85" s="972"/>
      <c r="N85" s="481">
        <f>K85*L85</f>
        <v>2042688.2082439999</v>
      </c>
    </row>
    <row r="86" spans="1:14" ht="15.75" thickBot="1">
      <c r="B86" s="904" t="s">
        <v>1037</v>
      </c>
      <c r="C86" s="858"/>
      <c r="D86" s="858"/>
      <c r="E86" s="858"/>
      <c r="F86" s="858"/>
      <c r="G86" s="858"/>
      <c r="H86" s="858"/>
      <c r="I86" s="858"/>
      <c r="J86" s="858"/>
      <c r="K86" s="858"/>
      <c r="L86" s="858"/>
      <c r="M86" s="859"/>
      <c r="N86" s="468">
        <f>SUM(N79:N85)</f>
        <v>3738119.42108652</v>
      </c>
    </row>
    <row r="87" spans="1:14" ht="15.75" thickBot="1">
      <c r="B87" s="39"/>
      <c r="C87" s="40"/>
      <c r="D87" s="40"/>
      <c r="E87" s="40"/>
      <c r="F87" s="40"/>
      <c r="G87" s="40"/>
      <c r="H87" s="40"/>
      <c r="I87" s="40"/>
      <c r="J87" s="40"/>
      <c r="K87" s="40"/>
      <c r="L87" s="40"/>
      <c r="M87" s="40"/>
      <c r="N87" s="41"/>
    </row>
    <row r="88" spans="1:14" ht="15.75" thickBot="1">
      <c r="B88" s="815" t="s">
        <v>1051</v>
      </c>
      <c r="C88" s="816"/>
      <c r="D88" s="816"/>
      <c r="E88" s="816"/>
      <c r="F88" s="816"/>
      <c r="G88" s="816"/>
      <c r="H88" s="816"/>
      <c r="I88" s="816"/>
      <c r="J88" s="816"/>
      <c r="K88" s="816"/>
      <c r="L88" s="816"/>
      <c r="M88" s="817"/>
      <c r="N88" s="105">
        <f>N86+N74+N63+N47</f>
        <v>53692913.326624013</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0" t="s">
        <v>1053</v>
      </c>
      <c r="C92" s="861"/>
      <c r="D92" s="861"/>
      <c r="E92" s="861"/>
      <c r="F92" s="861"/>
      <c r="G92" s="861"/>
      <c r="H92" s="861"/>
      <c r="I92" s="322"/>
      <c r="J92" s="342"/>
      <c r="K92" s="310" t="s">
        <v>1054</v>
      </c>
      <c r="L92" s="862" t="s">
        <v>1055</v>
      </c>
      <c r="M92" s="863"/>
      <c r="N92" s="311"/>
    </row>
    <row r="93" spans="1:14">
      <c r="B93" s="848" t="s">
        <v>1056</v>
      </c>
      <c r="C93" s="849"/>
      <c r="D93" s="849"/>
      <c r="E93" s="849"/>
      <c r="F93" s="849"/>
      <c r="G93" s="849"/>
      <c r="H93" s="849"/>
      <c r="I93" s="93"/>
      <c r="J93" s="94"/>
      <c r="K93" s="312">
        <v>0.2</v>
      </c>
      <c r="L93" s="850">
        <f>N88*K93</f>
        <v>10738582.665324803</v>
      </c>
      <c r="M93" s="851"/>
      <c r="N93" s="57"/>
    </row>
    <row r="94" spans="1:14">
      <c r="B94" s="95" t="s">
        <v>1057</v>
      </c>
      <c r="C94" s="96"/>
      <c r="D94" s="96"/>
      <c r="E94" s="96"/>
      <c r="F94" s="96"/>
      <c r="G94" s="96"/>
      <c r="H94" s="96"/>
      <c r="I94" s="93"/>
      <c r="J94" s="94"/>
      <c r="K94" s="312">
        <v>0.05</v>
      </c>
      <c r="L94" s="850">
        <f>N88*K94</f>
        <v>2684645.6663312009</v>
      </c>
      <c r="M94" s="851"/>
      <c r="N94" s="57"/>
    </row>
    <row r="95" spans="1:14" ht="15.75" thickBot="1">
      <c r="B95" s="97" t="s">
        <v>1058</v>
      </c>
      <c r="C95" s="98"/>
      <c r="D95" s="98"/>
      <c r="E95" s="98"/>
      <c r="F95" s="98"/>
      <c r="G95" s="98"/>
      <c r="H95" s="98"/>
      <c r="I95" s="99"/>
      <c r="J95" s="100"/>
      <c r="K95" s="313">
        <v>0.05</v>
      </c>
      <c r="L95" s="852">
        <f>N88*K95</f>
        <v>2684645.6663312009</v>
      </c>
      <c r="M95" s="853"/>
      <c r="N95" s="57"/>
    </row>
    <row r="96" spans="1:14" ht="15.75" thickBot="1">
      <c r="B96" s="815" t="s">
        <v>1037</v>
      </c>
      <c r="C96" s="816"/>
      <c r="D96" s="816"/>
      <c r="E96" s="816"/>
      <c r="F96" s="816"/>
      <c r="G96" s="816"/>
      <c r="H96" s="816"/>
      <c r="I96" s="816"/>
      <c r="J96" s="816"/>
      <c r="K96" s="816"/>
      <c r="L96" s="816"/>
      <c r="M96" s="817"/>
      <c r="N96" s="58">
        <f>L93+L94+L95</f>
        <v>16107873.997987207</v>
      </c>
    </row>
    <row r="97" spans="1:14" ht="15.75" thickBot="1">
      <c r="B97" s="39"/>
      <c r="C97" s="40"/>
      <c r="D97" s="40"/>
      <c r="E97" s="40"/>
      <c r="F97" s="40"/>
      <c r="G97" s="40"/>
      <c r="H97" s="40"/>
      <c r="I97" s="40"/>
      <c r="J97" s="40"/>
      <c r="K97" s="40"/>
      <c r="L97" s="40"/>
      <c r="M97" s="40"/>
      <c r="N97" s="41"/>
    </row>
    <row r="98" spans="1:14" ht="15.75" thickBot="1">
      <c r="A98" t="s">
        <v>2122</v>
      </c>
      <c r="B98" s="815" t="s">
        <v>1059</v>
      </c>
      <c r="C98" s="816"/>
      <c r="D98" s="816"/>
      <c r="E98" s="816"/>
      <c r="F98" s="816"/>
      <c r="G98" s="816"/>
      <c r="H98" s="816"/>
      <c r="I98" s="816"/>
      <c r="J98" s="816"/>
      <c r="K98" s="816"/>
      <c r="L98" s="816"/>
      <c r="M98" s="817"/>
      <c r="N98" s="196">
        <f>N88+N96</f>
        <v>69800787.324611217</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5"/>
      <c r="K128" s="965"/>
      <c r="L128" s="965"/>
      <c r="M128" s="965"/>
      <c r="N128" s="966"/>
    </row>
    <row r="129" spans="2:14" ht="15.75" thickBot="1">
      <c r="B129" s="427" t="s">
        <v>2327</v>
      </c>
      <c r="C129" s="428"/>
      <c r="D129" s="428"/>
      <c r="E129" s="267"/>
      <c r="F129" s="267"/>
      <c r="G129" s="267"/>
      <c r="H129" s="267"/>
      <c r="I129" s="267"/>
      <c r="J129" s="967"/>
      <c r="K129" s="967"/>
      <c r="L129" s="967"/>
      <c r="M129" s="967"/>
      <c r="N129" s="96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326</v>
      </c>
      <c r="B36" s="864" t="str">
        <f>VLOOKUP(A36,EQUIPOS!A6:D154,3,FALSE)</f>
        <v>Sensor de Impacto para prueba de integridad tipo</v>
      </c>
      <c r="C36" s="865"/>
      <c r="D36" s="865"/>
      <c r="E36" s="865"/>
      <c r="F36" s="865"/>
      <c r="G36" s="865"/>
      <c r="H36" s="866"/>
      <c r="I36" s="275"/>
      <c r="J36" s="276"/>
      <c r="K36" s="277">
        <f>VLOOKUP(A36,EQUIPOS!A6:D163,4,FALSE)</f>
        <v>86764.279086845476</v>
      </c>
      <c r="L36" s="278"/>
      <c r="M36" s="344">
        <v>1</v>
      </c>
      <c r="N36" s="280">
        <f>K36/M36</f>
        <v>86764.279086845476</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86764.279086845476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84</v>
      </c>
      <c r="B71" s="55" t="str">
        <f>VLOOKUP(A71,'MANO DE OBRA'!A6:D67,3,FALSE)</f>
        <v>Ingeniero Especialista prueba de  integridad</v>
      </c>
      <c r="C71" s="53"/>
      <c r="D71" s="53"/>
      <c r="E71" s="53"/>
      <c r="F71" s="53"/>
      <c r="G71" s="53"/>
      <c r="H71" s="53"/>
      <c r="I71" s="300">
        <f>K71/J71*100</f>
        <v>207029.210295</v>
      </c>
      <c r="J71" s="301">
        <v>185</v>
      </c>
      <c r="K71" s="302">
        <f>VLOOKUP(A71,'MANO DE OBRA'!A6:D97,4,FALSE)</f>
        <v>383004.03904574993</v>
      </c>
      <c r="L71" s="56"/>
      <c r="M71" s="442">
        <v>0.33333332999999998</v>
      </c>
      <c r="N71" s="403">
        <f>K71/M71</f>
        <v>1149012.128627371</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1532016.1715031615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1618780.450590007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323756.09011800145</v>
      </c>
      <c r="M84" s="851"/>
      <c r="N84" s="57"/>
    </row>
    <row r="85" spans="1:14">
      <c r="B85" s="95" t="s">
        <v>1057</v>
      </c>
      <c r="C85" s="96"/>
      <c r="D85" s="96"/>
      <c r="E85" s="96"/>
      <c r="F85" s="96"/>
      <c r="G85" s="96"/>
      <c r="H85" s="96"/>
      <c r="I85" s="93"/>
      <c r="J85" s="94"/>
      <c r="K85" s="312">
        <v>0.05</v>
      </c>
      <c r="L85" s="850">
        <f>N79*K85</f>
        <v>80939.022529500362</v>
      </c>
      <c r="M85" s="851"/>
      <c r="N85" s="57"/>
    </row>
    <row r="86" spans="1:14" ht="15.75" thickBot="1">
      <c r="B86" s="97" t="s">
        <v>1058</v>
      </c>
      <c r="C86" s="98"/>
      <c r="D86" s="98"/>
      <c r="E86" s="98"/>
      <c r="F86" s="98"/>
      <c r="G86" s="98"/>
      <c r="H86" s="98"/>
      <c r="I86" s="99"/>
      <c r="J86" s="100"/>
      <c r="K86" s="313">
        <v>0.05</v>
      </c>
      <c r="L86" s="852">
        <f>N79*K86</f>
        <v>80939.022529500362</v>
      </c>
      <c r="M86" s="853"/>
      <c r="N86" s="57"/>
    </row>
    <row r="87" spans="1:14" ht="15.75" thickBot="1">
      <c r="B87" s="815" t="s">
        <v>1037</v>
      </c>
      <c r="C87" s="816"/>
      <c r="D87" s="816"/>
      <c r="E87" s="816"/>
      <c r="F87" s="816"/>
      <c r="G87" s="816"/>
      <c r="H87" s="816"/>
      <c r="I87" s="816"/>
      <c r="J87" s="816"/>
      <c r="K87" s="816"/>
      <c r="L87" s="816"/>
      <c r="M87" s="817"/>
      <c r="N87" s="58">
        <f>L84+L85+L86</f>
        <v>485634.13517700217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2104414.5857670093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320</v>
      </c>
      <c r="B36" s="864" t="str">
        <f>VLOOKUP(A36,EQUIPOS!A6:D154,3,FALSE)</f>
        <v>Retroexcavadora sobre llantas, motor 62HP, Profundidad de excavación de 5.41 metros.</v>
      </c>
      <c r="C36" s="865"/>
      <c r="D36" s="865"/>
      <c r="E36" s="865"/>
      <c r="F36" s="865"/>
      <c r="G36" s="865"/>
      <c r="H36" s="866"/>
      <c r="I36" s="275"/>
      <c r="J36" s="276"/>
      <c r="K36" s="277">
        <f>VLOOKUP(A36,EQUIPOS!A6:D163,4,FALSE)</f>
        <v>118349.28909110262</v>
      </c>
      <c r="L36" s="278"/>
      <c r="M36" s="344">
        <v>10</v>
      </c>
      <c r="N36" s="280">
        <f>K36/M36</f>
        <v>11834.928909110262</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12154.098941648386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30286.878548785626</v>
      </c>
      <c r="N48" s="280">
        <f>K48*M48</f>
        <v>14806.918401628529</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16697.059417826789</v>
      </c>
      <c r="N49" s="280">
        <f>K49*M49</f>
        <v>22262.745890435719</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5500</v>
      </c>
      <c r="N50" s="280">
        <f>K50*M50</f>
        <v>8250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45319.664292064248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3191.70032538125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60665.463559093885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12133.092711818777</v>
      </c>
      <c r="M84" s="851"/>
      <c r="N84" s="57"/>
    </row>
    <row r="85" spans="1:14">
      <c r="B85" s="95" t="s">
        <v>1057</v>
      </c>
      <c r="C85" s="96"/>
      <c r="D85" s="96"/>
      <c r="E85" s="96"/>
      <c r="F85" s="96"/>
      <c r="G85" s="96"/>
      <c r="H85" s="96"/>
      <c r="I85" s="93"/>
      <c r="J85" s="94"/>
      <c r="K85" s="312">
        <v>0.05</v>
      </c>
      <c r="L85" s="850">
        <f>N79*K85</f>
        <v>3033.2731779546943</v>
      </c>
      <c r="M85" s="851"/>
      <c r="N85" s="57"/>
    </row>
    <row r="86" spans="1:14" ht="15.75" thickBot="1">
      <c r="B86" s="97" t="s">
        <v>1058</v>
      </c>
      <c r="C86" s="98"/>
      <c r="D86" s="98"/>
      <c r="E86" s="98"/>
      <c r="F86" s="98"/>
      <c r="G86" s="98"/>
      <c r="H86" s="98"/>
      <c r="I86" s="99"/>
      <c r="J86" s="100"/>
      <c r="K86" s="313">
        <v>0.05</v>
      </c>
      <c r="L86" s="852">
        <f>N79*K86</f>
        <v>3033.2731779546943</v>
      </c>
      <c r="M86" s="853"/>
      <c r="N86" s="57"/>
    </row>
    <row r="87" spans="1:14" ht="15.75" thickBot="1">
      <c r="B87" s="815" t="s">
        <v>1037</v>
      </c>
      <c r="C87" s="816"/>
      <c r="D87" s="816"/>
      <c r="E87" s="816"/>
      <c r="F87" s="816"/>
      <c r="G87" s="816"/>
      <c r="H87" s="816"/>
      <c r="I87" s="816"/>
      <c r="J87" s="816"/>
      <c r="K87" s="816"/>
      <c r="L87" s="816"/>
      <c r="M87" s="817"/>
      <c r="N87" s="58">
        <f>L84+L85+L86</f>
        <v>18199.639067728167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78865.102626822045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204</v>
      </c>
      <c r="B36" s="864" t="str">
        <f>VLOOKUP(A36,EQUIPOS!A6:D154,3,FALSE)</f>
        <v xml:space="preserve">Equipo de soldadura 250 AMP
</v>
      </c>
      <c r="C36" s="865"/>
      <c r="D36" s="865"/>
      <c r="E36" s="865"/>
      <c r="F36" s="865"/>
      <c r="G36" s="865"/>
      <c r="H36" s="866"/>
      <c r="I36" s="275"/>
      <c r="J36" s="276"/>
      <c r="K36" s="277">
        <f>VLOOKUP(A36,EQUIPOS!A6:D163,4,FALSE)</f>
        <v>15679.471743295022</v>
      </c>
      <c r="L36" s="278"/>
      <c r="M36" s="344">
        <v>10</v>
      </c>
      <c r="N36" s="280">
        <f>K36/M36</f>
        <v>1567.9471743295021</v>
      </c>
    </row>
    <row r="37" spans="1:14">
      <c r="A37" s="119" t="s">
        <v>320</v>
      </c>
      <c r="B37" s="864" t="str">
        <f>VLOOKUP(A37,EQUIPOS!A7:D154,3,FALSE)</f>
        <v>Retroexcavadora sobre llantas, motor 62HP, Profundidad de excavación de 5.41 metros.</v>
      </c>
      <c r="C37" s="865"/>
      <c r="D37" s="865"/>
      <c r="E37" s="865"/>
      <c r="F37" s="865"/>
      <c r="G37" s="865"/>
      <c r="H37" s="866"/>
      <c r="I37" s="429"/>
      <c r="J37" s="430"/>
      <c r="K37" s="277">
        <f>VLOOKUP(A37,EQUIPOS!A7:D164,4,FALSE)</f>
        <v>118349.28909110262</v>
      </c>
      <c r="L37" s="343"/>
      <c r="M37" s="344">
        <v>10</v>
      </c>
      <c r="N37" s="280">
        <f>K37/M37</f>
        <v>11834.928909110262</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13785.880122485514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9000</v>
      </c>
      <c r="N48" s="280">
        <f>K48*M48</f>
        <v>297</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91298.964365696374</v>
      </c>
      <c r="N49" s="280">
        <f>K49*M49</f>
        <v>273896.89309708914</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962.21180979931273</v>
      </c>
      <c r="N50" s="280">
        <f>K50*M50</f>
        <v>9622.1180979931269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283816.01119508228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3830.0403904574996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301431.93170802528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60286.386341605059</v>
      </c>
      <c r="M84" s="851"/>
      <c r="N84" s="57"/>
    </row>
    <row r="85" spans="1:14">
      <c r="B85" s="95" t="s">
        <v>1057</v>
      </c>
      <c r="C85" s="96"/>
      <c r="D85" s="96"/>
      <c r="E85" s="96"/>
      <c r="F85" s="96"/>
      <c r="G85" s="96"/>
      <c r="H85" s="96"/>
      <c r="I85" s="93"/>
      <c r="J85" s="94"/>
      <c r="K85" s="312">
        <v>0.05</v>
      </c>
      <c r="L85" s="850">
        <f>N79*K85</f>
        <v>15071.596585401265</v>
      </c>
      <c r="M85" s="851"/>
      <c r="N85" s="57"/>
    </row>
    <row r="86" spans="1:14" ht="15.75" thickBot="1">
      <c r="B86" s="97" t="s">
        <v>1058</v>
      </c>
      <c r="C86" s="98"/>
      <c r="D86" s="98"/>
      <c r="E86" s="98"/>
      <c r="F86" s="98"/>
      <c r="G86" s="98"/>
      <c r="H86" s="98"/>
      <c r="I86" s="99"/>
      <c r="J86" s="100"/>
      <c r="K86" s="313">
        <v>0.05</v>
      </c>
      <c r="L86" s="852">
        <f>N79*K86</f>
        <v>15071.596585401265</v>
      </c>
      <c r="M86" s="853"/>
      <c r="N86" s="57"/>
    </row>
    <row r="87" spans="1:14" ht="15.75" thickBot="1">
      <c r="B87" s="815" t="s">
        <v>1037</v>
      </c>
      <c r="C87" s="816"/>
      <c r="D87" s="816"/>
      <c r="E87" s="816"/>
      <c r="F87" s="816"/>
      <c r="G87" s="816"/>
      <c r="H87" s="816"/>
      <c r="I87" s="816"/>
      <c r="J87" s="816"/>
      <c r="K87" s="816"/>
      <c r="L87" s="816"/>
      <c r="M87" s="817"/>
      <c r="N87" s="58">
        <f>L84+L85+L86</f>
        <v>90429.579512407581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391861.51122043288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282</v>
      </c>
      <c r="B36" s="864" t="str">
        <f>VLOOKUP(A36,EQUIPOS!A6:D154,3,FALSE)</f>
        <v>Piloteadora potencia 250KW, RPM 1800, fuerza elevadora 200KN</v>
      </c>
      <c r="C36" s="865"/>
      <c r="D36" s="865"/>
      <c r="E36" s="865"/>
      <c r="F36" s="865"/>
      <c r="G36" s="865"/>
      <c r="H36" s="866"/>
      <c r="I36" s="275"/>
      <c r="J36" s="276"/>
      <c r="K36" s="277">
        <f>VLOOKUP(A36,EQUIPOS!A6:D163,4,FALSE)</f>
        <v>403884.32265857817</v>
      </c>
      <c r="L36" s="278"/>
      <c r="M36" s="344">
        <v>2</v>
      </c>
      <c r="N36" s="280">
        <f>K36/M36</f>
        <v>201942.16132928908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4468.3804555337501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206410.54178482282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3500.3333333333335</v>
      </c>
      <c r="N48" s="280">
        <f>K48*M48</f>
        <v>98009.333333333343</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372511.64999999997</v>
      </c>
      <c r="N49" s="280">
        <f>K49*M49</f>
        <v>130379.07749999998</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23597.29838606641</v>
      </c>
      <c r="N50" s="280">
        <f>K50*M50</f>
        <v>70791.89515819923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299180.30599153257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2">
        <f>VLOOKUP(A60,TRANSPORTE!A2:D117,4,FALSE)</f>
        <v>986.99686593056026</v>
      </c>
      <c r="M60" s="903"/>
      <c r="N60" s="295">
        <f>K60*L60</f>
        <v>345.44890307569608</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345.44890307569608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550620.10123476863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110124.02024695373</v>
      </c>
      <c r="M84" s="851"/>
      <c r="N84" s="57"/>
    </row>
    <row r="85" spans="1:14">
      <c r="B85" s="95" t="s">
        <v>1057</v>
      </c>
      <c r="C85" s="96"/>
      <c r="D85" s="96"/>
      <c r="E85" s="96"/>
      <c r="F85" s="96"/>
      <c r="G85" s="96"/>
      <c r="H85" s="96"/>
      <c r="I85" s="93"/>
      <c r="J85" s="94"/>
      <c r="K85" s="312">
        <v>0.05</v>
      </c>
      <c r="L85" s="850">
        <f>N79*K85</f>
        <v>27531.005061738433</v>
      </c>
      <c r="M85" s="851"/>
      <c r="N85" s="57"/>
    </row>
    <row r="86" spans="1:14" ht="15.75" thickBot="1">
      <c r="B86" s="97" t="s">
        <v>1058</v>
      </c>
      <c r="C86" s="98"/>
      <c r="D86" s="98"/>
      <c r="E86" s="98"/>
      <c r="F86" s="98"/>
      <c r="G86" s="98"/>
      <c r="H86" s="98"/>
      <c r="I86" s="99"/>
      <c r="J86" s="100"/>
      <c r="K86" s="313">
        <v>0.05</v>
      </c>
      <c r="L86" s="852">
        <f>N79*K86</f>
        <v>27531.005061738433</v>
      </c>
      <c r="M86" s="853"/>
      <c r="N86" s="57"/>
    </row>
    <row r="87" spans="1:14" ht="15.75" thickBot="1">
      <c r="B87" s="815" t="s">
        <v>1037</v>
      </c>
      <c r="C87" s="816"/>
      <c r="D87" s="816"/>
      <c r="E87" s="816"/>
      <c r="F87" s="816"/>
      <c r="G87" s="816"/>
      <c r="H87" s="816"/>
      <c r="I87" s="816"/>
      <c r="J87" s="816"/>
      <c r="K87" s="816"/>
      <c r="L87" s="816"/>
      <c r="M87" s="817"/>
      <c r="N87" s="58">
        <f>L84+L85+L86</f>
        <v>165186.03037043058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715806.13160519919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282</v>
      </c>
      <c r="B36" s="864" t="str">
        <f>VLOOKUP(A36,EQUIPOS!A6:D154,3,FALSE)</f>
        <v>Piloteadora potencia 250KW, RPM 1800, fuerza elevadora 200KN</v>
      </c>
      <c r="C36" s="865"/>
      <c r="D36" s="865"/>
      <c r="E36" s="865"/>
      <c r="F36" s="865"/>
      <c r="G36" s="865"/>
      <c r="H36" s="866"/>
      <c r="I36" s="275"/>
      <c r="J36" s="276"/>
      <c r="K36" s="277">
        <f>VLOOKUP(A36,EQUIPOS!A6:D163,4,FALSE)</f>
        <v>403884.32265857817</v>
      </c>
      <c r="L36" s="278"/>
      <c r="M36" s="344">
        <v>2</v>
      </c>
      <c r="N36" s="280">
        <f>K36/M36</f>
        <v>201942.16132928908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4468.3804555337501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206410.54178482282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3500.3333333333335</v>
      </c>
      <c r="N48" s="280">
        <f>K48*M48</f>
        <v>98009.333333333343</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397863.41</v>
      </c>
      <c r="N49" s="280">
        <f>K49*M49</f>
        <v>139252.19349999999</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23597.29838606641</v>
      </c>
      <c r="N50" s="280">
        <f>K50*M50</f>
        <v>47194.59677213282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284456.12360546616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2">
        <f>VLOOKUP(A60,TRANSPORTE!A2:D117,4,FALSE)</f>
        <v>986.99686593056026</v>
      </c>
      <c r="M60" s="903"/>
      <c r="N60" s="295">
        <f>K60*L60</f>
        <v>345.44890307569608</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345.44890307569608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535895.91884870222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107179.18376974046</v>
      </c>
      <c r="M84" s="851"/>
      <c r="N84" s="57"/>
    </row>
    <row r="85" spans="1:14">
      <c r="B85" s="95" t="s">
        <v>1057</v>
      </c>
      <c r="C85" s="96"/>
      <c r="D85" s="96"/>
      <c r="E85" s="96"/>
      <c r="F85" s="96"/>
      <c r="G85" s="96"/>
      <c r="H85" s="96"/>
      <c r="I85" s="93"/>
      <c r="J85" s="94"/>
      <c r="K85" s="312">
        <v>0.05</v>
      </c>
      <c r="L85" s="850">
        <f>N79*K85</f>
        <v>26794.795942435114</v>
      </c>
      <c r="M85" s="851"/>
      <c r="N85" s="57"/>
    </row>
    <row r="86" spans="1:14" ht="15.75" thickBot="1">
      <c r="B86" s="97" t="s">
        <v>1058</v>
      </c>
      <c r="C86" s="98"/>
      <c r="D86" s="98"/>
      <c r="E86" s="98"/>
      <c r="F86" s="98"/>
      <c r="G86" s="98"/>
      <c r="H86" s="98"/>
      <c r="I86" s="99"/>
      <c r="J86" s="100"/>
      <c r="K86" s="313">
        <v>0.05</v>
      </c>
      <c r="L86" s="852">
        <f>N79*K86</f>
        <v>26794.795942435114</v>
      </c>
      <c r="M86" s="853"/>
      <c r="N86" s="57"/>
    </row>
    <row r="87" spans="1:14" ht="15.75" thickBot="1">
      <c r="B87" s="815" t="s">
        <v>1037</v>
      </c>
      <c r="C87" s="816"/>
      <c r="D87" s="816"/>
      <c r="E87" s="816"/>
      <c r="F87" s="816"/>
      <c r="G87" s="816"/>
      <c r="H87" s="816"/>
      <c r="I87" s="816"/>
      <c r="J87" s="816"/>
      <c r="K87" s="816"/>
      <c r="L87" s="816"/>
      <c r="M87" s="817"/>
      <c r="N87" s="58">
        <f>L84+L85+L86</f>
        <v>160768.77565461065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696664.69450331293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195</v>
      </c>
      <c r="B36" s="864" t="str">
        <f>VLOOKUP(A36,EQUIPOS!A6:D154,3,FALSE)</f>
        <v xml:space="preserve">Equipo de oxicorte, Capacidad de corte: hasta 6´´ (152mm) </v>
      </c>
      <c r="C36" s="865"/>
      <c r="D36" s="865"/>
      <c r="E36" s="865"/>
      <c r="F36" s="865"/>
      <c r="G36" s="865"/>
      <c r="H36" s="866"/>
      <c r="I36" s="275"/>
      <c r="J36" s="276"/>
      <c r="K36" s="277">
        <f>VLOOKUP(A36,EQUIPOS!A6:D163,4,FALSE)</f>
        <v>10806.634663686678</v>
      </c>
      <c r="L36" s="278"/>
      <c r="M36" s="344">
        <v>1.1299999999999999</v>
      </c>
      <c r="N36" s="280">
        <f>K36/M36</f>
        <v>9563.3935076873277</v>
      </c>
    </row>
    <row r="37" spans="1:14">
      <c r="A37" s="119" t="s">
        <v>332</v>
      </c>
      <c r="B37" s="864" t="str">
        <f>VLOOKUP(A37,EQUIPOS!A7:D154,3,FALSE)</f>
        <v xml:space="preserve">Taladro de 1/2´´, pulidora, lijadora y circular
</v>
      </c>
      <c r="C37" s="865"/>
      <c r="D37" s="865"/>
      <c r="E37" s="865"/>
      <c r="F37" s="865"/>
      <c r="G37" s="865"/>
      <c r="H37" s="866"/>
      <c r="I37" s="429"/>
      <c r="J37" s="430"/>
      <c r="K37" s="277">
        <f>VLOOKUP(A37,EQUIPOS!A7:D164,4,FALSE)</f>
        <v>1581.4386699985005</v>
      </c>
      <c r="L37" s="343"/>
      <c r="M37" s="344">
        <v>0.53</v>
      </c>
      <c r="N37" s="280">
        <f>K37/M37</f>
        <v>2983.846547166982</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15100.60031515931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42552.712228047967</v>
      </c>
      <c r="N48" s="280">
        <f>K48*M48</f>
        <v>851.05424456095932</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12000</v>
      </c>
      <c r="N49" s="280">
        <f>K49*M49</f>
        <v>6000</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85473.377477249436</v>
      </c>
      <c r="N50" s="280">
        <f>K50*M50</f>
        <v>6837.870198179955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13688.924442740914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54323.127360950224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10864.625472190046</v>
      </c>
      <c r="M84" s="851"/>
      <c r="N84" s="57"/>
    </row>
    <row r="85" spans="1:14">
      <c r="B85" s="95" t="s">
        <v>1057</v>
      </c>
      <c r="C85" s="96"/>
      <c r="D85" s="96"/>
      <c r="E85" s="96"/>
      <c r="F85" s="96"/>
      <c r="G85" s="96"/>
      <c r="H85" s="96"/>
      <c r="I85" s="93"/>
      <c r="J85" s="94"/>
      <c r="K85" s="312">
        <v>0.05</v>
      </c>
      <c r="L85" s="850">
        <f>N79*K85</f>
        <v>2716.1563680475115</v>
      </c>
      <c r="M85" s="851"/>
      <c r="N85" s="57"/>
    </row>
    <row r="86" spans="1:14" ht="15.75" thickBot="1">
      <c r="B86" s="97" t="s">
        <v>1058</v>
      </c>
      <c r="C86" s="98"/>
      <c r="D86" s="98"/>
      <c r="E86" s="98"/>
      <c r="F86" s="98"/>
      <c r="G86" s="98"/>
      <c r="H86" s="98"/>
      <c r="I86" s="99"/>
      <c r="J86" s="100"/>
      <c r="K86" s="313">
        <v>0.05</v>
      </c>
      <c r="L86" s="852">
        <f>N79*K86</f>
        <v>2716.1563680475115</v>
      </c>
      <c r="M86" s="853"/>
      <c r="N86" s="57"/>
    </row>
    <row r="87" spans="1:14" ht="15.75" thickBot="1">
      <c r="B87" s="815" t="s">
        <v>1037</v>
      </c>
      <c r="C87" s="816"/>
      <c r="D87" s="816"/>
      <c r="E87" s="816"/>
      <c r="F87" s="816"/>
      <c r="G87" s="816"/>
      <c r="H87" s="816"/>
      <c r="I87" s="816"/>
      <c r="J87" s="816"/>
      <c r="K87" s="816"/>
      <c r="L87" s="816"/>
      <c r="M87" s="817"/>
      <c r="N87" s="58">
        <f>L84+L85+L86</f>
        <v>16296.93820828507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70620.065569235288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15401.751596424012</v>
      </c>
      <c r="L36" s="278"/>
      <c r="M36" s="344">
        <v>12</v>
      </c>
      <c r="N36" s="280">
        <f t="shared" ref="N36:N42" si="0">K36/M36</f>
        <v>1283.4792997020011</v>
      </c>
    </row>
    <row r="37" spans="1:14">
      <c r="A37" s="119" t="s">
        <v>288</v>
      </c>
      <c r="B37" s="864" t="str">
        <f>VLOOKUP(A37,EQUIPOS!A7:D154,3,FALSE)</f>
        <v xml:space="preserve">Planta eléctrica </v>
      </c>
      <c r="C37" s="865"/>
      <c r="D37" s="865"/>
      <c r="E37" s="865"/>
      <c r="F37" s="865"/>
      <c r="G37" s="865"/>
      <c r="H37" s="866"/>
      <c r="I37" s="275"/>
      <c r="J37" s="276"/>
      <c r="K37" s="277">
        <f>VLOOKUP(A37,EQUIPOS!A7:D164,4,FALSE)</f>
        <v>7811.0366113239688</v>
      </c>
      <c r="L37" s="278"/>
      <c r="M37" s="344">
        <v>1.3</v>
      </c>
      <c r="N37" s="280">
        <f t="shared" si="0"/>
        <v>6008.4897010184377</v>
      </c>
    </row>
    <row r="38" spans="1:14">
      <c r="A38" s="119" t="s">
        <v>125</v>
      </c>
      <c r="B38" s="864" t="str">
        <f>VLOOKUP(A38,EQUIPOS!A8:D154,3,FALSE)</f>
        <v>Bomba para gato de tensionamiento</v>
      </c>
      <c r="C38" s="865"/>
      <c r="D38" s="865"/>
      <c r="E38" s="865"/>
      <c r="F38" s="865"/>
      <c r="G38" s="865"/>
      <c r="H38" s="866"/>
      <c r="I38" s="275"/>
      <c r="J38" s="276"/>
      <c r="K38" s="277">
        <f>VLOOKUP(A38,EQUIPOS!A8:D165,4,FALSE)</f>
        <v>34584.589165602389</v>
      </c>
      <c r="L38" s="278"/>
      <c r="M38" s="344">
        <v>12</v>
      </c>
      <c r="N38" s="280">
        <f t="shared" si="0"/>
        <v>2882.0490971335325</v>
      </c>
    </row>
    <row r="39" spans="1:14">
      <c r="A39" s="119" t="s">
        <v>180</v>
      </c>
      <c r="B39" s="864" t="str">
        <f>VLOOKUP(A39,EQUIPOS!A9:D154,3,FALSE)</f>
        <v>Compresor 120 HP, con martillo.</v>
      </c>
      <c r="C39" s="865"/>
      <c r="D39" s="865"/>
      <c r="E39" s="865"/>
      <c r="F39" s="865"/>
      <c r="G39" s="865"/>
      <c r="H39" s="866"/>
      <c r="I39" s="275"/>
      <c r="J39" s="276"/>
      <c r="K39" s="277">
        <f>VLOOKUP(A39,EQUIPOS!A9:D166,4,FALSE)</f>
        <v>86582</v>
      </c>
      <c r="L39" s="278"/>
      <c r="M39" s="344">
        <v>1.3</v>
      </c>
      <c r="N39" s="280">
        <f t="shared" si="0"/>
        <v>66601.538461538454</v>
      </c>
    </row>
    <row r="40" spans="1:14">
      <c r="A40" s="119" t="s">
        <v>197</v>
      </c>
      <c r="B40" s="864" t="str">
        <f>VLOOKUP(A40,EQUIPOS!A10:D154,3,FALSE)</f>
        <v>Equipo de perforación (TRACKDRILL), potencia 40 HP, 2100 golpes / minuto</v>
      </c>
      <c r="C40" s="865"/>
      <c r="D40" s="865"/>
      <c r="E40" s="865"/>
      <c r="F40" s="865"/>
      <c r="G40" s="865"/>
      <c r="H40" s="866"/>
      <c r="I40" s="275"/>
      <c r="J40" s="276"/>
      <c r="K40" s="277">
        <f>VLOOKUP(A40,EQUIPOS!A10:D167,4,FALSE)</f>
        <v>94520.668678160946</v>
      </c>
      <c r="L40" s="278"/>
      <c r="M40" s="344">
        <v>1.3</v>
      </c>
      <c r="N40" s="280">
        <f t="shared" si="0"/>
        <v>72708.206675508423</v>
      </c>
    </row>
    <row r="41" spans="1:14">
      <c r="A41" s="119" t="s">
        <v>195</v>
      </c>
      <c r="B41" s="864" t="str">
        <f>VLOOKUP(A41,EQUIPOS!A11:D155,3,FALSE)</f>
        <v xml:space="preserve">Equipo de oxicorte, Capacidad de corte: hasta 6´´ (152mm) </v>
      </c>
      <c r="C41" s="865"/>
      <c r="D41" s="865"/>
      <c r="E41" s="865"/>
      <c r="F41" s="865"/>
      <c r="G41" s="865"/>
      <c r="H41" s="866"/>
      <c r="I41" s="275"/>
      <c r="J41" s="276"/>
      <c r="K41" s="277">
        <f>VLOOKUP(A41,EQUIPOS!A11:D168,4,FALSE)</f>
        <v>10806.634663686678</v>
      </c>
      <c r="L41" s="278"/>
      <c r="M41" s="344">
        <v>15</v>
      </c>
      <c r="N41" s="280">
        <f t="shared" si="0"/>
        <v>720.44231091244524</v>
      </c>
    </row>
    <row r="42" spans="1:14">
      <c r="A42" s="119" t="s">
        <v>240</v>
      </c>
      <c r="B42" s="864" t="str">
        <f>VLOOKUP(A42,EQUIPOS!A12:D156,3,FALSE)</f>
        <v>Gato para tensionamiento, fuerza Max 200 ton, área de tensión 314 cm2.</v>
      </c>
      <c r="C42" s="865"/>
      <c r="D42" s="865"/>
      <c r="E42" s="865"/>
      <c r="F42" s="865"/>
      <c r="G42" s="865"/>
      <c r="H42" s="866"/>
      <c r="I42" s="275"/>
      <c r="J42" s="276"/>
      <c r="K42" s="277">
        <f>VLOOKUP(A42,EQUIPOS!A12:D169,4,FALSE)</f>
        <v>105932.12954448703</v>
      </c>
      <c r="L42" s="278"/>
      <c r="M42" s="344">
        <v>12</v>
      </c>
      <c r="N42" s="280">
        <f t="shared" si="0"/>
        <v>8827.6774620405868</v>
      </c>
    </row>
    <row r="43" spans="1:14">
      <c r="A43" s="119"/>
      <c r="B43" s="864"/>
      <c r="C43" s="865"/>
      <c r="D43" s="865"/>
      <c r="E43" s="865"/>
      <c r="F43" s="865"/>
      <c r="G43" s="865"/>
      <c r="H43" s="866"/>
      <c r="I43" s="429"/>
      <c r="J43" s="430"/>
      <c r="K43" s="277"/>
      <c r="L43" s="343"/>
      <c r="M43" s="344"/>
      <c r="N43" s="280"/>
    </row>
    <row r="44" spans="1:14">
      <c r="A44" s="119"/>
      <c r="B44" s="864"/>
      <c r="C44" s="865"/>
      <c r="D44" s="865"/>
      <c r="E44" s="865"/>
      <c r="F44" s="865"/>
      <c r="G44" s="865"/>
      <c r="H44" s="866"/>
      <c r="I44" s="336"/>
      <c r="J44" s="338"/>
      <c r="K44" s="277"/>
      <c r="L44" s="431"/>
      <c r="M44" s="432"/>
      <c r="N44" s="280"/>
    </row>
    <row r="45" spans="1:14">
      <c r="B45" s="864"/>
      <c r="C45" s="865"/>
      <c r="D45" s="865"/>
      <c r="E45" s="865"/>
      <c r="F45" s="865"/>
      <c r="G45" s="865"/>
      <c r="H45" s="866"/>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162960.12956216926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4077.1686855903085</v>
      </c>
      <c r="N54" s="280">
        <f>K54*M54</f>
        <v>815.4337371180618</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5696.8481239076709</v>
      </c>
      <c r="N55" s="280">
        <f t="shared" ref="N55:N67" si="1">K55*M55</f>
        <v>31503.570125209422</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22718.48274573615</v>
      </c>
      <c r="N56" s="280">
        <f t="shared" si="1"/>
        <v>181.7478619658892</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26938.5</v>
      </c>
      <c r="N57" s="280">
        <f t="shared" si="1"/>
        <v>592.64699999999993</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1000</v>
      </c>
      <c r="N58" s="280">
        <f t="shared" si="1"/>
        <v>300</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2799.554028807328</v>
      </c>
      <c r="N59" s="280">
        <f t="shared" si="1"/>
        <v>279.95540288073283</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12366.454741155907</v>
      </c>
      <c r="N60" s="280">
        <f t="shared" si="1"/>
        <v>6183.2273705779535</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57182.988158862157</v>
      </c>
      <c r="N61" s="280">
        <f t="shared" si="1"/>
        <v>5718.2988158862163</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740.25298619899945</v>
      </c>
      <c r="N62" s="280">
        <f t="shared" si="1"/>
        <v>7402.529861989995</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11118.454275899474</v>
      </c>
      <c r="N63" s="280">
        <f t="shared" si="1"/>
        <v>11118.454275899474</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10834.162109323206</v>
      </c>
      <c r="N64" s="280">
        <f t="shared" si="1"/>
        <v>5417.081054661603</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4769.5238474055323</v>
      </c>
      <c r="N65" s="280">
        <f t="shared" si="1"/>
        <v>2623.2381160730429</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5500</v>
      </c>
      <c r="N66" s="280">
        <f t="shared" si="1"/>
        <v>275</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4242.169309949978</v>
      </c>
      <c r="N67" s="280">
        <f t="shared" si="1"/>
        <v>4242.169309949978</v>
      </c>
    </row>
    <row r="68" spans="1:14" ht="15.75" thickBot="1">
      <c r="B68" s="49"/>
      <c r="C68" s="318"/>
      <c r="D68" s="318"/>
      <c r="E68" s="318"/>
      <c r="F68" s="318"/>
      <c r="G68" s="318"/>
      <c r="H68" s="318"/>
      <c r="I68" s="318"/>
      <c r="J68" s="443"/>
      <c r="K68" s="132"/>
      <c r="L68" s="333"/>
      <c r="M68" s="410"/>
      <c r="N68" s="280"/>
    </row>
    <row r="69" spans="1:14" ht="15.75" thickBot="1">
      <c r="B69" s="815" t="s">
        <v>1037</v>
      </c>
      <c r="C69" s="816"/>
      <c r="D69" s="816"/>
      <c r="E69" s="816"/>
      <c r="F69" s="816"/>
      <c r="G69" s="816"/>
      <c r="H69" s="816"/>
      <c r="I69" s="816"/>
      <c r="J69" s="816"/>
      <c r="K69" s="816"/>
      <c r="L69" s="816"/>
      <c r="M69" s="817"/>
      <c r="N69" s="402">
        <f>SUM(N54:N68)</f>
        <v>76653.352932212365</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1" t="s">
        <v>1045</v>
      </c>
      <c r="M73" s="880"/>
      <c r="N73" s="82" t="s">
        <v>1035</v>
      </c>
    </row>
    <row r="74" spans="1:14">
      <c r="B74" s="52"/>
      <c r="C74" s="325"/>
      <c r="D74" s="325"/>
      <c r="E74" s="325"/>
      <c r="F74" s="325"/>
      <c r="G74" s="325"/>
      <c r="H74" s="319"/>
      <c r="I74" s="287"/>
      <c r="J74" s="294"/>
      <c r="K74" s="287"/>
      <c r="L74" s="902"/>
      <c r="M74" s="903"/>
      <c r="N74" s="295"/>
    </row>
    <row r="75" spans="1:14">
      <c r="B75" s="52"/>
      <c r="C75" s="53"/>
      <c r="D75" s="53"/>
      <c r="E75" s="53"/>
      <c r="F75" s="53"/>
      <c r="G75" s="53"/>
      <c r="H75" s="319"/>
      <c r="I75" s="287"/>
      <c r="J75" s="294"/>
      <c r="K75" s="287"/>
      <c r="L75" s="902"/>
      <c r="M75" s="903"/>
      <c r="N75" s="295"/>
    </row>
    <row r="76" spans="1:14">
      <c r="B76" s="52"/>
      <c r="C76" s="53"/>
      <c r="D76" s="53"/>
      <c r="E76" s="53"/>
      <c r="F76" s="53"/>
      <c r="G76" s="53"/>
      <c r="H76" s="319"/>
      <c r="I76" s="287"/>
      <c r="J76" s="294"/>
      <c r="K76" s="287"/>
      <c r="L76" s="902"/>
      <c r="M76" s="903"/>
      <c r="N76" s="295"/>
    </row>
    <row r="77" spans="1:14">
      <c r="B77" s="52"/>
      <c r="C77" s="53"/>
      <c r="D77" s="53"/>
      <c r="E77" s="53"/>
      <c r="F77" s="53"/>
      <c r="G77" s="53"/>
      <c r="H77" s="319"/>
      <c r="I77" s="287"/>
      <c r="J77" s="294"/>
      <c r="K77" s="287"/>
      <c r="L77" s="902"/>
      <c r="M77" s="903"/>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3"/>
      <c r="M79" s="894"/>
      <c r="N79" s="133"/>
    </row>
    <row r="80" spans="1:14" ht="15.75" thickBot="1">
      <c r="B80" s="904" t="s">
        <v>1037</v>
      </c>
      <c r="C80" s="858"/>
      <c r="D80" s="858"/>
      <c r="E80" s="858"/>
      <c r="F80" s="858"/>
      <c r="G80" s="858"/>
      <c r="H80" s="858"/>
      <c r="I80" s="858"/>
      <c r="J80" s="858"/>
      <c r="K80" s="858"/>
      <c r="L80" s="858"/>
      <c r="M80" s="85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4" t="s">
        <v>1047</v>
      </c>
      <c r="C84" s="855"/>
      <c r="D84" s="855"/>
      <c r="E84" s="855"/>
      <c r="F84" s="855"/>
      <c r="G84" s="855"/>
      <c r="H84" s="855"/>
      <c r="I84" s="79" t="s">
        <v>1048</v>
      </c>
      <c r="J84" s="81" t="s">
        <v>1494</v>
      </c>
      <c r="K84" s="80" t="s">
        <v>1050</v>
      </c>
      <c r="L84" s="856" t="s">
        <v>1034</v>
      </c>
      <c r="M84" s="857"/>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1"/>
      <c r="C90" s="892"/>
      <c r="D90" s="892"/>
      <c r="E90" s="892"/>
      <c r="F90" s="892"/>
      <c r="G90" s="892"/>
      <c r="H90" s="892"/>
      <c r="I90" s="132"/>
      <c r="J90" s="132"/>
      <c r="K90" s="132"/>
      <c r="L90" s="905"/>
      <c r="M90" s="905"/>
      <c r="N90" s="51"/>
    </row>
    <row r="91" spans="1:15" ht="15.75" thickBot="1">
      <c r="B91" s="904" t="s">
        <v>1037</v>
      </c>
      <c r="C91" s="858"/>
      <c r="D91" s="858"/>
      <c r="E91" s="858"/>
      <c r="F91" s="858"/>
      <c r="G91" s="858"/>
      <c r="H91" s="858"/>
      <c r="I91" s="858"/>
      <c r="J91" s="858"/>
      <c r="K91" s="858"/>
      <c r="L91" s="858"/>
      <c r="M91" s="859"/>
      <c r="N91" s="309">
        <f>SUM(N85:N90)</f>
        <v>39282.465543153841</v>
      </c>
    </row>
    <row r="92" spans="1:15" ht="15.75" thickBot="1">
      <c r="B92" s="39"/>
      <c r="C92" s="40"/>
      <c r="D92" s="40"/>
      <c r="E92" s="40"/>
      <c r="F92" s="40"/>
      <c r="G92" s="40"/>
      <c r="H92" s="40"/>
      <c r="I92" s="40"/>
      <c r="J92" s="40"/>
      <c r="K92" s="40"/>
      <c r="L92" s="40"/>
      <c r="M92" s="40"/>
      <c r="N92" s="41"/>
    </row>
    <row r="93" spans="1:15" ht="15.75" thickBot="1">
      <c r="B93" s="815" t="s">
        <v>1051</v>
      </c>
      <c r="C93" s="816"/>
      <c r="D93" s="816"/>
      <c r="E93" s="816"/>
      <c r="F93" s="816"/>
      <c r="G93" s="816"/>
      <c r="H93" s="816"/>
      <c r="I93" s="816"/>
      <c r="J93" s="816"/>
      <c r="K93" s="816"/>
      <c r="L93" s="816"/>
      <c r="M93" s="817"/>
      <c r="N93" s="105">
        <f>N49+N69+N80+N91</f>
        <v>278895.94803753542</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0" t="s">
        <v>1053</v>
      </c>
      <c r="C97" s="861"/>
      <c r="D97" s="861"/>
      <c r="E97" s="861"/>
      <c r="F97" s="861"/>
      <c r="G97" s="861"/>
      <c r="H97" s="861"/>
      <c r="I97" s="322"/>
      <c r="J97" s="342"/>
      <c r="K97" s="310" t="s">
        <v>1054</v>
      </c>
      <c r="L97" s="862" t="s">
        <v>1055</v>
      </c>
      <c r="M97" s="863"/>
      <c r="N97" s="311"/>
    </row>
    <row r="98" spans="1:14">
      <c r="B98" s="848" t="s">
        <v>1056</v>
      </c>
      <c r="C98" s="849"/>
      <c r="D98" s="849"/>
      <c r="E98" s="849"/>
      <c r="F98" s="849"/>
      <c r="G98" s="849"/>
      <c r="H98" s="849"/>
      <c r="I98" s="93"/>
      <c r="J98" s="94"/>
      <c r="K98" s="312">
        <v>0.2</v>
      </c>
      <c r="L98" s="850">
        <f>N93*K98</f>
        <v>55779.189607507084</v>
      </c>
      <c r="M98" s="851"/>
      <c r="N98" s="57"/>
    </row>
    <row r="99" spans="1:14">
      <c r="B99" s="95" t="s">
        <v>1057</v>
      </c>
      <c r="C99" s="96"/>
      <c r="D99" s="96"/>
      <c r="E99" s="96"/>
      <c r="F99" s="96"/>
      <c r="G99" s="96"/>
      <c r="H99" s="96"/>
      <c r="I99" s="93"/>
      <c r="J99" s="94"/>
      <c r="K99" s="312">
        <v>0.05</v>
      </c>
      <c r="L99" s="850">
        <f>N93*K99</f>
        <v>13944.797401876771</v>
      </c>
      <c r="M99" s="851"/>
      <c r="N99" s="57"/>
    </row>
    <row r="100" spans="1:14" ht="15.75" thickBot="1">
      <c r="B100" s="97" t="s">
        <v>1058</v>
      </c>
      <c r="C100" s="98"/>
      <c r="D100" s="98"/>
      <c r="E100" s="98"/>
      <c r="F100" s="98"/>
      <c r="G100" s="98"/>
      <c r="H100" s="98"/>
      <c r="I100" s="99"/>
      <c r="J100" s="100"/>
      <c r="K100" s="313">
        <v>0.05</v>
      </c>
      <c r="L100" s="852">
        <f>N93*K100</f>
        <v>13944.797401876771</v>
      </c>
      <c r="M100" s="853"/>
      <c r="N100" s="57"/>
    </row>
    <row r="101" spans="1:14" ht="15.75" thickBot="1">
      <c r="B101" s="815" t="s">
        <v>1037</v>
      </c>
      <c r="C101" s="816"/>
      <c r="D101" s="816"/>
      <c r="E101" s="816"/>
      <c r="F101" s="816"/>
      <c r="G101" s="816"/>
      <c r="H101" s="816"/>
      <c r="I101" s="816"/>
      <c r="J101" s="816"/>
      <c r="K101" s="816"/>
      <c r="L101" s="816"/>
      <c r="M101" s="817"/>
      <c r="N101" s="58">
        <f>L98+L99+L100</f>
        <v>83668.784411260625</v>
      </c>
    </row>
    <row r="102" spans="1:14" ht="15.75" thickBot="1">
      <c r="B102" s="39"/>
      <c r="C102" s="40"/>
      <c r="D102" s="40"/>
      <c r="E102" s="40"/>
      <c r="F102" s="40"/>
      <c r="G102" s="40"/>
      <c r="H102" s="40"/>
      <c r="I102" s="40"/>
      <c r="J102" s="40"/>
      <c r="K102" s="40"/>
      <c r="L102" s="40"/>
      <c r="M102" s="40"/>
      <c r="N102" s="41"/>
    </row>
    <row r="103" spans="1:14" ht="15.75" thickBot="1">
      <c r="A103" t="s">
        <v>2122</v>
      </c>
      <c r="B103" s="815" t="s">
        <v>1059</v>
      </c>
      <c r="C103" s="816"/>
      <c r="D103" s="816"/>
      <c r="E103" s="816"/>
      <c r="F103" s="816"/>
      <c r="G103" s="816"/>
      <c r="H103" s="816"/>
      <c r="I103" s="816"/>
      <c r="J103" s="816"/>
      <c r="K103" s="816"/>
      <c r="L103" s="816"/>
      <c r="M103" s="817"/>
      <c r="N103" s="196">
        <f>N93+N101</f>
        <v>362564.73244879604</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5"/>
      <c r="K133" s="965"/>
      <c r="L133" s="965"/>
      <c r="M133" s="965"/>
      <c r="N133" s="966"/>
    </row>
    <row r="134" spans="2:14" ht="15.75" thickBot="1">
      <c r="B134" s="427" t="s">
        <v>2327</v>
      </c>
      <c r="C134" s="428"/>
      <c r="D134" s="428"/>
      <c r="E134" s="267"/>
      <c r="F134" s="267"/>
      <c r="G134" s="267"/>
      <c r="H134" s="267"/>
      <c r="I134" s="267"/>
      <c r="J134" s="967"/>
      <c r="K134" s="967"/>
      <c r="L134" s="967"/>
      <c r="M134" s="967"/>
      <c r="N134" s="96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224</v>
      </c>
      <c r="B36" s="864" t="str">
        <f>VLOOKUP(A36,EQUIPOS!A6:D154,3,FALSE)</f>
        <v>Equipo de Medición (Deformimetros Eléctricos, Mecánicos, Celdas de Carga,  Etc.)</v>
      </c>
      <c r="C36" s="865"/>
      <c r="D36" s="865"/>
      <c r="E36" s="865"/>
      <c r="F36" s="865"/>
      <c r="G36" s="865"/>
      <c r="H36" s="866"/>
      <c r="I36" s="275"/>
      <c r="J36" s="276"/>
      <c r="K36" s="277">
        <f>VLOOKUP(A36,EQUIPOS!A6:D163,4,FALSE)</f>
        <v>152970.58508939977</v>
      </c>
      <c r="L36" s="278"/>
      <c r="M36" s="344">
        <v>3.3333333330000001</v>
      </c>
      <c r="N36" s="280">
        <f>K36/M36</f>
        <v>45891.175531409048</v>
      </c>
    </row>
    <row r="37" spans="1:14">
      <c r="A37" s="119" t="s">
        <v>125</v>
      </c>
      <c r="B37" s="864" t="str">
        <f>VLOOKUP(A37,EQUIPOS!A7:D154,3,FALSE)</f>
        <v>Bomba para gato de tensionamiento</v>
      </c>
      <c r="C37" s="865"/>
      <c r="D37" s="865"/>
      <c r="E37" s="865"/>
      <c r="F37" s="865"/>
      <c r="G37" s="865"/>
      <c r="H37" s="866"/>
      <c r="I37" s="429"/>
      <c r="J37" s="430"/>
      <c r="K37" s="277">
        <f>VLOOKUP(A37,EQUIPOS!A7:D164,4,FALSE)</f>
        <v>34584.589165602389</v>
      </c>
      <c r="L37" s="343"/>
      <c r="M37" s="344">
        <v>0.1</v>
      </c>
      <c r="N37" s="280">
        <f>K37/M37</f>
        <v>345845.89165602386</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105932.12954448703</v>
      </c>
      <c r="L38" s="431"/>
      <c r="M38" s="432">
        <v>0.1</v>
      </c>
      <c r="N38" s="280">
        <f>K38/M38</f>
        <v>1059321.2954448704</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1451058.3626323033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2">
        <f>VLOOKUP(A60,TRANSPORTE!A2:D117,4,FALSE)</f>
        <v>5205.6160247529388</v>
      </c>
      <c r="M60" s="903"/>
      <c r="N60" s="295">
        <f>K60*L60</f>
        <v>78084.240371294087</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78084.240371294087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4</v>
      </c>
      <c r="B71" s="55" t="str">
        <f>VLOOKUP(A71,'MANO DE OBRA'!A8:D68,3,FALSE)</f>
        <v>Inspector de fabricación y montaje</v>
      </c>
      <c r="C71" s="53"/>
      <c r="D71" s="53"/>
      <c r="E71" s="53"/>
      <c r="F71" s="53"/>
      <c r="G71" s="53"/>
      <c r="H71" s="53"/>
      <c r="I71" s="300">
        <f>K71/J71*100</f>
        <v>57968.178882599997</v>
      </c>
      <c r="J71" s="301">
        <v>185</v>
      </c>
      <c r="K71" s="302">
        <f>VLOOKUP(A71,'MANO DE OBRA'!A8:D99,4,FALSE)</f>
        <v>107241.13093281</v>
      </c>
      <c r="L71" s="56"/>
      <c r="M71" s="442">
        <v>26.666666664000001</v>
      </c>
      <c r="N71" s="403">
        <f>K71/M71</f>
        <v>4021.5424103825294</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4021.5424103825294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1533164.1454139799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306632.829082796</v>
      </c>
      <c r="M84" s="851"/>
      <c r="N84" s="57"/>
    </row>
    <row r="85" spans="1:14">
      <c r="B85" s="95" t="s">
        <v>1057</v>
      </c>
      <c r="C85" s="96"/>
      <c r="D85" s="96"/>
      <c r="E85" s="96"/>
      <c r="F85" s="96"/>
      <c r="G85" s="96"/>
      <c r="H85" s="96"/>
      <c r="I85" s="93"/>
      <c r="J85" s="94"/>
      <c r="K85" s="312">
        <v>0.05</v>
      </c>
      <c r="L85" s="850">
        <f>N79*K85</f>
        <v>76658.207270699</v>
      </c>
      <c r="M85" s="851"/>
      <c r="N85" s="57"/>
    </row>
    <row r="86" spans="1:14" ht="15.75" thickBot="1">
      <c r="B86" s="97" t="s">
        <v>1058</v>
      </c>
      <c r="C86" s="98"/>
      <c r="D86" s="98"/>
      <c r="E86" s="98"/>
      <c r="F86" s="98"/>
      <c r="G86" s="98"/>
      <c r="H86" s="98"/>
      <c r="I86" s="99"/>
      <c r="J86" s="100"/>
      <c r="K86" s="313">
        <v>0.05</v>
      </c>
      <c r="L86" s="852">
        <f>N79*K86</f>
        <v>76658.207270699</v>
      </c>
      <c r="M86" s="853"/>
      <c r="N86" s="57"/>
    </row>
    <row r="87" spans="1:14" ht="15.75" thickBot="1">
      <c r="B87" s="815" t="s">
        <v>1037</v>
      </c>
      <c r="C87" s="816"/>
      <c r="D87" s="816"/>
      <c r="E87" s="816"/>
      <c r="F87" s="816"/>
      <c r="G87" s="816"/>
      <c r="H87" s="816"/>
      <c r="I87" s="816"/>
      <c r="J87" s="816"/>
      <c r="K87" s="816"/>
      <c r="L87" s="816"/>
      <c r="M87" s="817"/>
      <c r="N87" s="58">
        <f>L84+L85+L86</f>
        <v>459949.24362419394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1993113.3890381739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344">
        <v>2</v>
      </c>
      <c r="N36" s="280">
        <f>K36/M36</f>
        <v>1567.9471743295021</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5346.78054491273</v>
      </c>
      <c r="L37" s="343"/>
      <c r="M37" s="344">
        <v>2</v>
      </c>
      <c r="N37" s="280">
        <f>K37/M37</f>
        <v>2673.390272456365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1595.850162690625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5837.1876094764921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40449.188411980947</v>
      </c>
      <c r="N48" s="280">
        <f>K48*M48</f>
        <v>186066.26669511234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5219</v>
      </c>
      <c r="N49" s="280">
        <f>K49*M49</f>
        <v>5219</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397863.41</v>
      </c>
      <c r="N50" s="280">
        <f>K50*M50</f>
        <v>397863.41</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14749.068643403843</v>
      </c>
      <c r="N51" s="280">
        <f>K51*M51</f>
        <v>67845.715759657673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656994.39245477004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986.99686593056026</v>
      </c>
      <c r="M60" s="903"/>
      <c r="N60" s="295">
        <f>K60*L60</f>
        <v>986.99686593056026</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986.99686593056026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695735.58018398972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139147.11603679796</v>
      </c>
      <c r="M84" s="851"/>
      <c r="N84" s="57"/>
    </row>
    <row r="85" spans="1:14">
      <c r="B85" s="95" t="s">
        <v>1057</v>
      </c>
      <c r="C85" s="96"/>
      <c r="D85" s="96"/>
      <c r="E85" s="96"/>
      <c r="F85" s="96"/>
      <c r="G85" s="96"/>
      <c r="H85" s="96"/>
      <c r="I85" s="93"/>
      <c r="J85" s="94"/>
      <c r="K85" s="312">
        <v>0.05</v>
      </c>
      <c r="L85" s="850">
        <f>N79*K85</f>
        <v>34786.77900919949</v>
      </c>
      <c r="M85" s="851"/>
      <c r="N85" s="57"/>
    </row>
    <row r="86" spans="1:14" ht="15.75" thickBot="1">
      <c r="B86" s="97" t="s">
        <v>1058</v>
      </c>
      <c r="C86" s="98"/>
      <c r="D86" s="98"/>
      <c r="E86" s="98"/>
      <c r="F86" s="98"/>
      <c r="G86" s="98"/>
      <c r="H86" s="98"/>
      <c r="I86" s="99"/>
      <c r="J86" s="100"/>
      <c r="K86" s="313">
        <v>0.05</v>
      </c>
      <c r="L86" s="852">
        <f>N79*K86</f>
        <v>34786.77900919949</v>
      </c>
      <c r="M86" s="853"/>
      <c r="N86" s="57"/>
    </row>
    <row r="87" spans="1:14" ht="15.75" thickBot="1">
      <c r="B87" s="815" t="s">
        <v>1037</v>
      </c>
      <c r="C87" s="816"/>
      <c r="D87" s="816"/>
      <c r="E87" s="816"/>
      <c r="F87" s="816"/>
      <c r="G87" s="816"/>
      <c r="H87" s="816"/>
      <c r="I87" s="816"/>
      <c r="J87" s="816"/>
      <c r="K87" s="816"/>
      <c r="L87" s="816"/>
      <c r="M87" s="817"/>
      <c r="N87" s="58">
        <f>L84+L85+L86</f>
        <v>208720.67405519696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904456.25423918664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344">
        <v>2</v>
      </c>
      <c r="N36" s="280">
        <f>K36/M36</f>
        <v>1567.9471743295021</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5346.78054491273</v>
      </c>
      <c r="L37" s="343"/>
      <c r="M37" s="344">
        <v>2</v>
      </c>
      <c r="N37" s="280">
        <f>K37/M37</f>
        <v>2673.390272456365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5518.0175769383668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40449.188411980947</v>
      </c>
      <c r="N48" s="280">
        <f>K48*M48</f>
        <v>186066.26669511234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5219</v>
      </c>
      <c r="N49" s="280">
        <f>K49*M49</f>
        <v>5219</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385187.52999999997</v>
      </c>
      <c r="N50" s="280">
        <f>K50*M50</f>
        <v>385187.52999999997</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14749.068643403843</v>
      </c>
      <c r="N51" s="280">
        <f>K51*M51</f>
        <v>67845.715759657673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644318.51245476992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986.99686593056026</v>
      </c>
      <c r="M60" s="903"/>
      <c r="N60" s="295">
        <f>K60*L60</f>
        <v>986.99686593056026</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986.99686593056026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676357.12950068887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135271.42590013778</v>
      </c>
      <c r="M84" s="851"/>
      <c r="N84" s="57"/>
    </row>
    <row r="85" spans="1:14">
      <c r="B85" s="95" t="s">
        <v>1057</v>
      </c>
      <c r="C85" s="96"/>
      <c r="D85" s="96"/>
      <c r="E85" s="96"/>
      <c r="F85" s="96"/>
      <c r="G85" s="96"/>
      <c r="H85" s="96"/>
      <c r="I85" s="93"/>
      <c r="J85" s="94"/>
      <c r="K85" s="312">
        <v>0.05</v>
      </c>
      <c r="L85" s="850">
        <f>N79*K85</f>
        <v>33817.856475034445</v>
      </c>
      <c r="M85" s="851"/>
      <c r="N85" s="57"/>
    </row>
    <row r="86" spans="1:14" ht="15.75" thickBot="1">
      <c r="B86" s="97" t="s">
        <v>1058</v>
      </c>
      <c r="C86" s="98"/>
      <c r="D86" s="98"/>
      <c r="E86" s="98"/>
      <c r="F86" s="98"/>
      <c r="G86" s="98"/>
      <c r="H86" s="98"/>
      <c r="I86" s="99"/>
      <c r="J86" s="100"/>
      <c r="K86" s="313">
        <v>0.05</v>
      </c>
      <c r="L86" s="852">
        <f>N79*K86</f>
        <v>33817.856475034445</v>
      </c>
      <c r="M86" s="853"/>
      <c r="N86" s="57"/>
    </row>
    <row r="87" spans="1:14" ht="15.75" thickBot="1">
      <c r="B87" s="815" t="s">
        <v>1037</v>
      </c>
      <c r="C87" s="816"/>
      <c r="D87" s="816"/>
      <c r="E87" s="816"/>
      <c r="F87" s="816"/>
      <c r="G87" s="816"/>
      <c r="H87" s="816"/>
      <c r="I87" s="816"/>
      <c r="J87" s="816"/>
      <c r="K87" s="816"/>
      <c r="L87" s="816"/>
      <c r="M87" s="817"/>
      <c r="N87" s="58">
        <f>L84+L85+L86</f>
        <v>202907.13885020665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879264.26835089549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344">
        <v>2</v>
      </c>
      <c r="N36" s="280">
        <f>K36/M36</f>
        <v>1567.9471743295021</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5346.78054491273</v>
      </c>
      <c r="L37" s="343"/>
      <c r="M37" s="344">
        <v>2</v>
      </c>
      <c r="N37" s="280">
        <f>K37/M37</f>
        <v>2673.390272456365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5518.0175769383668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372511.64999999997</v>
      </c>
      <c r="N48" s="280">
        <f>K48*M48</f>
        <v>372511.64999999997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5219</v>
      </c>
      <c r="N49" s="280">
        <f>K49*M49</f>
        <v>5219</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14749.068643403843</v>
      </c>
      <c r="N50" s="280">
        <f>K50*M50</f>
        <v>67845.715759657673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445576.36575965764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986.99686593056026</v>
      </c>
      <c r="M60" s="903"/>
      <c r="N60" s="295">
        <f>K60*L60</f>
        <v>986.99686593056026</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986.99686593056026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477614.98280557658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95522.996561115317</v>
      </c>
      <c r="M84" s="851"/>
      <c r="N84" s="57"/>
    </row>
    <row r="85" spans="1:14">
      <c r="B85" s="95" t="s">
        <v>1057</v>
      </c>
      <c r="C85" s="96"/>
      <c r="D85" s="96"/>
      <c r="E85" s="96"/>
      <c r="F85" s="96"/>
      <c r="G85" s="96"/>
      <c r="H85" s="96"/>
      <c r="I85" s="93"/>
      <c r="J85" s="94"/>
      <c r="K85" s="312">
        <v>0.05</v>
      </c>
      <c r="L85" s="850">
        <f>N79*K85</f>
        <v>23880.749140278829</v>
      </c>
      <c r="M85" s="851"/>
      <c r="N85" s="57"/>
    </row>
    <row r="86" spans="1:14" ht="15.75" thickBot="1">
      <c r="B86" s="97" t="s">
        <v>1058</v>
      </c>
      <c r="C86" s="98"/>
      <c r="D86" s="98"/>
      <c r="E86" s="98"/>
      <c r="F86" s="98"/>
      <c r="G86" s="98"/>
      <c r="H86" s="98"/>
      <c r="I86" s="99"/>
      <c r="J86" s="100"/>
      <c r="K86" s="313">
        <v>0.05</v>
      </c>
      <c r="L86" s="852">
        <f>N79*K86</f>
        <v>23880.749140278829</v>
      </c>
      <c r="M86" s="853"/>
      <c r="N86" s="57"/>
    </row>
    <row r="87" spans="1:14" ht="15.75" thickBot="1">
      <c r="B87" s="815" t="s">
        <v>1037</v>
      </c>
      <c r="C87" s="816"/>
      <c r="D87" s="816"/>
      <c r="E87" s="816"/>
      <c r="F87" s="816"/>
      <c r="G87" s="816"/>
      <c r="H87" s="816"/>
      <c r="I87" s="816"/>
      <c r="J87" s="816"/>
      <c r="K87" s="816"/>
      <c r="L87" s="816"/>
      <c r="M87" s="817"/>
      <c r="N87" s="58">
        <f>L84+L85+L86</f>
        <v>143284.49484167297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620899.47764724959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3135.8943486590042</v>
      </c>
      <c r="L36" s="278"/>
      <c r="M36" s="344">
        <v>2</v>
      </c>
      <c r="N36" s="280">
        <f>K36/M36</f>
        <v>1567.9471743295021</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5346.78054491273</v>
      </c>
      <c r="L37" s="343"/>
      <c r="M37" s="344">
        <v>2</v>
      </c>
      <c r="N37" s="280">
        <f>K37/M37</f>
        <v>2673.390272456365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5518.0175769383668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346184.08999999997</v>
      </c>
      <c r="N48" s="280">
        <f>K48*M48</f>
        <v>346184.08999999997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5219</v>
      </c>
      <c r="N49" s="280">
        <f>K49*M49</f>
        <v>5219</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6321.1486723317057</v>
      </c>
      <c r="N50" s="280">
        <f>K50*M50</f>
        <v>29077.283892725845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380480.37389272579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986.99686593056026</v>
      </c>
      <c r="M60" s="903"/>
      <c r="N60" s="295">
        <f>K60*L60</f>
        <v>986.99686593056026</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986.99686593056026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412518.99093864474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82503.798187728957</v>
      </c>
      <c r="M84" s="851"/>
      <c r="N84" s="57"/>
    </row>
    <row r="85" spans="1:14">
      <c r="B85" s="95" t="s">
        <v>1057</v>
      </c>
      <c r="C85" s="96"/>
      <c r="D85" s="96"/>
      <c r="E85" s="96"/>
      <c r="F85" s="96"/>
      <c r="G85" s="96"/>
      <c r="H85" s="96"/>
      <c r="I85" s="93"/>
      <c r="J85" s="94"/>
      <c r="K85" s="312">
        <v>0.05</v>
      </c>
      <c r="L85" s="850">
        <f>N79*K85</f>
        <v>20625.949546932239</v>
      </c>
      <c r="M85" s="851"/>
      <c r="N85" s="57"/>
    </row>
    <row r="86" spans="1:14" ht="15.75" thickBot="1">
      <c r="B86" s="97" t="s">
        <v>1058</v>
      </c>
      <c r="C86" s="98"/>
      <c r="D86" s="98"/>
      <c r="E86" s="98"/>
      <c r="F86" s="98"/>
      <c r="G86" s="98"/>
      <c r="H86" s="98"/>
      <c r="I86" s="99"/>
      <c r="J86" s="100"/>
      <c r="K86" s="313">
        <v>0.05</v>
      </c>
      <c r="L86" s="852">
        <f>N79*K86</f>
        <v>20625.949546932239</v>
      </c>
      <c r="M86" s="853"/>
      <c r="N86" s="57"/>
    </row>
    <row r="87" spans="1:14" ht="15.75" thickBot="1">
      <c r="B87" s="815" t="s">
        <v>1037</v>
      </c>
      <c r="C87" s="816"/>
      <c r="D87" s="816"/>
      <c r="E87" s="816"/>
      <c r="F87" s="816"/>
      <c r="G87" s="816"/>
      <c r="H87" s="816"/>
      <c r="I87" s="816"/>
      <c r="J87" s="816"/>
      <c r="K87" s="816"/>
      <c r="L87" s="816"/>
      <c r="M87" s="817"/>
      <c r="N87" s="58">
        <f>L84+L85+L86</f>
        <v>123755.69728159344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536274.6882202382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8985</v>
      </c>
      <c r="L36" s="278"/>
      <c r="M36" s="344">
        <v>1</v>
      </c>
      <c r="N36" s="280">
        <f>K36/M36</f>
        <v>8985</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5346.78054491273</v>
      </c>
      <c r="L37" s="343"/>
      <c r="M37" s="344">
        <v>1</v>
      </c>
      <c r="N37" s="280">
        <f>K37/M37</f>
        <v>5346.78054491273</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17523.480870293981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42557.781965889226</v>
      </c>
      <c r="N48" s="280">
        <f>K48*M48</f>
        <v>40429.892867594761</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55.655134092689678</v>
      </c>
      <c r="N49" s="280">
        <f>K49*M49</f>
        <v>9461.3727957572446</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49385</v>
      </c>
      <c r="N50" s="280">
        <f>K50*M50</f>
        <v>27161.750000000004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439.33333333333331</v>
      </c>
      <c r="N51" s="280">
        <f>K51*M51</f>
        <v>131800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6321.1486723317057</v>
      </c>
      <c r="N52" s="280">
        <f>K52*M52</f>
        <v>19595.560884228289</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228448.57654758031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2">
        <f>VLOOKUP(A64,TRANSPORTE!A2:D117,4,FALSE)</f>
        <v>938.30852691612165</v>
      </c>
      <c r="M64" s="903"/>
      <c r="N64" s="295">
        <f>K64*L64</f>
        <v>516.06968980386694</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2">
        <f>VLOOKUP(A65,TRANSPORTE!A3:D117,4,FALSE)</f>
        <v>986.99686593056026</v>
      </c>
      <c r="M65" s="903"/>
      <c r="N65" s="295">
        <f>K65*L65</f>
        <v>937.64702263403217</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1453.7167124378991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311259.78063793719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62251.956127587444</v>
      </c>
      <c r="M88" s="851"/>
      <c r="N88" s="57"/>
    </row>
    <row r="89" spans="1:14">
      <c r="B89" s="95" t="s">
        <v>1057</v>
      </c>
      <c r="C89" s="96"/>
      <c r="D89" s="96"/>
      <c r="E89" s="96"/>
      <c r="F89" s="96"/>
      <c r="G89" s="96"/>
      <c r="H89" s="96"/>
      <c r="I89" s="93"/>
      <c r="J89" s="94"/>
      <c r="K89" s="312">
        <v>0.05</v>
      </c>
      <c r="L89" s="850">
        <f>N83*K89</f>
        <v>15562.989031896861</v>
      </c>
      <c r="M89" s="851"/>
      <c r="N89" s="57"/>
    </row>
    <row r="90" spans="1:14" ht="15.75" thickBot="1">
      <c r="B90" s="97" t="s">
        <v>1058</v>
      </c>
      <c r="C90" s="98"/>
      <c r="D90" s="98"/>
      <c r="E90" s="98"/>
      <c r="F90" s="98"/>
      <c r="G90" s="98"/>
      <c r="H90" s="98"/>
      <c r="I90" s="99"/>
      <c r="J90" s="100"/>
      <c r="K90" s="313">
        <v>0.05</v>
      </c>
      <c r="L90" s="852">
        <f>N83*K90</f>
        <v>15562.989031896861</v>
      </c>
      <c r="M90" s="853"/>
      <c r="N90" s="57"/>
    </row>
    <row r="91" spans="1:14" ht="15.75" thickBot="1">
      <c r="B91" s="815" t="s">
        <v>1037</v>
      </c>
      <c r="C91" s="816"/>
      <c r="D91" s="816"/>
      <c r="E91" s="816"/>
      <c r="F91" s="816"/>
      <c r="G91" s="816"/>
      <c r="H91" s="816"/>
      <c r="I91" s="816"/>
      <c r="J91" s="816"/>
      <c r="K91" s="816"/>
      <c r="L91" s="816"/>
      <c r="M91" s="817"/>
      <c r="N91" s="58">
        <f>L88+L89+L90</f>
        <v>93377.93419138118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404637.71482931834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8985</v>
      </c>
      <c r="L36" s="278"/>
      <c r="M36" s="344">
        <v>1</v>
      </c>
      <c r="N36" s="280">
        <f>K36/M36</f>
        <v>8985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12176.700325381251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42557.781965889226</v>
      </c>
      <c r="N48" s="280">
        <f>K48*M48</f>
        <v>35748.536851346951</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55.655134092689678</v>
      </c>
      <c r="N49" s="280">
        <f>K49*M49</f>
        <v>10296.19980714759</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49385</v>
      </c>
      <c r="N50" s="280">
        <f>K50*M50</f>
        <v>31112.55</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439.33333333333331</v>
      </c>
      <c r="N51" s="280">
        <f>K51*M51</f>
        <v>114226.66666666666</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191383.95332516119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2">
        <f>VLOOKUP(A64,TRANSPORTE!A2:D117,4,FALSE)</f>
        <v>938.30852691612165</v>
      </c>
      <c r="M64" s="903"/>
      <c r="N64" s="295">
        <f>K64*L64</f>
        <v>591.13437195715665</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2">
        <f>VLOOKUP(A65,TRANSPORTE!A3:D117,4,FALSE)</f>
        <v>986.99686593056026</v>
      </c>
      <c r="M65" s="903"/>
      <c r="N65" s="295">
        <f>K65*L65</f>
        <v>829.07736738167057</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1420.2117393388271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268814.87189750624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53762.974379501247</v>
      </c>
      <c r="M88" s="851"/>
      <c r="N88" s="57"/>
    </row>
    <row r="89" spans="1:14">
      <c r="B89" s="95" t="s">
        <v>1057</v>
      </c>
      <c r="C89" s="96"/>
      <c r="D89" s="96"/>
      <c r="E89" s="96"/>
      <c r="F89" s="96"/>
      <c r="G89" s="96"/>
      <c r="H89" s="96"/>
      <c r="I89" s="93"/>
      <c r="J89" s="94"/>
      <c r="K89" s="312">
        <v>0.05</v>
      </c>
      <c r="L89" s="850">
        <f>N83*K89</f>
        <v>13440.743594875312</v>
      </c>
      <c r="M89" s="851"/>
      <c r="N89" s="57"/>
    </row>
    <row r="90" spans="1:14" ht="15.75" thickBot="1">
      <c r="B90" s="97" t="s">
        <v>1058</v>
      </c>
      <c r="C90" s="98"/>
      <c r="D90" s="98"/>
      <c r="E90" s="98"/>
      <c r="F90" s="98"/>
      <c r="G90" s="98"/>
      <c r="H90" s="98"/>
      <c r="I90" s="99"/>
      <c r="J90" s="100"/>
      <c r="K90" s="313">
        <v>0.05</v>
      </c>
      <c r="L90" s="852">
        <f>N83*K90</f>
        <v>13440.743594875312</v>
      </c>
      <c r="M90" s="853"/>
      <c r="N90" s="57"/>
    </row>
    <row r="91" spans="1:14" ht="15.75" thickBot="1">
      <c r="B91" s="815" t="s">
        <v>1037</v>
      </c>
      <c r="C91" s="816"/>
      <c r="D91" s="816"/>
      <c r="E91" s="816"/>
      <c r="F91" s="816"/>
      <c r="G91" s="816"/>
      <c r="H91" s="816"/>
      <c r="I91" s="816"/>
      <c r="J91" s="816"/>
      <c r="K91" s="816"/>
      <c r="L91" s="816"/>
      <c r="M91" s="817"/>
      <c r="N91" s="58">
        <f>L88+L89+L90</f>
        <v>80644.461569251871</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349459.33346675814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8985</v>
      </c>
      <c r="L36" s="278"/>
      <c r="M36" s="344">
        <v>1</v>
      </c>
      <c r="N36" s="280">
        <f>K36/M36</f>
        <v>8985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11538.360260305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42557.781965889226</v>
      </c>
      <c r="N48" s="280">
        <f>K48*M48</f>
        <v>21449.12211080817</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55.655134092689678</v>
      </c>
      <c r="N49" s="280">
        <f>K49*M49</f>
        <v>6177.7198842885546</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71400</v>
      </c>
      <c r="N50" s="280">
        <f>K50*M50</f>
        <v>28560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49385</v>
      </c>
      <c r="N51" s="280">
        <f>K51*M51</f>
        <v>18667.53</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439.33333333333331</v>
      </c>
      <c r="N52" s="280">
        <f>K52*M52</f>
        <v>68536</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143390.37199509674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2">
        <f>VLOOKUP(A64,TRANSPORTE!A2:D117,4,FALSE)</f>
        <v>938.30852691612165</v>
      </c>
      <c r="M64" s="903"/>
      <c r="N64" s="295">
        <f>K64*L64</f>
        <v>354.680623174294</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2">
        <f>VLOOKUP(A65,TRANSPORTE!A3:D117,4,FALSE)</f>
        <v>986.99686593056026</v>
      </c>
      <c r="M65" s="903"/>
      <c r="N65" s="295">
        <f>K65*L65</f>
        <v>497.44642042900239</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2">
        <f>VLOOKUP(A66,TRANSPORTE!A3:D117,4,FALSE)</f>
        <v>986.99686593056026</v>
      </c>
      <c r="M66" s="903"/>
      <c r="N66" s="295">
        <f>K66*L66</f>
        <v>394.79874637222412</v>
      </c>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1246.9257899755205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51067.205206099999</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207242.86325147725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41448.572650295449</v>
      </c>
      <c r="M88" s="851"/>
      <c r="N88" s="57"/>
    </row>
    <row r="89" spans="1:14">
      <c r="B89" s="95" t="s">
        <v>1057</v>
      </c>
      <c r="C89" s="96"/>
      <c r="D89" s="96"/>
      <c r="E89" s="96"/>
      <c r="F89" s="96"/>
      <c r="G89" s="96"/>
      <c r="H89" s="96"/>
      <c r="I89" s="93"/>
      <c r="J89" s="94"/>
      <c r="K89" s="312">
        <v>0.05</v>
      </c>
      <c r="L89" s="850">
        <f>N83*K89</f>
        <v>10362.143162573862</v>
      </c>
      <c r="M89" s="851"/>
      <c r="N89" s="57"/>
    </row>
    <row r="90" spans="1:14" ht="15.75" thickBot="1">
      <c r="B90" s="97" t="s">
        <v>1058</v>
      </c>
      <c r="C90" s="98"/>
      <c r="D90" s="98"/>
      <c r="E90" s="98"/>
      <c r="F90" s="98"/>
      <c r="G90" s="98"/>
      <c r="H90" s="98"/>
      <c r="I90" s="99"/>
      <c r="J90" s="100"/>
      <c r="K90" s="313">
        <v>0.05</v>
      </c>
      <c r="L90" s="852">
        <f>N83*K90</f>
        <v>10362.143162573862</v>
      </c>
      <c r="M90" s="853"/>
      <c r="N90" s="57"/>
    </row>
    <row r="91" spans="1:14" ht="15.75" thickBot="1">
      <c r="B91" s="815" t="s">
        <v>1037</v>
      </c>
      <c r="C91" s="816"/>
      <c r="D91" s="816"/>
      <c r="E91" s="816"/>
      <c r="F91" s="816"/>
      <c r="G91" s="816"/>
      <c r="H91" s="816"/>
      <c r="I91" s="816"/>
      <c r="J91" s="816"/>
      <c r="K91" s="816"/>
      <c r="L91" s="816"/>
      <c r="M91" s="817"/>
      <c r="N91" s="58">
        <f>L88+L89+L90</f>
        <v>62172.858975443174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269415.72222692042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5346.78054491273</v>
      </c>
      <c r="L36" s="278"/>
      <c r="M36" s="344">
        <v>1</v>
      </c>
      <c r="N36" s="280">
        <f>K36/M36</f>
        <v>5346.78054491273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1501.9766237088236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6848.7571686215533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3500.3333333333335</v>
      </c>
      <c r="N48" s="280">
        <f>K48*M48</f>
        <v>119403.37066666668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43439.666666666664</v>
      </c>
      <c r="N49" s="280">
        <f>K49*M49</f>
        <v>6515.95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346184.08999999997</v>
      </c>
      <c r="N50" s="280">
        <f>K50*M50</f>
        <v>43619.195339999998</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29613.906481046222</v>
      </c>
      <c r="N51" s="280">
        <f>K51*M51</f>
        <v>29613.906481046222</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199152.4224877129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2">
        <f>VLOOKUP(A61,TRANSPORTE!A3:D117,4,FALSE)</f>
        <v>986.99686593056026</v>
      </c>
      <c r="M61" s="903"/>
      <c r="N61" s="295">
        <f>K61*L61</f>
        <v>124.3616051072506</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124.3616051072506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281224.37244688289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56244.874489376583</v>
      </c>
      <c r="M85" s="851"/>
      <c r="N85" s="57"/>
    </row>
    <row r="86" spans="1:14">
      <c r="B86" s="95" t="s">
        <v>1057</v>
      </c>
      <c r="C86" s="96"/>
      <c r="D86" s="96"/>
      <c r="E86" s="96"/>
      <c r="F86" s="96"/>
      <c r="G86" s="96"/>
      <c r="H86" s="96"/>
      <c r="I86" s="93"/>
      <c r="J86" s="94"/>
      <c r="K86" s="312">
        <v>0.05</v>
      </c>
      <c r="L86" s="850">
        <f>N80*K86</f>
        <v>14061.218622344146</v>
      </c>
      <c r="M86" s="851"/>
      <c r="N86" s="57"/>
    </row>
    <row r="87" spans="1:14" ht="15.75" thickBot="1">
      <c r="B87" s="97" t="s">
        <v>1058</v>
      </c>
      <c r="C87" s="98"/>
      <c r="D87" s="98"/>
      <c r="E87" s="98"/>
      <c r="F87" s="98"/>
      <c r="G87" s="98"/>
      <c r="H87" s="98"/>
      <c r="I87" s="99"/>
      <c r="J87" s="100"/>
      <c r="K87" s="313">
        <v>0.05</v>
      </c>
      <c r="L87" s="852">
        <f>N80*K87</f>
        <v>14061.218622344146</v>
      </c>
      <c r="M87" s="853"/>
      <c r="N87" s="57"/>
    </row>
    <row r="88" spans="1:14" ht="15.75" thickBot="1">
      <c r="B88" s="815" t="s">
        <v>1037</v>
      </c>
      <c r="C88" s="816"/>
      <c r="D88" s="816"/>
      <c r="E88" s="816"/>
      <c r="F88" s="816"/>
      <c r="G88" s="816"/>
      <c r="H88" s="816"/>
      <c r="I88" s="816"/>
      <c r="J88" s="816"/>
      <c r="K88" s="816"/>
      <c r="L88" s="816"/>
      <c r="M88" s="817"/>
      <c r="N88" s="58">
        <f>L85+L86+L87</f>
        <v>84367.311734064861</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365591.68418094772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5346.78054491273</v>
      </c>
      <c r="L36" s="278"/>
      <c r="M36" s="344">
        <v>1</v>
      </c>
      <c r="N36" s="280">
        <f>K36/M36</f>
        <v>5346.78054491273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1501.9766237088236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6848.7571686215533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3500.3333333333335</v>
      </c>
      <c r="N48" s="280">
        <f>K48*M48</f>
        <v>119403.37066666668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43439.666666666664</v>
      </c>
      <c r="N49" s="280">
        <f>K49*M49</f>
        <v>6515.95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372511.64999999997</v>
      </c>
      <c r="N50" s="280">
        <f>K50*M50</f>
        <v>46936.467899999996</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29613.906481046222</v>
      </c>
      <c r="N51" s="280">
        <f>K51*M51</f>
        <v>29613.906481046222</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202469.69504771291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2">
        <f>VLOOKUP(A61,TRANSPORTE!A3:D117,4,FALSE)</f>
        <v>986.99686593056026</v>
      </c>
      <c r="M61" s="903"/>
      <c r="N61" s="295">
        <f>K61*L61</f>
        <v>124.3616051072506</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124.3616051072506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284541.6450068829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56908.32900137658</v>
      </c>
      <c r="M85" s="851"/>
      <c r="N85" s="57"/>
    </row>
    <row r="86" spans="1:14">
      <c r="B86" s="95" t="s">
        <v>1057</v>
      </c>
      <c r="C86" s="96"/>
      <c r="D86" s="96"/>
      <c r="E86" s="96"/>
      <c r="F86" s="96"/>
      <c r="G86" s="96"/>
      <c r="H86" s="96"/>
      <c r="I86" s="93"/>
      <c r="J86" s="94"/>
      <c r="K86" s="312">
        <v>0.05</v>
      </c>
      <c r="L86" s="850">
        <f>N80*K86</f>
        <v>14227.082250344145</v>
      </c>
      <c r="M86" s="851"/>
      <c r="N86" s="57"/>
    </row>
    <row r="87" spans="1:14" ht="15.75" thickBot="1">
      <c r="B87" s="97" t="s">
        <v>1058</v>
      </c>
      <c r="C87" s="98"/>
      <c r="D87" s="98"/>
      <c r="E87" s="98"/>
      <c r="F87" s="98"/>
      <c r="G87" s="98"/>
      <c r="H87" s="98"/>
      <c r="I87" s="99"/>
      <c r="J87" s="100"/>
      <c r="K87" s="313">
        <v>0.05</v>
      </c>
      <c r="L87" s="852">
        <f>N80*K87</f>
        <v>14227.082250344145</v>
      </c>
      <c r="M87" s="853"/>
      <c r="N87" s="57"/>
    </row>
    <row r="88" spans="1:14" ht="15.75" thickBot="1">
      <c r="B88" s="815" t="s">
        <v>1037</v>
      </c>
      <c r="C88" s="816"/>
      <c r="D88" s="816"/>
      <c r="E88" s="816"/>
      <c r="F88" s="816"/>
      <c r="G88" s="816"/>
      <c r="H88" s="816"/>
      <c r="I88" s="816"/>
      <c r="J88" s="816"/>
      <c r="K88" s="816"/>
      <c r="L88" s="816"/>
      <c r="M88" s="817"/>
      <c r="N88" s="58">
        <f>L85+L86+L87</f>
        <v>85362.49350206487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369904.1385089478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156</v>
      </c>
      <c r="B36" s="864" t="str">
        <f>VLOOKUP(A36,EQUIPOS!A6:D154,3,FALSE)</f>
        <v>Cizalla manual de 90 cm.</v>
      </c>
      <c r="C36" s="865"/>
      <c r="D36" s="865"/>
      <c r="E36" s="865"/>
      <c r="F36" s="865"/>
      <c r="G36" s="865"/>
      <c r="H36" s="866"/>
      <c r="I36" s="275"/>
      <c r="J36" s="276"/>
      <c r="K36" s="277">
        <f>VLOOKUP(A36,EQUIPOS!A6:D163,4,FALSE)</f>
        <v>1004.8823009791402</v>
      </c>
      <c r="L36" s="278"/>
      <c r="M36" s="344">
        <v>37.5</v>
      </c>
      <c r="N36" s="280">
        <f>K36/M36</f>
        <v>26.796861359443739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42.117022921273737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3500.3333333333335</v>
      </c>
      <c r="N48" s="280">
        <f>K48*M48</f>
        <v>3675.3500000000004</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5500</v>
      </c>
      <c r="N49" s="280">
        <f>K49*M49</f>
        <v>165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3840.3500000000004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2">
        <f>VLOOKUP(A61,TRANSPORTE!A3:D117,4,FALSE)</f>
        <v>0.31106154234277827</v>
      </c>
      <c r="M61" s="903"/>
      <c r="N61" s="295">
        <f>K61*L61</f>
        <v>0.32661461945991721</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4648.8017156322348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929.76034312644697</v>
      </c>
      <c r="M85" s="851"/>
      <c r="N85" s="57"/>
    </row>
    <row r="86" spans="1:14">
      <c r="B86" s="95" t="s">
        <v>1057</v>
      </c>
      <c r="C86" s="96"/>
      <c r="D86" s="96"/>
      <c r="E86" s="96"/>
      <c r="F86" s="96"/>
      <c r="G86" s="96"/>
      <c r="H86" s="96"/>
      <c r="I86" s="93"/>
      <c r="J86" s="94"/>
      <c r="K86" s="312">
        <v>0.05</v>
      </c>
      <c r="L86" s="850">
        <f>N80*K86</f>
        <v>232.44008578161174</v>
      </c>
      <c r="M86" s="851"/>
      <c r="N86" s="57"/>
    </row>
    <row r="87" spans="1:14" ht="15.75" thickBot="1">
      <c r="B87" s="97" t="s">
        <v>1058</v>
      </c>
      <c r="C87" s="98"/>
      <c r="D87" s="98"/>
      <c r="E87" s="98"/>
      <c r="F87" s="98"/>
      <c r="G87" s="98"/>
      <c r="H87" s="98"/>
      <c r="I87" s="99"/>
      <c r="J87" s="100"/>
      <c r="K87" s="313">
        <v>0.05</v>
      </c>
      <c r="L87" s="852">
        <f>N80*K87</f>
        <v>232.44008578161174</v>
      </c>
      <c r="M87" s="853"/>
      <c r="N87" s="57"/>
    </row>
    <row r="88" spans="1:14" ht="15.75" thickBot="1">
      <c r="B88" s="815" t="s">
        <v>1037</v>
      </c>
      <c r="C88" s="816"/>
      <c r="D88" s="816"/>
      <c r="E88" s="816"/>
      <c r="F88" s="816"/>
      <c r="G88" s="816"/>
      <c r="H88" s="816"/>
      <c r="I88" s="816"/>
      <c r="J88" s="816"/>
      <c r="K88" s="816"/>
      <c r="L88" s="816"/>
      <c r="M88" s="817"/>
      <c r="N88" s="58">
        <f>L85+L86+L87</f>
        <v>1394.6405146896705</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6043.4422303219053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156</v>
      </c>
      <c r="B36" s="864" t="str">
        <f>VLOOKUP(A36,EQUIPOS!A6:D154,3,FALSE)</f>
        <v>Cizalla manual de 90 cm.</v>
      </c>
      <c r="C36" s="865"/>
      <c r="D36" s="865"/>
      <c r="E36" s="865"/>
      <c r="F36" s="865"/>
      <c r="G36" s="865"/>
      <c r="H36" s="866"/>
      <c r="I36" s="275"/>
      <c r="J36" s="276"/>
      <c r="K36" s="277">
        <f>VLOOKUP(A36,EQUIPOS!A6:D163,4,FALSE)</f>
        <v>1004.8823009791402</v>
      </c>
      <c r="L36" s="278"/>
      <c r="M36" s="344">
        <v>37.5</v>
      </c>
      <c r="N36" s="280">
        <f>K36/M36</f>
        <v>26.796861359443739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42.117022921273737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3500.3333333333335</v>
      </c>
      <c r="N48" s="280">
        <f>K48*M48</f>
        <v>3675.3500000000004</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5500</v>
      </c>
      <c r="N49" s="280">
        <f>K49*M49</f>
        <v>165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3840.3500000000004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2">
        <f>VLOOKUP(A61,TRANSPORTE!A3:D117,4,FALSE)</f>
        <v>0.31106154234277827</v>
      </c>
      <c r="M61" s="903"/>
      <c r="N61" s="295">
        <f>K61*L61</f>
        <v>0.32661461945991721</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4648.8017156322348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929.76034312644697</v>
      </c>
      <c r="M85" s="851"/>
      <c r="N85" s="57"/>
    </row>
    <row r="86" spans="1:14">
      <c r="B86" s="95" t="s">
        <v>1057</v>
      </c>
      <c r="C86" s="96"/>
      <c r="D86" s="96"/>
      <c r="E86" s="96"/>
      <c r="F86" s="96"/>
      <c r="G86" s="96"/>
      <c r="H86" s="96"/>
      <c r="I86" s="93"/>
      <c r="J86" s="94"/>
      <c r="K86" s="312">
        <v>0.05</v>
      </c>
      <c r="L86" s="850">
        <f>N80*K86</f>
        <v>232.44008578161174</v>
      </c>
      <c r="M86" s="851"/>
      <c r="N86" s="57"/>
    </row>
    <row r="87" spans="1:14" ht="15.75" thickBot="1">
      <c r="B87" s="97" t="s">
        <v>1058</v>
      </c>
      <c r="C87" s="98"/>
      <c r="D87" s="98"/>
      <c r="E87" s="98"/>
      <c r="F87" s="98"/>
      <c r="G87" s="98"/>
      <c r="H87" s="98"/>
      <c r="I87" s="99"/>
      <c r="J87" s="100"/>
      <c r="K87" s="313">
        <v>0.05</v>
      </c>
      <c r="L87" s="852">
        <f>N80*K87</f>
        <v>232.44008578161174</v>
      </c>
      <c r="M87" s="853"/>
      <c r="N87" s="57"/>
    </row>
    <row r="88" spans="1:14" ht="15.75" thickBot="1">
      <c r="B88" s="815" t="s">
        <v>1037</v>
      </c>
      <c r="C88" s="816"/>
      <c r="D88" s="816"/>
      <c r="E88" s="816"/>
      <c r="F88" s="816"/>
      <c r="G88" s="816"/>
      <c r="H88" s="816"/>
      <c r="I88" s="816"/>
      <c r="J88" s="816"/>
      <c r="K88" s="816"/>
      <c r="L88" s="816"/>
      <c r="M88" s="817"/>
      <c r="N88" s="58">
        <f>L85+L86+L87</f>
        <v>1394.6405146896705</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6043.4422303219053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15401.751596424012</v>
      </c>
      <c r="L36" s="278"/>
      <c r="M36" s="344">
        <v>670</v>
      </c>
      <c r="N36" s="280">
        <f>K36/M36</f>
        <v>22.987688949886586</v>
      </c>
    </row>
    <row r="37" spans="1:14">
      <c r="A37" s="119" t="s">
        <v>125</v>
      </c>
      <c r="B37" s="864" t="str">
        <f>VLOOKUP(A37,EQUIPOS!A7:D154,3,FALSE)</f>
        <v>Bomba para gato de tensionamiento</v>
      </c>
      <c r="C37" s="865"/>
      <c r="D37" s="865"/>
      <c r="E37" s="865"/>
      <c r="F37" s="865"/>
      <c r="G37" s="865"/>
      <c r="H37" s="866"/>
      <c r="I37" s="429"/>
      <c r="J37" s="430"/>
      <c r="K37" s="277">
        <f>VLOOKUP(A37,EQUIPOS!A7:D164,4,FALSE)</f>
        <v>34584.589165602389</v>
      </c>
      <c r="L37" s="343"/>
      <c r="M37" s="344">
        <v>670</v>
      </c>
      <c r="N37" s="280">
        <f>K37/M37</f>
        <v>51.618789799406549</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105932.12954448703</v>
      </c>
      <c r="L38" s="431"/>
      <c r="M38" s="432">
        <v>670</v>
      </c>
      <c r="N38" s="280">
        <f>K38/M38</f>
        <v>158.10765603654781</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6.0975767410268658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238.81171152686781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12366.454741155907</v>
      </c>
      <c r="N48" s="280">
        <f t="shared" ref="N48:N53" si="0">K48*M48</f>
        <v>49.465818964623629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11118.454275899474</v>
      </c>
      <c r="N49" s="280">
        <f t="shared" si="0"/>
        <v>44.473817103597895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791.37793286325552</v>
      </c>
      <c r="N50" s="280">
        <f t="shared" si="0"/>
        <v>15.827558657265111</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5696.8481239076709</v>
      </c>
      <c r="N51" s="280">
        <f t="shared" si="0"/>
        <v>484.23209053215209</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57182.988158862157</v>
      </c>
      <c r="N52" s="280">
        <f t="shared" si="0"/>
        <v>57.182988158862159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5500</v>
      </c>
      <c r="N53" s="280">
        <f t="shared" si="0"/>
        <v>110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761.18227341650083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1304.872821994712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260.97456439894239</v>
      </c>
      <c r="M85" s="851"/>
      <c r="N85" s="57"/>
    </row>
    <row r="86" spans="1:14">
      <c r="B86" s="95" t="s">
        <v>1057</v>
      </c>
      <c r="C86" s="96"/>
      <c r="D86" s="96"/>
      <c r="E86" s="96"/>
      <c r="F86" s="96"/>
      <c r="G86" s="96"/>
      <c r="H86" s="96"/>
      <c r="I86" s="93"/>
      <c r="J86" s="94"/>
      <c r="K86" s="312">
        <v>0.05</v>
      </c>
      <c r="L86" s="850">
        <f>N80*K86</f>
        <v>65.243641099735598</v>
      </c>
      <c r="M86" s="851"/>
      <c r="N86" s="57"/>
    </row>
    <row r="87" spans="1:14" ht="15.75" thickBot="1">
      <c r="B87" s="97" t="s">
        <v>1058</v>
      </c>
      <c r="C87" s="98"/>
      <c r="D87" s="98"/>
      <c r="E87" s="98"/>
      <c r="F87" s="98"/>
      <c r="G87" s="98"/>
      <c r="H87" s="98"/>
      <c r="I87" s="99"/>
      <c r="J87" s="100"/>
      <c r="K87" s="313">
        <v>0.05</v>
      </c>
      <c r="L87" s="852">
        <f>N80*K87</f>
        <v>65.243641099735598</v>
      </c>
      <c r="M87" s="853"/>
      <c r="N87" s="57"/>
    </row>
    <row r="88" spans="1:14" ht="15.75" thickBot="1">
      <c r="B88" s="815" t="s">
        <v>1037</v>
      </c>
      <c r="C88" s="816"/>
      <c r="D88" s="816"/>
      <c r="E88" s="816"/>
      <c r="F88" s="816"/>
      <c r="G88" s="816"/>
      <c r="H88" s="816"/>
      <c r="I88" s="816"/>
      <c r="J88" s="816"/>
      <c r="K88" s="816"/>
      <c r="L88" s="816"/>
      <c r="M88" s="817"/>
      <c r="N88" s="58">
        <f>L85+L86+L87</f>
        <v>391.46184659841362</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1696.3346685931256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15401.751596424012</v>
      </c>
      <c r="L36" s="278"/>
      <c r="M36" s="344">
        <v>670</v>
      </c>
      <c r="N36" s="280">
        <f>K36/M36</f>
        <v>22.987688949886586</v>
      </c>
    </row>
    <row r="37" spans="1:14">
      <c r="A37" s="119" t="s">
        <v>125</v>
      </c>
      <c r="B37" s="864" t="str">
        <f>VLOOKUP(A37,EQUIPOS!A7:D154,3,FALSE)</f>
        <v>Bomba para gato de tensionamiento</v>
      </c>
      <c r="C37" s="865"/>
      <c r="D37" s="865"/>
      <c r="E37" s="865"/>
      <c r="F37" s="865"/>
      <c r="G37" s="865"/>
      <c r="H37" s="866"/>
      <c r="I37" s="429"/>
      <c r="J37" s="430"/>
      <c r="K37" s="277">
        <f>VLOOKUP(A37,EQUIPOS!A7:D164,4,FALSE)</f>
        <v>34584.589165602389</v>
      </c>
      <c r="L37" s="343"/>
      <c r="M37" s="344">
        <v>670</v>
      </c>
      <c r="N37" s="280">
        <f>K37/M37</f>
        <v>51.618789799406549</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105932.12954448703</v>
      </c>
      <c r="L38" s="431"/>
      <c r="M38" s="432">
        <v>670</v>
      </c>
      <c r="N38" s="280">
        <f>K38/M38</f>
        <v>158.10765603654781</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6.0975767410268658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238.81171152686781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12366.454741155907</v>
      </c>
      <c r="N48" s="280">
        <f t="shared" ref="N48:N53" si="0">K48*M48</f>
        <v>49.465818964623629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11118.454275899474</v>
      </c>
      <c r="N49" s="280">
        <f t="shared" si="0"/>
        <v>44.473817103597895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791.37793286325552</v>
      </c>
      <c r="N50" s="280">
        <f t="shared" si="0"/>
        <v>15.827558657265111</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5696.8481239076709</v>
      </c>
      <c r="N51" s="280">
        <f t="shared" si="0"/>
        <v>31503.570125209422</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57182.988158862157</v>
      </c>
      <c r="N52" s="280">
        <f t="shared" si="0"/>
        <v>57.182988158862159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5500</v>
      </c>
      <c r="N53" s="280">
        <f t="shared" si="0"/>
        <v>110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31780.520308093772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32324.210856671983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6464.8421713343969</v>
      </c>
      <c r="M85" s="851"/>
      <c r="N85" s="57"/>
    </row>
    <row r="86" spans="1:14">
      <c r="B86" s="95" t="s">
        <v>1057</v>
      </c>
      <c r="C86" s="96"/>
      <c r="D86" s="96"/>
      <c r="E86" s="96"/>
      <c r="F86" s="96"/>
      <c r="G86" s="96"/>
      <c r="H86" s="96"/>
      <c r="I86" s="93"/>
      <c r="J86" s="94"/>
      <c r="K86" s="312">
        <v>0.05</v>
      </c>
      <c r="L86" s="850">
        <f>N80*K86</f>
        <v>1616.2105428335992</v>
      </c>
      <c r="M86" s="851"/>
      <c r="N86" s="57"/>
    </row>
    <row r="87" spans="1:14" ht="15.75" thickBot="1">
      <c r="B87" s="97" t="s">
        <v>1058</v>
      </c>
      <c r="C87" s="98"/>
      <c r="D87" s="98"/>
      <c r="E87" s="98"/>
      <c r="F87" s="98"/>
      <c r="G87" s="98"/>
      <c r="H87" s="98"/>
      <c r="I87" s="99"/>
      <c r="J87" s="100"/>
      <c r="K87" s="313">
        <v>0.05</v>
      </c>
      <c r="L87" s="852">
        <f>N80*K87</f>
        <v>1616.2105428335992</v>
      </c>
      <c r="M87" s="853"/>
      <c r="N87" s="57"/>
    </row>
    <row r="88" spans="1:14" ht="15.75" thickBot="1">
      <c r="B88" s="815" t="s">
        <v>1037</v>
      </c>
      <c r="C88" s="816"/>
      <c r="D88" s="816"/>
      <c r="E88" s="816"/>
      <c r="F88" s="816"/>
      <c r="G88" s="816"/>
      <c r="H88" s="816"/>
      <c r="I88" s="816"/>
      <c r="J88" s="816"/>
      <c r="K88" s="816"/>
      <c r="L88" s="816"/>
      <c r="M88" s="817"/>
      <c r="N88" s="58">
        <f>L85+L86+L87</f>
        <v>9697.2632570015958</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42021.474113673583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9"/>
      <c r="C1" s="921"/>
      <c r="D1" s="922"/>
      <c r="E1" s="922"/>
      <c r="F1" s="922"/>
      <c r="G1" s="922"/>
      <c r="H1" s="922"/>
      <c r="I1" s="922"/>
      <c r="J1" s="923"/>
      <c r="K1" s="974" t="s">
        <v>1017</v>
      </c>
      <c r="L1" s="926" t="s">
        <v>2304</v>
      </c>
      <c r="M1" s="927"/>
      <c r="N1" s="928"/>
    </row>
    <row r="2" spans="2:14">
      <c r="B2" s="910"/>
      <c r="C2" s="932" t="s">
        <v>1018</v>
      </c>
      <c r="D2" s="933"/>
      <c r="E2" s="933"/>
      <c r="F2" s="933"/>
      <c r="G2" s="933"/>
      <c r="H2" s="933"/>
      <c r="I2" s="933"/>
      <c r="J2" s="934"/>
      <c r="K2" s="973"/>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73"/>
      <c r="L4" s="929"/>
      <c r="M4" s="930"/>
      <c r="N4" s="93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975" t="s">
        <v>1029</v>
      </c>
      <c r="M30" s="792"/>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90" t="s">
        <v>1032</v>
      </c>
      <c r="J35" s="887"/>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950"/>
      <c r="D41" s="950"/>
      <c r="E41" s="44"/>
      <c r="F41" s="45"/>
      <c r="G41" s="45"/>
      <c r="H41" s="46"/>
      <c r="I41" s="42"/>
      <c r="J41" s="43"/>
      <c r="K41" s="287"/>
      <c r="L41" s="284"/>
      <c r="M41" s="409">
        <v>0.01</v>
      </c>
      <c r="N41" s="352">
        <f>N78*M41</f>
        <v>15.95850162690625</v>
      </c>
    </row>
    <row r="42" spans="1:14" ht="15.75" thickBot="1">
      <c r="B42" s="951"/>
      <c r="C42" s="952"/>
      <c r="D42" s="952"/>
      <c r="E42" s="952"/>
      <c r="F42" s="952"/>
      <c r="G42" s="952"/>
      <c r="H42" s="953"/>
      <c r="I42" s="874"/>
      <c r="J42" s="875"/>
      <c r="K42" s="47"/>
      <c r="L42" s="876"/>
      <c r="M42" s="954"/>
      <c r="N42" s="111"/>
    </row>
    <row r="43" spans="1:14" ht="15.75" thickBot="1">
      <c r="B43" s="815" t="s">
        <v>1037</v>
      </c>
      <c r="C43" s="816"/>
      <c r="D43" s="816"/>
      <c r="E43" s="816"/>
      <c r="F43" s="816"/>
      <c r="G43" s="816"/>
      <c r="H43" s="816"/>
      <c r="I43" s="816"/>
      <c r="J43" s="816"/>
      <c r="K43" s="816"/>
      <c r="L43" s="816"/>
      <c r="M43" s="817"/>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489780.48085096118</v>
      </c>
      <c r="N48" s="280">
        <f>K48*M48</f>
        <v>489780.48085096118</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489780.48085096118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976"/>
      <c r="I71" s="79" t="s">
        <v>1048</v>
      </c>
      <c r="J71" s="81" t="s">
        <v>1494</v>
      </c>
      <c r="K71" s="80" t="s">
        <v>1050</v>
      </c>
      <c r="L71" s="856" t="s">
        <v>1034</v>
      </c>
      <c r="M71" s="96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75"/>
      <c r="I77" s="132"/>
      <c r="J77" s="132"/>
      <c r="K77" s="132"/>
      <c r="L77" s="977"/>
      <c r="M77" s="877"/>
      <c r="N77" s="133"/>
    </row>
    <row r="78" spans="1:15" ht="15.75" thickBot="1">
      <c r="B78" s="904" t="s">
        <v>1037</v>
      </c>
      <c r="C78" s="858"/>
      <c r="D78" s="858"/>
      <c r="E78" s="858"/>
      <c r="F78" s="858"/>
      <c r="G78" s="858"/>
      <c r="H78" s="858"/>
      <c r="I78" s="858"/>
      <c r="J78" s="858"/>
      <c r="K78" s="858"/>
      <c r="L78" s="858"/>
      <c r="M78" s="859"/>
      <c r="N78" s="468">
        <f>SUM(N72:N77)</f>
        <v>1595.850162690625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491392.28951527871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98278.457903055751</v>
      </c>
      <c r="M85" s="851"/>
      <c r="N85" s="57"/>
    </row>
    <row r="86" spans="1:14">
      <c r="B86" s="95" t="s">
        <v>1057</v>
      </c>
      <c r="C86" s="96"/>
      <c r="D86" s="96"/>
      <c r="E86" s="96"/>
      <c r="F86" s="96"/>
      <c r="G86" s="96"/>
      <c r="H86" s="96"/>
      <c r="I86" s="93"/>
      <c r="J86" s="94"/>
      <c r="K86" s="312">
        <v>0.05</v>
      </c>
      <c r="L86" s="850">
        <f>N80*K86</f>
        <v>24569.614475763938</v>
      </c>
      <c r="M86" s="851"/>
      <c r="N86" s="57"/>
    </row>
    <row r="87" spans="1:14" ht="15.75" thickBot="1">
      <c r="B87" s="97" t="s">
        <v>1058</v>
      </c>
      <c r="C87" s="98"/>
      <c r="D87" s="98"/>
      <c r="E87" s="98"/>
      <c r="F87" s="98"/>
      <c r="G87" s="98"/>
      <c r="H87" s="98"/>
      <c r="I87" s="99"/>
      <c r="J87" s="100"/>
      <c r="K87" s="313">
        <v>0.05</v>
      </c>
      <c r="L87" s="852">
        <f>N80*K87</f>
        <v>24569.614475763938</v>
      </c>
      <c r="M87" s="853"/>
      <c r="N87" s="57"/>
    </row>
    <row r="88" spans="1:14" ht="15.75" thickBot="1">
      <c r="B88" s="815" t="s">
        <v>1037</v>
      </c>
      <c r="C88" s="816"/>
      <c r="D88" s="816"/>
      <c r="E88" s="816"/>
      <c r="F88" s="816"/>
      <c r="G88" s="816"/>
      <c r="H88" s="816"/>
      <c r="I88" s="816"/>
      <c r="J88" s="816"/>
      <c r="K88" s="816"/>
      <c r="L88" s="816"/>
      <c r="M88" s="817"/>
      <c r="N88" s="58">
        <f>L85+L86+L87</f>
        <v>147417.68685458362</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638809.97636986233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N78*M41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19771.336228530097</v>
      </c>
      <c r="N48" s="280">
        <f>K48*M48</f>
        <v>20759.903039956604</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20759.903039956604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1021.344104122</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21832.314349284705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4366.4628698569413</v>
      </c>
      <c r="M85" s="851"/>
      <c r="N85" s="57"/>
    </row>
    <row r="86" spans="1:14">
      <c r="B86" s="95" t="s">
        <v>1057</v>
      </c>
      <c r="C86" s="96"/>
      <c r="D86" s="96"/>
      <c r="E86" s="96"/>
      <c r="F86" s="96"/>
      <c r="G86" s="96"/>
      <c r="H86" s="96"/>
      <c r="I86" s="93"/>
      <c r="J86" s="94"/>
      <c r="K86" s="312">
        <v>0.05</v>
      </c>
      <c r="L86" s="850">
        <f>N80*K86</f>
        <v>1091.6157174642353</v>
      </c>
      <c r="M86" s="851"/>
      <c r="N86" s="57"/>
    </row>
    <row r="87" spans="1:14" ht="15.75" thickBot="1">
      <c r="B87" s="97" t="s">
        <v>1058</v>
      </c>
      <c r="C87" s="98"/>
      <c r="D87" s="98"/>
      <c r="E87" s="98"/>
      <c r="F87" s="98"/>
      <c r="G87" s="98"/>
      <c r="H87" s="98"/>
      <c r="I87" s="99"/>
      <c r="J87" s="100"/>
      <c r="K87" s="313">
        <v>0.05</v>
      </c>
      <c r="L87" s="852">
        <f>N80*K87</f>
        <v>1091.6157174642353</v>
      </c>
      <c r="M87" s="853"/>
      <c r="N87" s="57"/>
    </row>
    <row r="88" spans="1:14" ht="15.75" thickBot="1">
      <c r="B88" s="815" t="s">
        <v>1037</v>
      </c>
      <c r="C88" s="816"/>
      <c r="D88" s="816"/>
      <c r="E88" s="816"/>
      <c r="F88" s="816"/>
      <c r="G88" s="816"/>
      <c r="H88" s="816"/>
      <c r="I88" s="816"/>
      <c r="J88" s="816"/>
      <c r="K88" s="816"/>
      <c r="L88" s="816"/>
      <c r="M88" s="817"/>
      <c r="N88" s="58">
        <f>L85+L86+L87</f>
        <v>6549.6943047854129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28382.008654070116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1763.7824606215413</v>
      </c>
      <c r="L36" s="278"/>
      <c r="M36" s="344">
        <v>40</v>
      </c>
      <c r="N36" s="280">
        <f>K36/M36</f>
        <v>44.09456151553853</v>
      </c>
    </row>
    <row r="37" spans="1:14">
      <c r="A37" s="119" t="s">
        <v>195</v>
      </c>
      <c r="B37" s="864" t="str">
        <f>VLOOKUP(A37,EQUIPOS!A7:D154,3,FALSE)</f>
        <v xml:space="preserve">Equipo de oxicorte, Capacidad de corte: hasta 6´´ (152mm) </v>
      </c>
      <c r="C37" s="865"/>
      <c r="D37" s="865"/>
      <c r="E37" s="865"/>
      <c r="F37" s="865"/>
      <c r="G37" s="865"/>
      <c r="H37" s="866"/>
      <c r="I37" s="429"/>
      <c r="J37" s="430"/>
      <c r="K37" s="277">
        <f>VLOOKUP(A37,EQUIPOS!A7:D164,4,FALSE)</f>
        <v>10806.634663686678</v>
      </c>
      <c r="L37" s="343"/>
      <c r="M37" s="344">
        <v>40</v>
      </c>
      <c r="N37" s="280">
        <f t="shared" ref="N37:N43" si="0">K37/M37</f>
        <v>270.16586659216694</v>
      </c>
    </row>
    <row r="38" spans="1:14">
      <c r="A38" s="119" t="s">
        <v>204</v>
      </c>
      <c r="B38" s="864" t="str">
        <f>VLOOKUP(A38,EQUIPOS!A8:D154,3,FALSE)</f>
        <v xml:space="preserve">Equipo de soldadura 250 AMP
</v>
      </c>
      <c r="C38" s="865"/>
      <c r="D38" s="865"/>
      <c r="E38" s="865"/>
      <c r="F38" s="865"/>
      <c r="G38" s="865"/>
      <c r="H38" s="866"/>
      <c r="I38" s="429"/>
      <c r="J38" s="430"/>
      <c r="K38" s="277">
        <f>VLOOKUP(A38,EQUIPOS!A8:D165,4,FALSE)</f>
        <v>15679.471743295022</v>
      </c>
      <c r="L38" s="343"/>
      <c r="M38" s="344">
        <v>40</v>
      </c>
      <c r="N38" s="280">
        <f t="shared" si="0"/>
        <v>391.98679358237553</v>
      </c>
    </row>
    <row r="39" spans="1:14">
      <c r="A39" s="119" t="s">
        <v>208</v>
      </c>
      <c r="B39" s="864" t="str">
        <f>VLOOKUP(A39,EQUIPOS!A9:D154,3,FALSE)</f>
        <v>Equipo de soldadura 400</v>
      </c>
      <c r="C39" s="865"/>
      <c r="D39" s="865"/>
      <c r="E39" s="865"/>
      <c r="F39" s="865"/>
      <c r="G39" s="865"/>
      <c r="H39" s="866"/>
      <c r="I39" s="429"/>
      <c r="J39" s="430"/>
      <c r="K39" s="277">
        <f>VLOOKUP(A39,EQUIPOS!A9:D166,4,FALSE)</f>
        <v>15679.471743295022</v>
      </c>
      <c r="L39" s="343"/>
      <c r="M39" s="344">
        <v>40</v>
      </c>
      <c r="N39" s="280">
        <f t="shared" si="0"/>
        <v>391.98679358237553</v>
      </c>
    </row>
    <row r="40" spans="1:14">
      <c r="A40" s="119" t="s">
        <v>210</v>
      </c>
      <c r="B40" s="864" t="str">
        <f>VLOOKUP(A40,EQUIPOS!A10:D154,3,FALSE)</f>
        <v>Equipo de soldadura 600</v>
      </c>
      <c r="C40" s="865"/>
      <c r="D40" s="865"/>
      <c r="E40" s="865"/>
      <c r="F40" s="865"/>
      <c r="G40" s="865"/>
      <c r="H40" s="866"/>
      <c r="I40" s="429"/>
      <c r="J40" s="430"/>
      <c r="K40" s="277">
        <f>VLOOKUP(A40,EQUIPOS!A10:D167,4,FALSE)</f>
        <v>15679.471743295022</v>
      </c>
      <c r="L40" s="343"/>
      <c r="M40" s="344">
        <v>40</v>
      </c>
      <c r="N40" s="280">
        <f t="shared" si="0"/>
        <v>391.98679358237553</v>
      </c>
    </row>
    <row r="41" spans="1:14">
      <c r="A41" s="119" t="s">
        <v>202</v>
      </c>
      <c r="B41" s="864" t="str">
        <f>VLOOKUP(A41,EQUIPOS!A11:D155,3,FALSE)</f>
        <v xml:space="preserve">Equipo de rayos X y/o ultrasonido
</v>
      </c>
      <c r="C41" s="865"/>
      <c r="D41" s="865"/>
      <c r="E41" s="865"/>
      <c r="F41" s="865"/>
      <c r="G41" s="865"/>
      <c r="H41" s="866"/>
      <c r="I41" s="429"/>
      <c r="J41" s="430"/>
      <c r="K41" s="277">
        <f>VLOOKUP(A41,EQUIPOS!A11:D168,4,FALSE)</f>
        <v>65325.442805449144</v>
      </c>
      <c r="L41" s="343"/>
      <c r="M41" s="344">
        <v>4000</v>
      </c>
      <c r="N41" s="280">
        <f t="shared" si="0"/>
        <v>16.331360701362286</v>
      </c>
    </row>
    <row r="42" spans="1:14">
      <c r="A42" s="119" t="s">
        <v>294</v>
      </c>
      <c r="B42" s="864" t="str">
        <f>VLOOKUP(A42,EQUIPOS!A12:D156,3,FALSE)</f>
        <v>Puente grúa</v>
      </c>
      <c r="C42" s="865"/>
      <c r="D42" s="865"/>
      <c r="E42" s="865"/>
      <c r="F42" s="865"/>
      <c r="G42" s="865"/>
      <c r="H42" s="866"/>
      <c r="I42" s="429"/>
      <c r="J42" s="430"/>
      <c r="K42" s="277">
        <f>VLOOKUP(A42,EQUIPOS!A12:D169,4,FALSE)</f>
        <v>594600.67886334623</v>
      </c>
      <c r="L42" s="343"/>
      <c r="M42" s="344">
        <v>40000</v>
      </c>
      <c r="N42" s="280">
        <f t="shared" si="0"/>
        <v>14.865016971583655</v>
      </c>
    </row>
    <row r="43" spans="1:14">
      <c r="A43" s="119" t="s">
        <v>334</v>
      </c>
      <c r="B43" s="864" t="str">
        <f>VLOOKUP(A43,EQUIPOS!A13:D157,3,FALSE)</f>
        <v>Taladro industrial</v>
      </c>
      <c r="C43" s="865"/>
      <c r="D43" s="865"/>
      <c r="E43" s="865"/>
      <c r="F43" s="865"/>
      <c r="G43" s="865"/>
      <c r="H43" s="866"/>
      <c r="I43" s="429"/>
      <c r="J43" s="430"/>
      <c r="K43" s="277">
        <f>VLOOKUP(A43,EQUIPOS!A13:D170,4,FALSE)</f>
        <v>3996.7108982545769</v>
      </c>
      <c r="L43" s="343"/>
      <c r="M43" s="344">
        <v>40</v>
      </c>
      <c r="N43" s="280">
        <f t="shared" si="0"/>
        <v>99.917772456364418</v>
      </c>
    </row>
    <row r="44" spans="1:14">
      <c r="B44" s="864"/>
      <c r="C44" s="865"/>
      <c r="D44" s="865"/>
      <c r="E44" s="865"/>
      <c r="F44" s="865"/>
      <c r="G44" s="865"/>
      <c r="H44" s="866"/>
      <c r="I44" s="42"/>
      <c r="J44" s="43"/>
      <c r="K44" s="277"/>
      <c r="L44" s="284"/>
      <c r="M44" s="344"/>
      <c r="N44" s="280"/>
    </row>
    <row r="45" spans="1:14">
      <c r="B45" s="328"/>
      <c r="C45" s="329"/>
      <c r="D45" s="329"/>
      <c r="E45" s="329"/>
      <c r="F45" s="331"/>
      <c r="G45" s="331"/>
      <c r="H45" s="131"/>
      <c r="I45" s="42"/>
      <c r="J45" s="43"/>
      <c r="K45" s="277"/>
      <c r="L45" s="284"/>
      <c r="M45" s="285"/>
      <c r="N45" s="281"/>
    </row>
    <row r="46" spans="1:14">
      <c r="B46" s="872" t="s">
        <v>1036</v>
      </c>
      <c r="C46" s="873"/>
      <c r="D46" s="873"/>
      <c r="E46" s="44"/>
      <c r="F46" s="45"/>
      <c r="G46" s="45"/>
      <c r="H46" s="46"/>
      <c r="I46" s="42"/>
      <c r="J46" s="43"/>
      <c r="K46" s="287"/>
      <c r="L46" s="284"/>
      <c r="M46" s="409">
        <v>0.1</v>
      </c>
      <c r="N46" s="352">
        <f>N83*M46</f>
        <v>301.61568074852812</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SUM(N36:N46)</f>
        <v>1922.9506397326702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29498.147467004153</v>
      </c>
      <c r="N53" s="280">
        <f t="shared" ref="N53:N58" si="1">K53*M53</f>
        <v>147.49073733502078</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3762.2035870547816</v>
      </c>
      <c r="N54" s="280">
        <f t="shared" si="1"/>
        <v>18.81101793527391</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10834.162109323206</v>
      </c>
      <c r="N55" s="280">
        <f t="shared" si="1"/>
        <v>54.170810546616032</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9000</v>
      </c>
      <c r="N56" s="280">
        <f t="shared" si="1"/>
        <v>90</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12827.139171939973</v>
      </c>
      <c r="N57" s="280">
        <f t="shared" si="1"/>
        <v>128.27139171939973</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4213.2270113903442</v>
      </c>
      <c r="N58" s="280">
        <f t="shared" si="1"/>
        <v>4213.2270113903442</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5" t="s">
        <v>1037</v>
      </c>
      <c r="C61" s="816"/>
      <c r="D61" s="816"/>
      <c r="E61" s="816"/>
      <c r="F61" s="816"/>
      <c r="G61" s="816"/>
      <c r="H61" s="816"/>
      <c r="I61" s="816"/>
      <c r="J61" s="816"/>
      <c r="K61" s="816"/>
      <c r="L61" s="816"/>
      <c r="M61" s="817"/>
      <c r="N61" s="402">
        <f>SUM(N53:N60)</f>
        <v>4651.9709689266547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B66" s="52"/>
      <c r="C66" s="325"/>
      <c r="D66" s="325"/>
      <c r="E66" s="325"/>
      <c r="F66" s="325"/>
      <c r="G66" s="325"/>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319"/>
      <c r="I68" s="287"/>
      <c r="J68" s="294"/>
      <c r="K68" s="287"/>
      <c r="L68" s="902"/>
      <c r="M68" s="903"/>
      <c r="N68" s="295"/>
    </row>
    <row r="69" spans="1:15">
      <c r="B69" s="52"/>
      <c r="C69" s="53"/>
      <c r="D69" s="53"/>
      <c r="E69" s="53"/>
      <c r="F69" s="53"/>
      <c r="G69" s="53"/>
      <c r="H69" s="319"/>
      <c r="I69" s="287"/>
      <c r="J69" s="294"/>
      <c r="K69" s="287"/>
      <c r="L69" s="902"/>
      <c r="M69" s="903"/>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57968.178882599997</v>
      </c>
      <c r="J78" s="301">
        <v>185</v>
      </c>
      <c r="K78" s="302">
        <f>VLOOKUP(A78,'MANO DE OBRA'!A8:D100,4,FALSE)</f>
        <v>107241.13093281</v>
      </c>
      <c r="L78" s="56"/>
      <c r="M78" s="442">
        <v>320</v>
      </c>
      <c r="N78" s="403">
        <f t="shared" si="3"/>
        <v>335.12853416503128</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91" t="str">
        <f>VLOOKUP(A82,'MANO DE OBRA'!A12:D73,3,FALSE)</f>
        <v>Dibujante 2</v>
      </c>
      <c r="C82" s="892" t="e">
        <f>VLOOKUP(B82,'MANO DE OBRA'!B12:E73,3,FALSE)</f>
        <v>#N/A</v>
      </c>
      <c r="D82" s="892" t="e">
        <f>VLOOKUP(C82,'MANO DE OBRA'!C12:F73,3,FALSE)</f>
        <v>#N/A</v>
      </c>
      <c r="E82" s="892" t="e">
        <f>VLOOKUP(D82,'MANO DE OBRA'!D12:G73,3,FALSE)</f>
        <v>#N/A</v>
      </c>
      <c r="F82" s="892" t="e">
        <f>VLOOKUP(E82,'MANO DE OBRA'!E12:H73,3,FALSE)</f>
        <v>#N/A</v>
      </c>
      <c r="G82" s="892" t="e">
        <f>VLOOKUP(F82,'MANO DE OBRA'!F12:I73,3,FALSE)</f>
        <v>#N/A</v>
      </c>
      <c r="H82" s="892"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04" t="s">
        <v>1037</v>
      </c>
      <c r="C83" s="858"/>
      <c r="D83" s="858"/>
      <c r="E83" s="858"/>
      <c r="F83" s="858"/>
      <c r="G83" s="858"/>
      <c r="H83" s="858"/>
      <c r="I83" s="858"/>
      <c r="J83" s="858"/>
      <c r="K83" s="858"/>
      <c r="L83" s="858"/>
      <c r="M83" s="859"/>
      <c r="N83" s="468">
        <f>SUM(N77:N82)</f>
        <v>3016.1568074852812</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9591.0784161446063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1918.2156832289213</v>
      </c>
      <c r="M90" s="851"/>
      <c r="N90" s="57"/>
    </row>
    <row r="91" spans="1:14">
      <c r="B91" s="95" t="s">
        <v>1057</v>
      </c>
      <c r="C91" s="96"/>
      <c r="D91" s="96"/>
      <c r="E91" s="96"/>
      <c r="F91" s="96"/>
      <c r="G91" s="96"/>
      <c r="H91" s="96"/>
      <c r="I91" s="93"/>
      <c r="J91" s="94"/>
      <c r="K91" s="312">
        <v>0.05</v>
      </c>
      <c r="L91" s="850">
        <f>N85*K91</f>
        <v>479.55392080723033</v>
      </c>
      <c r="M91" s="851"/>
      <c r="N91" s="57"/>
    </row>
    <row r="92" spans="1:14" ht="15.75" thickBot="1">
      <c r="B92" s="97" t="s">
        <v>1058</v>
      </c>
      <c r="C92" s="98"/>
      <c r="D92" s="98"/>
      <c r="E92" s="98"/>
      <c r="F92" s="98"/>
      <c r="G92" s="98"/>
      <c r="H92" s="98"/>
      <c r="I92" s="99"/>
      <c r="J92" s="100"/>
      <c r="K92" s="313">
        <v>0.05</v>
      </c>
      <c r="L92" s="852">
        <f>N85*K92</f>
        <v>479.55392080723033</v>
      </c>
      <c r="M92" s="853"/>
      <c r="N92" s="57"/>
    </row>
    <row r="93" spans="1:14" ht="15.75" thickBot="1">
      <c r="B93" s="815" t="s">
        <v>1037</v>
      </c>
      <c r="C93" s="816"/>
      <c r="D93" s="816"/>
      <c r="E93" s="816"/>
      <c r="F93" s="816"/>
      <c r="G93" s="816"/>
      <c r="H93" s="816"/>
      <c r="I93" s="816"/>
      <c r="J93" s="816"/>
      <c r="K93" s="816"/>
      <c r="L93" s="816"/>
      <c r="M93" s="817"/>
      <c r="N93" s="58">
        <f>L90+L91+L92</f>
        <v>2877.3235248433821</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12468.401940987987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1763.7824606215413</v>
      </c>
      <c r="L36" s="278"/>
      <c r="M36" s="344">
        <v>40</v>
      </c>
      <c r="N36" s="280">
        <f t="shared" ref="N36:N41" si="0">K36/M36</f>
        <v>44.09456151553853</v>
      </c>
    </row>
    <row r="37" spans="1:14">
      <c r="A37" s="119" t="s">
        <v>334</v>
      </c>
      <c r="B37" s="864" t="str">
        <f>VLOOKUP(A37,EQUIPOS!A7:D154,3,FALSE)</f>
        <v>Taladro industrial</v>
      </c>
      <c r="C37" s="865"/>
      <c r="D37" s="865"/>
      <c r="E37" s="865"/>
      <c r="F37" s="865"/>
      <c r="G37" s="865"/>
      <c r="H37" s="866"/>
      <c r="I37" s="429"/>
      <c r="J37" s="430"/>
      <c r="K37" s="277">
        <f>VLOOKUP(A37,EQUIPOS!A7:D164,4,FALSE)</f>
        <v>3996.7108982545769</v>
      </c>
      <c r="L37" s="343"/>
      <c r="M37" s="344">
        <v>40</v>
      </c>
      <c r="N37" s="280">
        <f t="shared" si="0"/>
        <v>99.917772456364418</v>
      </c>
    </row>
    <row r="38" spans="1:14">
      <c r="A38" s="119" t="s">
        <v>195</v>
      </c>
      <c r="B38" s="864" t="str">
        <f>VLOOKUP(A38,EQUIPOS!A8:D154,3,FALSE)</f>
        <v xml:space="preserve">Equipo de oxicorte, Capacidad de corte: hasta 6´´ (152mm) </v>
      </c>
      <c r="C38" s="865"/>
      <c r="D38" s="865"/>
      <c r="E38" s="865"/>
      <c r="F38" s="865"/>
      <c r="G38" s="865"/>
      <c r="H38" s="866"/>
      <c r="I38" s="429"/>
      <c r="J38" s="430"/>
      <c r="K38" s="277">
        <f>VLOOKUP(A38,EQUIPOS!A8:D165,4,FALSE)</f>
        <v>10806.634663686678</v>
      </c>
      <c r="L38" s="343"/>
      <c r="M38" s="344">
        <v>40</v>
      </c>
      <c r="N38" s="280">
        <f t="shared" si="0"/>
        <v>270.16586659216694</v>
      </c>
    </row>
    <row r="39" spans="1:14">
      <c r="A39" s="119" t="s">
        <v>204</v>
      </c>
      <c r="B39" s="864" t="str">
        <f>VLOOKUP(A39,EQUIPOS!A9:D154,3,FALSE)</f>
        <v xml:space="preserve">Equipo de soldadura 250 AMP
</v>
      </c>
      <c r="C39" s="865"/>
      <c r="D39" s="865"/>
      <c r="E39" s="865"/>
      <c r="F39" s="865"/>
      <c r="G39" s="865"/>
      <c r="H39" s="866"/>
      <c r="I39" s="429"/>
      <c r="J39" s="430"/>
      <c r="K39" s="277">
        <f>VLOOKUP(A39,EQUIPOS!A9:D166,4,FALSE)</f>
        <v>15679.471743295022</v>
      </c>
      <c r="L39" s="343"/>
      <c r="M39" s="344">
        <v>40</v>
      </c>
      <c r="N39" s="280">
        <f t="shared" si="0"/>
        <v>391.98679358237553</v>
      </c>
    </row>
    <row r="40" spans="1:14">
      <c r="A40" s="119" t="s">
        <v>208</v>
      </c>
      <c r="B40" s="864" t="str">
        <f>VLOOKUP(A40,EQUIPOS!A10:D154,3,FALSE)</f>
        <v>Equipo de soldadura 400</v>
      </c>
      <c r="C40" s="865"/>
      <c r="D40" s="865"/>
      <c r="E40" s="865"/>
      <c r="F40" s="865"/>
      <c r="G40" s="865"/>
      <c r="H40" s="866"/>
      <c r="I40" s="429"/>
      <c r="J40" s="430"/>
      <c r="K40" s="277">
        <f>VLOOKUP(A40,EQUIPOS!A10:D167,4,FALSE)</f>
        <v>15679.471743295022</v>
      </c>
      <c r="L40" s="343"/>
      <c r="M40" s="344">
        <v>40</v>
      </c>
      <c r="N40" s="280">
        <f t="shared" si="0"/>
        <v>391.98679358237553</v>
      </c>
    </row>
    <row r="41" spans="1:14">
      <c r="A41" s="119" t="s">
        <v>210</v>
      </c>
      <c r="B41" s="864" t="str">
        <f>VLOOKUP(A41,EQUIPOS!A11:D155,3,FALSE)</f>
        <v>Equipo de soldadura 600</v>
      </c>
      <c r="C41" s="865"/>
      <c r="D41" s="865"/>
      <c r="E41" s="865"/>
      <c r="F41" s="865"/>
      <c r="G41" s="865"/>
      <c r="H41" s="866"/>
      <c r="I41" s="429"/>
      <c r="J41" s="430"/>
      <c r="K41" s="277">
        <f>VLOOKUP(A41,EQUIPOS!A11:D168,4,FALSE)</f>
        <v>15679.471743295022</v>
      </c>
      <c r="L41" s="343"/>
      <c r="M41" s="344">
        <v>40</v>
      </c>
      <c r="N41" s="280">
        <f t="shared" si="0"/>
        <v>391.98679358237553</v>
      </c>
    </row>
    <row r="42" spans="1:14">
      <c r="B42" s="864"/>
      <c r="C42" s="865"/>
      <c r="D42" s="865"/>
      <c r="E42" s="865"/>
      <c r="F42" s="865"/>
      <c r="G42" s="865"/>
      <c r="H42" s="866"/>
      <c r="I42" s="42"/>
      <c r="J42" s="43"/>
      <c r="K42" s="277"/>
      <c r="L42" s="284"/>
      <c r="M42" s="344"/>
      <c r="N42" s="280"/>
    </row>
    <row r="43" spans="1:14">
      <c r="B43" s="328"/>
      <c r="C43" s="329"/>
      <c r="D43" s="329"/>
      <c r="E43" s="329"/>
      <c r="F43" s="331"/>
      <c r="G43" s="331"/>
      <c r="H43" s="131"/>
      <c r="I43" s="42"/>
      <c r="J43" s="43"/>
      <c r="K43" s="277"/>
      <c r="L43" s="284"/>
      <c r="M43" s="285"/>
      <c r="N43" s="281"/>
    </row>
    <row r="44" spans="1:14">
      <c r="B44" s="872" t="s">
        <v>1036</v>
      </c>
      <c r="C44" s="873"/>
      <c r="D44" s="873"/>
      <c r="E44" s="44"/>
      <c r="F44" s="45"/>
      <c r="G44" s="45"/>
      <c r="H44" s="46"/>
      <c r="I44" s="42"/>
      <c r="J44" s="43"/>
      <c r="K44" s="287"/>
      <c r="L44" s="284"/>
      <c r="M44" s="409">
        <v>0.05</v>
      </c>
      <c r="N44" s="352">
        <f>N81*M44</f>
        <v>88.569684029329693</v>
      </c>
    </row>
    <row r="45" spans="1:14" ht="15.75" thickBot="1">
      <c r="B45" s="864"/>
      <c r="C45" s="865"/>
      <c r="D45" s="865"/>
      <c r="E45" s="865"/>
      <c r="F45" s="865"/>
      <c r="G45" s="865"/>
      <c r="H45" s="866"/>
      <c r="I45" s="874"/>
      <c r="J45" s="875"/>
      <c r="K45" s="47"/>
      <c r="L45" s="876"/>
      <c r="M45" s="877"/>
      <c r="N45" s="111"/>
    </row>
    <row r="46" spans="1:14" ht="15.75" thickBot="1">
      <c r="B46" s="815" t="s">
        <v>1037</v>
      </c>
      <c r="C46" s="816"/>
      <c r="D46" s="816"/>
      <c r="E46" s="816"/>
      <c r="F46" s="816"/>
      <c r="G46" s="816"/>
      <c r="H46" s="816"/>
      <c r="I46" s="816"/>
      <c r="J46" s="816"/>
      <c r="K46" s="816"/>
      <c r="L46" s="816"/>
      <c r="M46" s="817"/>
      <c r="N46" s="402">
        <f>SUM(N36:N44)</f>
        <v>1678.7082653405262</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0" t="s">
        <v>1028</v>
      </c>
      <c r="C50" s="861"/>
      <c r="D50" s="861"/>
      <c r="E50" s="861"/>
      <c r="F50" s="861"/>
      <c r="G50" s="861"/>
      <c r="H50" s="861"/>
      <c r="I50" s="895"/>
      <c r="J50" s="323" t="s">
        <v>1029</v>
      </c>
      <c r="K50" s="91" t="s">
        <v>1030</v>
      </c>
      <c r="L50" s="896" t="s">
        <v>1039</v>
      </c>
      <c r="M50" s="895"/>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29498.147467004153</v>
      </c>
      <c r="N51" s="280">
        <f t="shared" ref="N51:N56" si="1">K51*M51</f>
        <v>147.49073733502078</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3762.2035870547816</v>
      </c>
      <c r="N52" s="280">
        <f t="shared" si="1"/>
        <v>18.81101793527391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10834.162109323206</v>
      </c>
      <c r="N53" s="280">
        <f t="shared" si="1"/>
        <v>54.170810546616032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9000</v>
      </c>
      <c r="N54" s="280">
        <f t="shared" si="1"/>
        <v>90</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12827.139171939973</v>
      </c>
      <c r="N55" s="280">
        <f t="shared" si="1"/>
        <v>128.27139171939973</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4213.2270113903442</v>
      </c>
      <c r="N56" s="280">
        <f t="shared" si="1"/>
        <v>4213.2270113903442</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SUM(N51:N58)</f>
        <v>4651.9709689266547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B64" s="52"/>
      <c r="C64" s="325"/>
      <c r="D64" s="325"/>
      <c r="E64" s="325"/>
      <c r="F64" s="325"/>
      <c r="G64" s="325"/>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57968.178882599997</v>
      </c>
      <c r="J76" s="301">
        <v>185</v>
      </c>
      <c r="K76" s="302">
        <f>VLOOKUP(A76,'MANO DE OBRA'!A8:D100,4,FALSE)</f>
        <v>107241.13093281</v>
      </c>
      <c r="L76" s="56"/>
      <c r="M76" s="442">
        <v>320</v>
      </c>
      <c r="N76" s="403">
        <f>K76/M76</f>
        <v>335.12853416503128</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91"/>
      <c r="C80" s="892"/>
      <c r="D80" s="892"/>
      <c r="E80" s="892"/>
      <c r="F80" s="892"/>
      <c r="G80" s="892"/>
      <c r="H80" s="892"/>
      <c r="I80" s="478"/>
      <c r="J80" s="479"/>
      <c r="K80" s="480"/>
      <c r="L80" s="483"/>
      <c r="M80" s="484"/>
      <c r="N80" s="448"/>
    </row>
    <row r="81" spans="1:14" ht="15.75" thickBot="1">
      <c r="B81" s="904" t="s">
        <v>1037</v>
      </c>
      <c r="C81" s="858"/>
      <c r="D81" s="858"/>
      <c r="E81" s="858"/>
      <c r="F81" s="858"/>
      <c r="G81" s="858"/>
      <c r="H81" s="858"/>
      <c r="I81" s="858"/>
      <c r="J81" s="858"/>
      <c r="K81" s="858"/>
      <c r="L81" s="858"/>
      <c r="M81" s="859"/>
      <c r="N81" s="309">
        <f>SUM(N75:N80)</f>
        <v>1771.3936805865937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8102.0729148537739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1620.414582970755</v>
      </c>
      <c r="M88" s="851"/>
      <c r="N88" s="57"/>
    </row>
    <row r="89" spans="1:14">
      <c r="B89" s="95" t="s">
        <v>1057</v>
      </c>
      <c r="C89" s="96"/>
      <c r="D89" s="96"/>
      <c r="E89" s="96"/>
      <c r="F89" s="96"/>
      <c r="G89" s="96"/>
      <c r="H89" s="96"/>
      <c r="I89" s="93"/>
      <c r="J89" s="94"/>
      <c r="K89" s="312">
        <v>0.05</v>
      </c>
      <c r="L89" s="850">
        <f>N83*K89</f>
        <v>405.10364574268874</v>
      </c>
      <c r="M89" s="851"/>
      <c r="N89" s="57"/>
    </row>
    <row r="90" spans="1:14" ht="15.75" thickBot="1">
      <c r="B90" s="97" t="s">
        <v>1058</v>
      </c>
      <c r="C90" s="98"/>
      <c r="D90" s="98"/>
      <c r="E90" s="98"/>
      <c r="F90" s="98"/>
      <c r="G90" s="98"/>
      <c r="H90" s="98"/>
      <c r="I90" s="99"/>
      <c r="J90" s="100"/>
      <c r="K90" s="313">
        <v>0.05</v>
      </c>
      <c r="L90" s="852">
        <f>N83*K90</f>
        <v>405.10364574268874</v>
      </c>
      <c r="M90" s="853"/>
      <c r="N90" s="57"/>
    </row>
    <row r="91" spans="1:14" ht="15.75" thickBot="1">
      <c r="B91" s="815" t="s">
        <v>1037</v>
      </c>
      <c r="C91" s="816"/>
      <c r="D91" s="816"/>
      <c r="E91" s="816"/>
      <c r="F91" s="816"/>
      <c r="G91" s="816"/>
      <c r="H91" s="816"/>
      <c r="I91" s="816"/>
      <c r="J91" s="816"/>
      <c r="K91" s="816"/>
      <c r="L91" s="816"/>
      <c r="M91" s="817"/>
      <c r="N91" s="58">
        <f>L88+L89+L90</f>
        <v>2430.6218744561324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10532.694789309906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2">
        <f>VLOOKUP(A61,TRANSPORTE!A3:D117,4,FALSE)</f>
        <v>0.44173516964766157</v>
      </c>
      <c r="M61" s="903"/>
      <c r="N61" s="295">
        <f>K61*L61</f>
        <v>0.44173516964766157</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0.44173516964766157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0.44173516964766157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8.8347033929532318E-2</v>
      </c>
      <c r="M85" s="851"/>
      <c r="N85" s="57"/>
    </row>
    <row r="86" spans="1:14">
      <c r="B86" s="95" t="s">
        <v>1057</v>
      </c>
      <c r="C86" s="96"/>
      <c r="D86" s="96"/>
      <c r="E86" s="96"/>
      <c r="F86" s="96"/>
      <c r="G86" s="96"/>
      <c r="H86" s="96"/>
      <c r="I86" s="93"/>
      <c r="J86" s="94"/>
      <c r="K86" s="312">
        <v>0.05</v>
      </c>
      <c r="L86" s="850">
        <f>N80*K86</f>
        <v>2.2086758482383079E-2</v>
      </c>
      <c r="M86" s="851"/>
      <c r="N86" s="57"/>
    </row>
    <row r="87" spans="1:14" ht="15.75" thickBot="1">
      <c r="B87" s="97" t="s">
        <v>1058</v>
      </c>
      <c r="C87" s="98"/>
      <c r="D87" s="98"/>
      <c r="E87" s="98"/>
      <c r="F87" s="98"/>
      <c r="G87" s="98"/>
      <c r="H87" s="98"/>
      <c r="I87" s="99"/>
      <c r="J87" s="100"/>
      <c r="K87" s="313">
        <v>0.05</v>
      </c>
      <c r="L87" s="852">
        <f>N80*K87</f>
        <v>2.2086758482383079E-2</v>
      </c>
      <c r="M87" s="853"/>
      <c r="N87" s="57"/>
    </row>
    <row r="88" spans="1:14" ht="15.75" thickBot="1">
      <c r="B88" s="815" t="s">
        <v>1037</v>
      </c>
      <c r="C88" s="816"/>
      <c r="D88" s="816"/>
      <c r="E88" s="816"/>
      <c r="F88" s="816"/>
      <c r="G88" s="816"/>
      <c r="H88" s="816"/>
      <c r="I88" s="816"/>
      <c r="J88" s="816"/>
      <c r="K88" s="816"/>
      <c r="L88" s="816"/>
      <c r="M88" s="817"/>
      <c r="N88" s="58">
        <f>L85+L86+L87</f>
        <v>0.13252055089429848</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58">
        <f>N80+N88</f>
        <v>0.57425572054196006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1763.7824606215413</v>
      </c>
      <c r="L36" s="278"/>
      <c r="M36" s="344">
        <v>40</v>
      </c>
      <c r="N36" s="280">
        <f t="shared" ref="N36:N41" si="0">K36/M36</f>
        <v>44.09456151553853</v>
      </c>
    </row>
    <row r="37" spans="1:14">
      <c r="A37" s="119" t="s">
        <v>195</v>
      </c>
      <c r="B37" s="864" t="str">
        <f>VLOOKUP(A37,EQUIPOS!A7:D154,3,FALSE)</f>
        <v xml:space="preserve">Equipo de oxicorte, Capacidad de corte: hasta 6´´ (152mm) </v>
      </c>
      <c r="C37" s="865"/>
      <c r="D37" s="865"/>
      <c r="E37" s="865"/>
      <c r="F37" s="865"/>
      <c r="G37" s="865"/>
      <c r="H37" s="866"/>
      <c r="I37" s="429"/>
      <c r="J37" s="430"/>
      <c r="K37" s="277">
        <f>VLOOKUP(A37,EQUIPOS!A7:D164,4,FALSE)</f>
        <v>10806.634663686678</v>
      </c>
      <c r="L37" s="343"/>
      <c r="M37" s="344">
        <v>400</v>
      </c>
      <c r="N37" s="280">
        <f t="shared" si="0"/>
        <v>27.016586659216696</v>
      </c>
    </row>
    <row r="38" spans="1:14">
      <c r="A38" s="119" t="s">
        <v>204</v>
      </c>
      <c r="B38" s="864" t="str">
        <f>VLOOKUP(A38,EQUIPOS!A8:D154,3,FALSE)</f>
        <v xml:space="preserve">Equipo de soldadura 250 AMP
</v>
      </c>
      <c r="C38" s="865"/>
      <c r="D38" s="865"/>
      <c r="E38" s="865"/>
      <c r="F38" s="865"/>
      <c r="G38" s="865"/>
      <c r="H38" s="866"/>
      <c r="I38" s="429"/>
      <c r="J38" s="430"/>
      <c r="K38" s="277">
        <f>VLOOKUP(A38,EQUIPOS!A8:D165,4,FALSE)</f>
        <v>15679.471743295022</v>
      </c>
      <c r="L38" s="343"/>
      <c r="M38" s="344">
        <v>400</v>
      </c>
      <c r="N38" s="280">
        <f t="shared" si="0"/>
        <v>39.198679358237555</v>
      </c>
    </row>
    <row r="39" spans="1:14">
      <c r="A39" s="119" t="s">
        <v>208</v>
      </c>
      <c r="B39" s="864" t="str">
        <f>VLOOKUP(A39,EQUIPOS!A9:D154,3,FALSE)</f>
        <v>Equipo de soldadura 400</v>
      </c>
      <c r="C39" s="865"/>
      <c r="D39" s="865"/>
      <c r="E39" s="865"/>
      <c r="F39" s="865"/>
      <c r="G39" s="865"/>
      <c r="H39" s="866"/>
      <c r="I39" s="429"/>
      <c r="J39" s="430"/>
      <c r="K39" s="277">
        <f>VLOOKUP(A39,EQUIPOS!A9:D166,4,FALSE)</f>
        <v>15679.471743295022</v>
      </c>
      <c r="L39" s="343"/>
      <c r="M39" s="344">
        <v>400</v>
      </c>
      <c r="N39" s="280">
        <f t="shared" si="0"/>
        <v>39.198679358237555</v>
      </c>
    </row>
    <row r="40" spans="1:14">
      <c r="A40" s="119" t="s">
        <v>210</v>
      </c>
      <c r="B40" s="864" t="str">
        <f>VLOOKUP(A40,EQUIPOS!A10:D154,3,FALSE)</f>
        <v>Equipo de soldadura 600</v>
      </c>
      <c r="C40" s="865"/>
      <c r="D40" s="865"/>
      <c r="E40" s="865"/>
      <c r="F40" s="865"/>
      <c r="G40" s="865"/>
      <c r="H40" s="866"/>
      <c r="I40" s="429"/>
      <c r="J40" s="430"/>
      <c r="K40" s="277">
        <f>VLOOKUP(A40,EQUIPOS!A10:D167,4,FALSE)</f>
        <v>15679.471743295022</v>
      </c>
      <c r="L40" s="343"/>
      <c r="M40" s="344">
        <v>400</v>
      </c>
      <c r="N40" s="280">
        <f t="shared" si="0"/>
        <v>39.198679358237555</v>
      </c>
    </row>
    <row r="41" spans="1:14">
      <c r="A41" s="119" t="s">
        <v>243</v>
      </c>
      <c r="B41" s="864" t="str">
        <f>VLOOKUP(A41,EQUIPOS!A11:D155,3,FALSE)</f>
        <v>Grúa 10 ton</v>
      </c>
      <c r="C41" s="865"/>
      <c r="D41" s="865"/>
      <c r="E41" s="865"/>
      <c r="F41" s="865"/>
      <c r="G41" s="865"/>
      <c r="H41" s="866"/>
      <c r="I41" s="429"/>
      <c r="J41" s="430"/>
      <c r="K41" s="277">
        <f>VLOOKUP(A41,EQUIPOS!A11:D168,4,FALSE)</f>
        <v>135888.73495104304</v>
      </c>
      <c r="L41" s="343"/>
      <c r="M41" s="344">
        <v>400</v>
      </c>
      <c r="N41" s="280">
        <f t="shared" si="0"/>
        <v>339.72183737760759</v>
      </c>
    </row>
    <row r="42" spans="1:14">
      <c r="B42" s="864"/>
      <c r="C42" s="865"/>
      <c r="D42" s="865"/>
      <c r="E42" s="865"/>
      <c r="F42" s="865"/>
      <c r="G42" s="865"/>
      <c r="H42" s="866"/>
      <c r="I42" s="42"/>
      <c r="J42" s="43"/>
      <c r="K42" s="277"/>
      <c r="L42" s="284"/>
      <c r="M42" s="344"/>
      <c r="N42" s="280"/>
    </row>
    <row r="43" spans="1:14">
      <c r="B43" s="328"/>
      <c r="C43" s="329"/>
      <c r="D43" s="329"/>
      <c r="E43" s="329"/>
      <c r="F43" s="331"/>
      <c r="G43" s="331"/>
      <c r="H43" s="131"/>
      <c r="I43" s="42"/>
      <c r="J43" s="43"/>
      <c r="K43" s="277"/>
      <c r="L43" s="284"/>
      <c r="M43" s="285"/>
      <c r="N43" s="281"/>
    </row>
    <row r="44" spans="1:14">
      <c r="B44" s="872" t="s">
        <v>1036</v>
      </c>
      <c r="C44" s="873"/>
      <c r="D44" s="873"/>
      <c r="E44" s="44"/>
      <c r="F44" s="45"/>
      <c r="G44" s="45"/>
      <c r="H44" s="46"/>
      <c r="I44" s="42"/>
      <c r="J44" s="43"/>
      <c r="K44" s="287"/>
      <c r="L44" s="284"/>
      <c r="M44" s="409">
        <v>0.05</v>
      </c>
      <c r="N44" s="352">
        <f>N81*M44</f>
        <v>88.569684029329693</v>
      </c>
    </row>
    <row r="45" spans="1:14" ht="15.75" thickBot="1">
      <c r="B45" s="864"/>
      <c r="C45" s="865"/>
      <c r="D45" s="865"/>
      <c r="E45" s="865"/>
      <c r="F45" s="865"/>
      <c r="G45" s="865"/>
      <c r="H45" s="866"/>
      <c r="I45" s="874"/>
      <c r="J45" s="875"/>
      <c r="K45" s="47"/>
      <c r="L45" s="876"/>
      <c r="M45" s="877"/>
      <c r="N45" s="111"/>
    </row>
    <row r="46" spans="1:14" ht="15.75" thickBot="1">
      <c r="B46" s="815" t="s">
        <v>1037</v>
      </c>
      <c r="C46" s="816"/>
      <c r="D46" s="816"/>
      <c r="E46" s="816"/>
      <c r="F46" s="816"/>
      <c r="G46" s="816"/>
      <c r="H46" s="816"/>
      <c r="I46" s="816"/>
      <c r="J46" s="816"/>
      <c r="K46" s="816"/>
      <c r="L46" s="816"/>
      <c r="M46" s="817"/>
      <c r="N46" s="402">
        <f>SUM(N36:N44)</f>
        <v>616.99870765640514</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0" t="s">
        <v>1028</v>
      </c>
      <c r="C50" s="861"/>
      <c r="D50" s="861"/>
      <c r="E50" s="861"/>
      <c r="F50" s="861"/>
      <c r="G50" s="861"/>
      <c r="H50" s="861"/>
      <c r="I50" s="895"/>
      <c r="J50" s="323" t="s">
        <v>1029</v>
      </c>
      <c r="K50" s="91" t="s">
        <v>1030</v>
      </c>
      <c r="L50" s="896" t="s">
        <v>1039</v>
      </c>
      <c r="M50" s="895"/>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29498.147467004153</v>
      </c>
      <c r="N51" s="280">
        <f>K51*M51</f>
        <v>147.49073733502078</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3762.2035870547816</v>
      </c>
      <c r="N52" s="280">
        <f t="shared" ref="N52:N58" si="1">K52*M52</f>
        <v>18.81101793527391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10834.162109323206</v>
      </c>
      <c r="N53" s="280">
        <f t="shared" si="1"/>
        <v>54.170810546616032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9000</v>
      </c>
      <c r="N54" s="280">
        <f t="shared" si="1"/>
        <v>90</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12827.139171939973</v>
      </c>
      <c r="N55" s="280">
        <f t="shared" si="1"/>
        <v>128.27139171939973</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43439.666666666664</v>
      </c>
      <c r="N56" s="280">
        <f t="shared" si="1"/>
        <v>21.719833333333334</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63733</v>
      </c>
      <c r="N57" s="280">
        <f t="shared" si="1"/>
        <v>63.733000000000004</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18000</v>
      </c>
      <c r="N58" s="280">
        <f t="shared" si="1"/>
        <v>18</v>
      </c>
    </row>
    <row r="59" spans="1:14" ht="15.75" thickBot="1">
      <c r="B59" s="815" t="s">
        <v>1037</v>
      </c>
      <c r="C59" s="816"/>
      <c r="D59" s="816"/>
      <c r="E59" s="816"/>
      <c r="F59" s="816"/>
      <c r="G59" s="816"/>
      <c r="H59" s="816"/>
      <c r="I59" s="816"/>
      <c r="J59" s="816"/>
      <c r="K59" s="816"/>
      <c r="L59" s="816"/>
      <c r="M59" s="817"/>
      <c r="N59" s="402">
        <f>SUM(N51:N58)</f>
        <v>542.19679086964379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B64" s="52"/>
      <c r="C64" s="325"/>
      <c r="D64" s="325"/>
      <c r="E64" s="325"/>
      <c r="F64" s="325"/>
      <c r="G64" s="325"/>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57968.178882599997</v>
      </c>
      <c r="J76" s="301">
        <v>185</v>
      </c>
      <c r="K76" s="302">
        <f>VLOOKUP(A76,'MANO DE OBRA'!A8:D100,4,FALSE)</f>
        <v>107241.13093281</v>
      </c>
      <c r="L76" s="56"/>
      <c r="M76" s="442">
        <v>320</v>
      </c>
      <c r="N76" s="403">
        <f>K76/M76</f>
        <v>335.12853416503128</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91"/>
      <c r="C80" s="892"/>
      <c r="D80" s="892"/>
      <c r="E80" s="892"/>
      <c r="F80" s="892"/>
      <c r="G80" s="892"/>
      <c r="H80" s="892"/>
      <c r="I80" s="478"/>
      <c r="J80" s="479"/>
      <c r="K80" s="482"/>
      <c r="L80" s="483"/>
      <c r="M80" s="484"/>
      <c r="N80" s="403"/>
    </row>
    <row r="81" spans="1:14" ht="15.75" thickBot="1">
      <c r="B81" s="904" t="s">
        <v>1037</v>
      </c>
      <c r="C81" s="858"/>
      <c r="D81" s="858"/>
      <c r="E81" s="858"/>
      <c r="F81" s="858"/>
      <c r="G81" s="858"/>
      <c r="H81" s="858"/>
      <c r="I81" s="858"/>
      <c r="J81" s="858"/>
      <c r="K81" s="858"/>
      <c r="L81" s="858"/>
      <c r="M81" s="859"/>
      <c r="N81" s="309">
        <f>SUM(N75:N80)</f>
        <v>1771.3936805865937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2930.5891791126428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586.1178358225286</v>
      </c>
      <c r="M88" s="851"/>
      <c r="N88" s="57"/>
    </row>
    <row r="89" spans="1:14">
      <c r="B89" s="95" t="s">
        <v>1057</v>
      </c>
      <c r="C89" s="96"/>
      <c r="D89" s="96"/>
      <c r="E89" s="96"/>
      <c r="F89" s="96"/>
      <c r="G89" s="96"/>
      <c r="H89" s="96"/>
      <c r="I89" s="93"/>
      <c r="J89" s="94"/>
      <c r="K89" s="312">
        <v>0.05</v>
      </c>
      <c r="L89" s="850">
        <f>N83*K89</f>
        <v>146.52945895563215</v>
      </c>
      <c r="M89" s="851"/>
      <c r="N89" s="57"/>
    </row>
    <row r="90" spans="1:14" ht="15.75" thickBot="1">
      <c r="B90" s="97" t="s">
        <v>1058</v>
      </c>
      <c r="C90" s="98"/>
      <c r="D90" s="98"/>
      <c r="E90" s="98"/>
      <c r="F90" s="98"/>
      <c r="G90" s="98"/>
      <c r="H90" s="98"/>
      <c r="I90" s="99"/>
      <c r="J90" s="100"/>
      <c r="K90" s="313">
        <v>0.05</v>
      </c>
      <c r="L90" s="852">
        <f>N83*K90</f>
        <v>146.52945895563215</v>
      </c>
      <c r="M90" s="853"/>
      <c r="N90" s="57"/>
    </row>
    <row r="91" spans="1:14" ht="15.75" thickBot="1">
      <c r="B91" s="815" t="s">
        <v>1037</v>
      </c>
      <c r="C91" s="816"/>
      <c r="D91" s="816"/>
      <c r="E91" s="816"/>
      <c r="F91" s="816"/>
      <c r="G91" s="816"/>
      <c r="H91" s="816"/>
      <c r="I91" s="816"/>
      <c r="J91" s="816"/>
      <c r="K91" s="816"/>
      <c r="L91" s="816"/>
      <c r="M91" s="817"/>
      <c r="N91" s="58">
        <f>L88+L89+L90</f>
        <v>879.17675373379302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3809.765932846436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42.75" customHeight="1" thickBot="1">
      <c r="A31" t="s">
        <v>1929</v>
      </c>
      <c r="B31" s="86" t="s">
        <v>1212</v>
      </c>
      <c r="C31" s="957" t="s">
        <v>2238</v>
      </c>
      <c r="D31" s="958"/>
      <c r="E31" s="958"/>
      <c r="F31" s="958"/>
      <c r="G31" s="958"/>
      <c r="H31" s="958"/>
      <c r="I31" s="958"/>
      <c r="J31" s="958"/>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188</v>
      </c>
      <c r="B36" s="864" t="str">
        <f>VLOOKUP(A36,EQUIPOS!A6:D154,3,FALSE)</f>
        <v>Diferencial</v>
      </c>
      <c r="C36" s="865"/>
      <c r="D36" s="865"/>
      <c r="E36" s="865"/>
      <c r="F36" s="865"/>
      <c r="G36" s="865"/>
      <c r="H36" s="866"/>
      <c r="I36" s="275"/>
      <c r="J36" s="276"/>
      <c r="K36" s="277">
        <f>VLOOKUP(A36,EQUIPOS!A6:D163,4,FALSE)</f>
        <v>2400.2156449553004</v>
      </c>
      <c r="L36" s="278"/>
      <c r="M36" s="344">
        <v>4</v>
      </c>
      <c r="N36" s="280">
        <f>K36/M36</f>
        <v>600.05391123882509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957.5100976143749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1557.5640088532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459421.88281805575</v>
      </c>
      <c r="N48" s="280">
        <f>K48*M48</f>
        <v>4594.2188281805575</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80000</v>
      </c>
      <c r="N49" s="280">
        <f>K49*M49</f>
        <v>80000</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316634.01</v>
      </c>
      <c r="N50" s="280">
        <f>K50*M50</f>
        <v>115571.41365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200165.63247818057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2.0893586036464331</v>
      </c>
      <c r="M58" s="903"/>
      <c r="N58" s="295">
        <f>K58*L58</f>
        <v>0.58502040902100128</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f>
        <v>0.58502040902100128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211298.88248358655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42259.776496717313</v>
      </c>
      <c r="M82" s="851"/>
      <c r="N82" s="57"/>
    </row>
    <row r="83" spans="1:14">
      <c r="B83" s="95" t="s">
        <v>1057</v>
      </c>
      <c r="C83" s="96"/>
      <c r="D83" s="96"/>
      <c r="E83" s="96"/>
      <c r="F83" s="96"/>
      <c r="G83" s="96"/>
      <c r="H83" s="96"/>
      <c r="I83" s="93"/>
      <c r="J83" s="94"/>
      <c r="K83" s="312">
        <v>0.05</v>
      </c>
      <c r="L83" s="850">
        <f>N77*K83</f>
        <v>10564.944124179328</v>
      </c>
      <c r="M83" s="851"/>
      <c r="N83" s="57"/>
    </row>
    <row r="84" spans="1:14" ht="15.75" thickBot="1">
      <c r="B84" s="97" t="s">
        <v>1058</v>
      </c>
      <c r="C84" s="98"/>
      <c r="D84" s="98"/>
      <c r="E84" s="98"/>
      <c r="F84" s="98"/>
      <c r="G84" s="98"/>
      <c r="H84" s="98"/>
      <c r="I84" s="99"/>
      <c r="J84" s="100"/>
      <c r="K84" s="313">
        <v>0.05</v>
      </c>
      <c r="L84" s="852">
        <f>N77*K84</f>
        <v>10564.944124179328</v>
      </c>
      <c r="M84" s="853"/>
      <c r="N84" s="57"/>
    </row>
    <row r="85" spans="1:14" ht="15.75" thickBot="1">
      <c r="B85" s="815" t="s">
        <v>1037</v>
      </c>
      <c r="C85" s="816"/>
      <c r="D85" s="816"/>
      <c r="E85" s="816"/>
      <c r="F85" s="816"/>
      <c r="G85" s="816"/>
      <c r="H85" s="816"/>
      <c r="I85" s="816"/>
      <c r="J85" s="816"/>
      <c r="K85" s="816"/>
      <c r="L85" s="816"/>
      <c r="M85" s="817"/>
      <c r="N85" s="58">
        <f>L82+L83+L84</f>
        <v>63389.664745075963</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274688.54722866253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45" customHeight="1" thickBot="1">
      <c r="A31" t="s">
        <v>1929</v>
      </c>
      <c r="B31" s="86" t="s">
        <v>1213</v>
      </c>
      <c r="C31" s="978" t="s">
        <v>2239</v>
      </c>
      <c r="D31" s="979"/>
      <c r="E31" s="979"/>
      <c r="F31" s="979"/>
      <c r="G31" s="979"/>
      <c r="H31" s="979"/>
      <c r="I31" s="979"/>
      <c r="J31" s="979"/>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188</v>
      </c>
      <c r="B36" s="864" t="str">
        <f>VLOOKUP(A36,EQUIPOS!A6:D154,3,FALSE)</f>
        <v>Diferencial</v>
      </c>
      <c r="C36" s="865"/>
      <c r="D36" s="865"/>
      <c r="E36" s="865"/>
      <c r="F36" s="865"/>
      <c r="G36" s="865"/>
      <c r="H36" s="866"/>
      <c r="I36" s="275"/>
      <c r="J36" s="276"/>
      <c r="K36" s="277">
        <f>VLOOKUP(A36,EQUIPOS!A6:D163,4,FALSE)</f>
        <v>2400.2156449553004</v>
      </c>
      <c r="L36" s="278"/>
      <c r="M36" s="449">
        <v>4</v>
      </c>
      <c r="N36" s="280">
        <f>K36/M36</f>
        <v>600.05391123882509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957.5100976143749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1557.5640088532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459421.88281805575</v>
      </c>
      <c r="N48" s="280">
        <f>K48*M48</f>
        <v>9188.4376563611149</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80000</v>
      </c>
      <c r="N49" s="280">
        <f>K49*M49</f>
        <v>80000</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316634.01</v>
      </c>
      <c r="N50" s="280">
        <f>K50*M50</f>
        <v>145651.6446</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234840.08225636111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2.0893586036464331</v>
      </c>
      <c r="M58" s="903"/>
      <c r="N58" s="295">
        <f>K58*L58</f>
        <v>0.58502040902100128</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f>
        <v>0.58502040902100128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245973.33226176709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49194.66645235342</v>
      </c>
      <c r="M82" s="851"/>
      <c r="N82" s="57"/>
    </row>
    <row r="83" spans="1:14">
      <c r="B83" s="95" t="s">
        <v>1057</v>
      </c>
      <c r="C83" s="96"/>
      <c r="D83" s="96"/>
      <c r="E83" s="96"/>
      <c r="F83" s="96"/>
      <c r="G83" s="96"/>
      <c r="H83" s="96"/>
      <c r="I83" s="93"/>
      <c r="J83" s="94"/>
      <c r="K83" s="312">
        <v>0.05</v>
      </c>
      <c r="L83" s="850">
        <f>N77*K83</f>
        <v>12298.666613088355</v>
      </c>
      <c r="M83" s="851"/>
      <c r="N83" s="57"/>
    </row>
    <row r="84" spans="1:14" ht="15.75" thickBot="1">
      <c r="B84" s="97" t="s">
        <v>1058</v>
      </c>
      <c r="C84" s="98"/>
      <c r="D84" s="98"/>
      <c r="E84" s="98"/>
      <c r="F84" s="98"/>
      <c r="G84" s="98"/>
      <c r="H84" s="98"/>
      <c r="I84" s="99"/>
      <c r="J84" s="100"/>
      <c r="K84" s="313">
        <v>0.05</v>
      </c>
      <c r="L84" s="852">
        <f>N77*K84</f>
        <v>12298.666613088355</v>
      </c>
      <c r="M84" s="853"/>
      <c r="N84" s="57"/>
    </row>
    <row r="85" spans="1:14" ht="15.75" thickBot="1">
      <c r="B85" s="815" t="s">
        <v>1037</v>
      </c>
      <c r="C85" s="816"/>
      <c r="D85" s="816"/>
      <c r="E85" s="816"/>
      <c r="F85" s="816"/>
      <c r="G85" s="816"/>
      <c r="H85" s="816"/>
      <c r="I85" s="816"/>
      <c r="J85" s="816"/>
      <c r="K85" s="816"/>
      <c r="L85" s="816"/>
      <c r="M85" s="817"/>
      <c r="N85" s="58">
        <f>L82+L83+L84</f>
        <v>73791.999678530134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319765.33194029721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310</v>
      </c>
      <c r="B36" s="864" t="str">
        <f>VLOOKUP(A36,EQUIPOS!A6:D154,3,FALSE)</f>
        <v>Retroexcavadora A25C</v>
      </c>
      <c r="C36" s="865"/>
      <c r="D36" s="865"/>
      <c r="E36" s="865"/>
      <c r="F36" s="865"/>
      <c r="G36" s="865"/>
      <c r="H36" s="866"/>
      <c r="I36" s="275"/>
      <c r="J36" s="276"/>
      <c r="K36" s="277">
        <f>VLOOKUP(A36,EQUIPOS!A6:D163,4,FALSE)</f>
        <v>119438.88334397618</v>
      </c>
      <c r="L36" s="278"/>
      <c r="M36" s="344">
        <v>3</v>
      </c>
      <c r="N36" s="280">
        <f>K36/M36</f>
        <v>39812.961114658727</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41089.641244811224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459421.88281805575</v>
      </c>
      <c r="N48" s="280">
        <f>K48*M48</f>
        <v>9188.4376563611149</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24489.022515518587</v>
      </c>
      <c r="N49" s="280">
        <f>K49*M49</f>
        <v>11264.95035713855</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265000</v>
      </c>
      <c r="N50" s="280">
        <f>K50*M50</f>
        <v>265000</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285453.38801349967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2.0893586036464331</v>
      </c>
      <c r="M58" s="903"/>
      <c r="N58" s="295">
        <f>K58*L58</f>
        <v>0.58502040902100128</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2">
        <f>VLOOKUP(A59,TRANSPORTE!A1:D117,4,FALSE)</f>
        <v>986.99686593056026</v>
      </c>
      <c r="M59" s="903"/>
      <c r="N59" s="295">
        <f>K59*L59</f>
        <v>454.01855832805774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454.60357873707875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12766.801301525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339764.43413857295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67952.886827714596</v>
      </c>
      <c r="M82" s="851"/>
      <c r="N82" s="57"/>
    </row>
    <row r="83" spans="1:14">
      <c r="B83" s="95" t="s">
        <v>1057</v>
      </c>
      <c r="C83" s="96"/>
      <c r="D83" s="96"/>
      <c r="E83" s="96"/>
      <c r="F83" s="96"/>
      <c r="G83" s="96"/>
      <c r="H83" s="96"/>
      <c r="I83" s="93"/>
      <c r="J83" s="94"/>
      <c r="K83" s="312">
        <v>0.05</v>
      </c>
      <c r="L83" s="850">
        <f>N77*K83</f>
        <v>16988.221706928649</v>
      </c>
      <c r="M83" s="851"/>
      <c r="N83" s="57"/>
    </row>
    <row r="84" spans="1:14" ht="15.75" thickBot="1">
      <c r="B84" s="97" t="s">
        <v>1058</v>
      </c>
      <c r="C84" s="98"/>
      <c r="D84" s="98"/>
      <c r="E84" s="98"/>
      <c r="F84" s="98"/>
      <c r="G84" s="98"/>
      <c r="H84" s="98"/>
      <c r="I84" s="99"/>
      <c r="J84" s="100"/>
      <c r="K84" s="313">
        <v>0.05</v>
      </c>
      <c r="L84" s="852">
        <f>N77*K84</f>
        <v>16988.221706928649</v>
      </c>
      <c r="M84" s="853"/>
      <c r="N84" s="57"/>
    </row>
    <row r="85" spans="1:14" ht="15.75" thickBot="1">
      <c r="B85" s="815" t="s">
        <v>1037</v>
      </c>
      <c r="C85" s="816"/>
      <c r="D85" s="816"/>
      <c r="E85" s="816"/>
      <c r="F85" s="816"/>
      <c r="G85" s="816"/>
      <c r="H85" s="816"/>
      <c r="I85" s="816"/>
      <c r="J85" s="816"/>
      <c r="K85" s="816"/>
      <c r="L85" s="816"/>
      <c r="M85" s="817"/>
      <c r="N85" s="58">
        <f>L82+L83+L84</f>
        <v>101929.33024157191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441693.76438014489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344">
        <v>0.5</v>
      </c>
      <c r="N36" s="280">
        <f>K36/M36</f>
        <v>15470</v>
      </c>
    </row>
    <row r="37" spans="1:14">
      <c r="A37" s="119" t="s">
        <v>320</v>
      </c>
      <c r="B37" s="864" t="str">
        <f>VLOOKUP(A37,EQUIPOS!A7:D154,3,FALSE)</f>
        <v>Retroexcavadora sobre llantas, motor 62HP, Profundidad de excavación de 5.41 metros.</v>
      </c>
      <c r="C37" s="865"/>
      <c r="D37" s="865"/>
      <c r="E37" s="865"/>
      <c r="F37" s="865"/>
      <c r="G37" s="865"/>
      <c r="H37" s="866"/>
      <c r="I37" s="429"/>
      <c r="J37" s="430"/>
      <c r="K37" s="277">
        <f>VLOOKUP(A37,EQUIPOS!A7:D164,4,FALSE)</f>
        <v>118349.28909110262</v>
      </c>
      <c r="L37" s="343"/>
      <c r="M37" s="344">
        <v>1.5</v>
      </c>
      <c r="N37" s="280">
        <f>K37/M37</f>
        <v>78899.526060735079</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96922.886321040074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24489.022515518587</v>
      </c>
      <c r="N48" s="280">
        <f>K48*M48</f>
        <v>14203.63305900078</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157368.69395046102</v>
      </c>
      <c r="N49" s="280">
        <f>K49*M49</f>
        <v>157368.69395046102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171572.32700946179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2">
        <f>VLOOKUP(A58,TRANSPORTE!A1:D117,4,FALSE)</f>
        <v>819.57903883734627</v>
      </c>
      <c r="M58" s="903"/>
      <c r="N58" s="295">
        <f>K58*L58</f>
        <v>819.57903883734627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2">
        <f>VLOOKUP(A59,TRANSPORTE!A1:D117,4,FALSE)</f>
        <v>986.99686593056026</v>
      </c>
      <c r="M59" s="903"/>
      <c r="N59" s="295">
        <f>K59*L59</f>
        <v>572.45818223972492</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f>
        <v>1392.0372210770711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295420.85315462895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59084.170630925793</v>
      </c>
      <c r="M82" s="851"/>
      <c r="N82" s="57"/>
    </row>
    <row r="83" spans="1:14">
      <c r="B83" s="95" t="s">
        <v>1057</v>
      </c>
      <c r="C83" s="96"/>
      <c r="D83" s="96"/>
      <c r="E83" s="96"/>
      <c r="F83" s="96"/>
      <c r="G83" s="96"/>
      <c r="H83" s="96"/>
      <c r="I83" s="93"/>
      <c r="J83" s="94"/>
      <c r="K83" s="312">
        <v>0.05</v>
      </c>
      <c r="L83" s="850">
        <f>N77*K83</f>
        <v>14771.042657731448</v>
      </c>
      <c r="M83" s="851"/>
      <c r="N83" s="57"/>
    </row>
    <row r="84" spans="1:14" ht="15.75" thickBot="1">
      <c r="B84" s="97" t="s">
        <v>1058</v>
      </c>
      <c r="C84" s="98"/>
      <c r="D84" s="98"/>
      <c r="E84" s="98"/>
      <c r="F84" s="98"/>
      <c r="G84" s="98"/>
      <c r="H84" s="98"/>
      <c r="I84" s="99"/>
      <c r="J84" s="100"/>
      <c r="K84" s="313">
        <v>0.05</v>
      </c>
      <c r="L84" s="852">
        <f>N77*K84</f>
        <v>14771.042657731448</v>
      </c>
      <c r="M84" s="853"/>
      <c r="N84" s="57"/>
    </row>
    <row r="85" spans="1:14" ht="15.75" thickBot="1">
      <c r="B85" s="815" t="s">
        <v>1037</v>
      </c>
      <c r="C85" s="816"/>
      <c r="D85" s="816"/>
      <c r="E85" s="816"/>
      <c r="F85" s="816"/>
      <c r="G85" s="816"/>
      <c r="H85" s="816"/>
      <c r="I85" s="816"/>
      <c r="J85" s="816"/>
      <c r="K85" s="816"/>
      <c r="L85" s="816"/>
      <c r="M85" s="817"/>
      <c r="N85" s="58">
        <f>L82+L83+L84</f>
        <v>88626.255946388686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384047.10910101765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344">
        <v>0.5</v>
      </c>
      <c r="N36" s="280">
        <f>K36/M36</f>
        <v>15470</v>
      </c>
    </row>
    <row r="37" spans="1:14">
      <c r="A37" s="119" t="s">
        <v>303</v>
      </c>
      <c r="B37" s="864" t="str">
        <f>VLOOKUP(A37,EQUIPOS!A7:D154,3,FALSE)</f>
        <v>Retrocargador, pala de 1,1 m3 de capacidad, profundidad de excavación de 4.400 mm y una altura de 5.680 mm</v>
      </c>
      <c r="C37" s="865"/>
      <c r="D37" s="865"/>
      <c r="E37" s="865"/>
      <c r="F37" s="865"/>
      <c r="G37" s="865"/>
      <c r="H37" s="866"/>
      <c r="I37" s="429"/>
      <c r="J37" s="430"/>
      <c r="K37" s="277">
        <f>VLOOKUP(A37,EQUIPOS!A7:D164,4,FALSE)</f>
        <v>115322.96090889742</v>
      </c>
      <c r="L37" s="343"/>
      <c r="M37" s="344">
        <v>1.5</v>
      </c>
      <c r="N37" s="280">
        <f>K37/M37</f>
        <v>76881.97393926495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94905.334199569945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24489.022515518587</v>
      </c>
      <c r="N48" s="280">
        <f>K48*M48</f>
        <v>14203.63305900078</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157368.69395046102</v>
      </c>
      <c r="N49" s="280">
        <f>K49*M49</f>
        <v>157368.69395046102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171572.32700946179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2">
        <f>VLOOKUP(A58,TRANSPORTE!A1:D117,4,FALSE)</f>
        <v>819.57903883734627</v>
      </c>
      <c r="M58" s="903"/>
      <c r="N58" s="295">
        <f>K58*L58</f>
        <v>819.57903883734627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2">
        <f>VLOOKUP(A59,TRANSPORTE!A1:D117,4,FALSE)</f>
        <v>986.99686593056026</v>
      </c>
      <c r="M59" s="903"/>
      <c r="N59" s="295">
        <f>K59*L59</f>
        <v>572.45818223972492</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1392.0372210770711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293403.30103315879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58680.660206631757</v>
      </c>
      <c r="M82" s="851"/>
      <c r="N82" s="57"/>
    </row>
    <row r="83" spans="1:14">
      <c r="B83" s="95" t="s">
        <v>1057</v>
      </c>
      <c r="C83" s="96"/>
      <c r="D83" s="96"/>
      <c r="E83" s="96"/>
      <c r="F83" s="96"/>
      <c r="G83" s="96"/>
      <c r="H83" s="96"/>
      <c r="I83" s="93"/>
      <c r="J83" s="94"/>
      <c r="K83" s="312">
        <v>0.05</v>
      </c>
      <c r="L83" s="850">
        <f>N77*K83</f>
        <v>14670.165051657939</v>
      </c>
      <c r="M83" s="851"/>
      <c r="N83" s="57"/>
    </row>
    <row r="84" spans="1:14" ht="15.75" thickBot="1">
      <c r="B84" s="97" t="s">
        <v>1058</v>
      </c>
      <c r="C84" s="98"/>
      <c r="D84" s="98"/>
      <c r="E84" s="98"/>
      <c r="F84" s="98"/>
      <c r="G84" s="98"/>
      <c r="H84" s="98"/>
      <c r="I84" s="99"/>
      <c r="J84" s="100"/>
      <c r="K84" s="313">
        <v>0.05</v>
      </c>
      <c r="L84" s="852">
        <f>N77*K84</f>
        <v>14670.165051657939</v>
      </c>
      <c r="M84" s="853"/>
      <c r="N84" s="57"/>
    </row>
    <row r="85" spans="1:14" ht="15.75" thickBot="1">
      <c r="B85" s="815" t="s">
        <v>1037</v>
      </c>
      <c r="C85" s="816"/>
      <c r="D85" s="816"/>
      <c r="E85" s="816"/>
      <c r="F85" s="816"/>
      <c r="G85" s="816"/>
      <c r="H85" s="816"/>
      <c r="I85" s="816"/>
      <c r="J85" s="816"/>
      <c r="K85" s="816"/>
      <c r="L85" s="816"/>
      <c r="M85" s="817"/>
      <c r="N85" s="58">
        <f>L82+L83+L84</f>
        <v>88020.990309947636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381424.29134310642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127.66801301525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18087.75569698065</v>
      </c>
      <c r="N48" s="280">
        <f>K48*M48</f>
        <v>18087.75569698065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18087.75569698065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20768.783970300898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4153.7567940601793</v>
      </c>
      <c r="M82" s="851"/>
      <c r="N82" s="57"/>
    </row>
    <row r="83" spans="1:14">
      <c r="B83" s="95" t="s">
        <v>1057</v>
      </c>
      <c r="C83" s="96"/>
      <c r="D83" s="96"/>
      <c r="E83" s="96"/>
      <c r="F83" s="96"/>
      <c r="G83" s="96"/>
      <c r="H83" s="96"/>
      <c r="I83" s="93"/>
      <c r="J83" s="94"/>
      <c r="K83" s="312">
        <v>0.05</v>
      </c>
      <c r="L83" s="850">
        <f>N77*K83</f>
        <v>1038.4391985150448</v>
      </c>
      <c r="M83" s="851"/>
      <c r="N83" s="57"/>
    </row>
    <row r="84" spans="1:14" ht="15.75" thickBot="1">
      <c r="B84" s="97" t="s">
        <v>1058</v>
      </c>
      <c r="C84" s="98"/>
      <c r="D84" s="98"/>
      <c r="E84" s="98"/>
      <c r="F84" s="98"/>
      <c r="G84" s="98"/>
      <c r="H84" s="98"/>
      <c r="I84" s="99"/>
      <c r="J84" s="100"/>
      <c r="K84" s="313">
        <v>0.05</v>
      </c>
      <c r="L84" s="852">
        <f>N77*K84</f>
        <v>1038.4391985150448</v>
      </c>
      <c r="M84" s="853"/>
      <c r="N84" s="57"/>
    </row>
    <row r="85" spans="1:14" ht="15.75" thickBot="1">
      <c r="B85" s="815" t="s">
        <v>1037</v>
      </c>
      <c r="C85" s="816"/>
      <c r="D85" s="816"/>
      <c r="E85" s="816"/>
      <c r="F85" s="816"/>
      <c r="G85" s="816"/>
      <c r="H85" s="816"/>
      <c r="I85" s="816"/>
      <c r="J85" s="816"/>
      <c r="K85" s="816"/>
      <c r="L85" s="816"/>
      <c r="M85" s="817"/>
      <c r="N85" s="58">
        <f>L82+L83+L84</f>
        <v>6230.6351910902695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26999.419161391168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30" customHeight="1" thickBot="1">
      <c r="A31" t="s">
        <v>1929</v>
      </c>
      <c r="B31" s="86" t="s">
        <v>1216</v>
      </c>
      <c r="C31" s="982" t="s">
        <v>2243</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352921.18737298856</v>
      </c>
      <c r="N50" s="280">
        <f>K50*M50</f>
        <v>42350.542484758626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6321.1486723317057</v>
      </c>
      <c r="N51" s="280">
        <f>K51*M51</f>
        <v>12642.297344663411</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68000</v>
      </c>
      <c r="N52" s="280">
        <f>K52*M52</f>
        <v>34000</v>
      </c>
    </row>
    <row r="53" spans="1:14" ht="15.75" thickBot="1">
      <c r="B53" s="815" t="s">
        <v>1037</v>
      </c>
      <c r="C53" s="816"/>
      <c r="D53" s="816"/>
      <c r="E53" s="816"/>
      <c r="F53" s="816"/>
      <c r="G53" s="816"/>
      <c r="H53" s="816"/>
      <c r="I53" s="816"/>
      <c r="J53" s="816"/>
      <c r="K53" s="816"/>
      <c r="L53" s="816"/>
      <c r="M53" s="817"/>
      <c r="N53" s="402">
        <f>SUM(N48:N52)</f>
        <v>132886.85751642229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986.99686593056026</v>
      </c>
      <c r="M58" s="903"/>
      <c r="N58" s="295">
        <f>K58*L58</f>
        <v>1085.6965525236164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1085.6965525236164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174187.97816874966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34837.59563374993</v>
      </c>
      <c r="M82" s="851"/>
      <c r="N82" s="57"/>
    </row>
    <row r="83" spans="1:14">
      <c r="B83" s="95" t="s">
        <v>1057</v>
      </c>
      <c r="C83" s="96"/>
      <c r="D83" s="96"/>
      <c r="E83" s="96"/>
      <c r="F83" s="96"/>
      <c r="G83" s="96"/>
      <c r="H83" s="96"/>
      <c r="I83" s="93"/>
      <c r="J83" s="94"/>
      <c r="K83" s="312">
        <v>0.05</v>
      </c>
      <c r="L83" s="850">
        <f>N77*K83</f>
        <v>8709.3989084374825</v>
      </c>
      <c r="M83" s="851"/>
      <c r="N83" s="57"/>
    </row>
    <row r="84" spans="1:14" ht="15.75" thickBot="1">
      <c r="B84" s="97" t="s">
        <v>1058</v>
      </c>
      <c r="C84" s="98"/>
      <c r="D84" s="98"/>
      <c r="E84" s="98"/>
      <c r="F84" s="98"/>
      <c r="G84" s="98"/>
      <c r="H84" s="98"/>
      <c r="I84" s="99"/>
      <c r="J84" s="100"/>
      <c r="K84" s="313">
        <v>0.05</v>
      </c>
      <c r="L84" s="852">
        <f>N77*K84</f>
        <v>8709.3989084374825</v>
      </c>
      <c r="M84" s="853"/>
      <c r="N84" s="57"/>
    </row>
    <row r="85" spans="1:14" ht="15.75" thickBot="1">
      <c r="B85" s="815" t="s">
        <v>1037</v>
      </c>
      <c r="C85" s="816"/>
      <c r="D85" s="816"/>
      <c r="E85" s="816"/>
      <c r="F85" s="816"/>
      <c r="G85" s="816"/>
      <c r="H85" s="816"/>
      <c r="I85" s="816"/>
      <c r="J85" s="816"/>
      <c r="K85" s="816"/>
      <c r="L85" s="816"/>
      <c r="M85" s="817"/>
      <c r="N85" s="58">
        <f>L82+L83+L84</f>
        <v>52256.393450624899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226444.37161937455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7" customHeight="1" thickBot="1">
      <c r="A31" t="s">
        <v>1929</v>
      </c>
      <c r="B31" s="86" t="s">
        <v>1217</v>
      </c>
      <c r="C31" s="982" t="s">
        <v>2244</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352921.18737298856</v>
      </c>
      <c r="N50" s="280">
        <f>K50*M50</f>
        <v>42350.542484758626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6321.1486723317057</v>
      </c>
      <c r="N51" s="280">
        <f>K51*M51</f>
        <v>12642.297344663411</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102673.42004218645</v>
      </c>
      <c r="N52" s="280">
        <f>K52*M52</f>
        <v>51336.710021093226</v>
      </c>
    </row>
    <row r="53" spans="1:14" ht="15.75" thickBot="1">
      <c r="B53" s="815" t="s">
        <v>1037</v>
      </c>
      <c r="C53" s="816"/>
      <c r="D53" s="816"/>
      <c r="E53" s="816"/>
      <c r="F53" s="816"/>
      <c r="G53" s="816"/>
      <c r="H53" s="816"/>
      <c r="I53" s="816"/>
      <c r="J53" s="816"/>
      <c r="K53" s="816"/>
      <c r="L53" s="816"/>
      <c r="M53" s="817"/>
      <c r="N53" s="402">
        <f>SUM(N48:N52)</f>
        <v>150223.56753751554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986.99686593056026</v>
      </c>
      <c r="M58" s="903"/>
      <c r="N58" s="295">
        <f>K58*L58</f>
        <v>1085.6965525236164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1085.6965525236164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191524.68818984291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38304.937637968585</v>
      </c>
      <c r="M82" s="851"/>
      <c r="N82" s="57"/>
    </row>
    <row r="83" spans="1:14">
      <c r="B83" s="95" t="s">
        <v>1057</v>
      </c>
      <c r="C83" s="96"/>
      <c r="D83" s="96"/>
      <c r="E83" s="96"/>
      <c r="F83" s="96"/>
      <c r="G83" s="96"/>
      <c r="H83" s="96"/>
      <c r="I83" s="93"/>
      <c r="J83" s="94"/>
      <c r="K83" s="312">
        <v>0.05</v>
      </c>
      <c r="L83" s="850">
        <f>N77*K83</f>
        <v>9576.2344094921464</v>
      </c>
      <c r="M83" s="851"/>
      <c r="N83" s="57"/>
    </row>
    <row r="84" spans="1:14" ht="15.75" thickBot="1">
      <c r="B84" s="97" t="s">
        <v>1058</v>
      </c>
      <c r="C84" s="98"/>
      <c r="D84" s="98"/>
      <c r="E84" s="98"/>
      <c r="F84" s="98"/>
      <c r="G84" s="98"/>
      <c r="H84" s="98"/>
      <c r="I84" s="99"/>
      <c r="J84" s="100"/>
      <c r="K84" s="313">
        <v>0.05</v>
      </c>
      <c r="L84" s="852">
        <f>N77*K84</f>
        <v>9576.2344094921464</v>
      </c>
      <c r="M84" s="853"/>
      <c r="N84" s="57"/>
    </row>
    <row r="85" spans="1:14" ht="15.75" thickBot="1">
      <c r="B85" s="815" t="s">
        <v>1037</v>
      </c>
      <c r="C85" s="816"/>
      <c r="D85" s="816"/>
      <c r="E85" s="816"/>
      <c r="F85" s="816"/>
      <c r="G85" s="816"/>
      <c r="H85" s="816"/>
      <c r="I85" s="816"/>
      <c r="J85" s="816"/>
      <c r="K85" s="816"/>
      <c r="L85" s="816"/>
      <c r="M85" s="817"/>
      <c r="N85" s="58">
        <f>L82+L83+L84</f>
        <v>57457.406456952871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248982.09464679577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7" customHeight="1" thickBot="1">
      <c r="A31" t="s">
        <v>1929</v>
      </c>
      <c r="B31" s="86" t="s">
        <v>1764</v>
      </c>
      <c r="C31" s="982" t="s">
        <v>2245</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352921.18737298856</v>
      </c>
      <c r="N50" s="280">
        <f>K50*M50</f>
        <v>42350.542484758626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6321.1486723317057</v>
      </c>
      <c r="N51" s="280">
        <f>K51*M51</f>
        <v>12642.297344663411</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110458.77619237026</v>
      </c>
      <c r="N52" s="280">
        <f>K52*M52</f>
        <v>55229.388096185132</v>
      </c>
    </row>
    <row r="53" spans="1:14" ht="15.75" thickBot="1">
      <c r="B53" s="815" t="s">
        <v>1037</v>
      </c>
      <c r="C53" s="816"/>
      <c r="D53" s="816"/>
      <c r="E53" s="816"/>
      <c r="F53" s="816"/>
      <c r="G53" s="816"/>
      <c r="H53" s="816"/>
      <c r="I53" s="816"/>
      <c r="J53" s="816"/>
      <c r="K53" s="816"/>
      <c r="L53" s="816"/>
      <c r="M53" s="817"/>
      <c r="N53" s="402">
        <f>SUM(N48:N52)</f>
        <v>154116.24561260742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986.99686593056026</v>
      </c>
      <c r="M58" s="903"/>
      <c r="N58" s="295">
        <f>K58*L58</f>
        <v>1085.6965525236164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1085.6965525236164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195417.36626493477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39083.473252986958</v>
      </c>
      <c r="M82" s="851"/>
      <c r="N82" s="57"/>
    </row>
    <row r="83" spans="1:14">
      <c r="B83" s="95" t="s">
        <v>1057</v>
      </c>
      <c r="C83" s="96"/>
      <c r="D83" s="96"/>
      <c r="E83" s="96"/>
      <c r="F83" s="96"/>
      <c r="G83" s="96"/>
      <c r="H83" s="96"/>
      <c r="I83" s="93"/>
      <c r="J83" s="94"/>
      <c r="K83" s="312">
        <v>0.05</v>
      </c>
      <c r="L83" s="850">
        <f>N77*K83</f>
        <v>9770.8683132467395</v>
      </c>
      <c r="M83" s="851"/>
      <c r="N83" s="57"/>
    </row>
    <row r="84" spans="1:14" ht="15.75" thickBot="1">
      <c r="B84" s="97" t="s">
        <v>1058</v>
      </c>
      <c r="C84" s="98"/>
      <c r="D84" s="98"/>
      <c r="E84" s="98"/>
      <c r="F84" s="98"/>
      <c r="G84" s="98"/>
      <c r="H84" s="98"/>
      <c r="I84" s="99"/>
      <c r="J84" s="100"/>
      <c r="K84" s="313">
        <v>0.05</v>
      </c>
      <c r="L84" s="852">
        <f>N77*K84</f>
        <v>9770.8683132467395</v>
      </c>
      <c r="M84" s="853"/>
      <c r="N84" s="57"/>
    </row>
    <row r="85" spans="1:14" ht="15.75" thickBot="1">
      <c r="B85" s="815" t="s">
        <v>1037</v>
      </c>
      <c r="C85" s="816"/>
      <c r="D85" s="816"/>
      <c r="E85" s="816"/>
      <c r="F85" s="816"/>
      <c r="G85" s="816"/>
      <c r="H85" s="816"/>
      <c r="I85" s="816"/>
      <c r="J85" s="816"/>
      <c r="K85" s="816"/>
      <c r="L85" s="816"/>
      <c r="M85" s="817"/>
      <c r="N85" s="58">
        <f>L82+L83+L84</f>
        <v>58625.209879480441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254042.57614441522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8.5" customHeight="1" thickBot="1">
      <c r="A31" t="s">
        <v>1929</v>
      </c>
      <c r="B31" s="86" t="s">
        <v>1765</v>
      </c>
      <c r="C31" s="982" t="s">
        <v>2246</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352921.18737298856</v>
      </c>
      <c r="N50" s="280">
        <f>K50*M50</f>
        <v>42350.542484758626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6321.1486723317057</v>
      </c>
      <c r="N51" s="280">
        <f>K51*M51</f>
        <v>12642.297344663411</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114259.07407460976</v>
      </c>
      <c r="N52" s="280">
        <f>K52*M52</f>
        <v>57129.537037304879</v>
      </c>
    </row>
    <row r="53" spans="1:14" ht="15.75" thickBot="1">
      <c r="B53" s="815" t="s">
        <v>1037</v>
      </c>
      <c r="C53" s="816"/>
      <c r="D53" s="816"/>
      <c r="E53" s="816"/>
      <c r="F53" s="816"/>
      <c r="G53" s="816"/>
      <c r="H53" s="816"/>
      <c r="I53" s="816"/>
      <c r="J53" s="816"/>
      <c r="K53" s="816"/>
      <c r="L53" s="816"/>
      <c r="M53" s="817"/>
      <c r="N53" s="402">
        <f>SUM(N48:N52)</f>
        <v>156016.39455372718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986.99686593056026</v>
      </c>
      <c r="M58" s="903"/>
      <c r="N58" s="295">
        <f>K58*L58</f>
        <v>1085.6965525236164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1085.6965525236164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197317.51520605455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39463.503041210912</v>
      </c>
      <c r="M82" s="851"/>
      <c r="N82" s="57"/>
    </row>
    <row r="83" spans="1:14">
      <c r="B83" s="95" t="s">
        <v>1057</v>
      </c>
      <c r="C83" s="96"/>
      <c r="D83" s="96"/>
      <c r="E83" s="96"/>
      <c r="F83" s="96"/>
      <c r="G83" s="96"/>
      <c r="H83" s="96"/>
      <c r="I83" s="93"/>
      <c r="J83" s="94"/>
      <c r="K83" s="312">
        <v>0.05</v>
      </c>
      <c r="L83" s="850">
        <f>N77*K83</f>
        <v>9865.8757603027279</v>
      </c>
      <c r="M83" s="851"/>
      <c r="N83" s="57"/>
    </row>
    <row r="84" spans="1:14" ht="15.75" thickBot="1">
      <c r="B84" s="97" t="s">
        <v>1058</v>
      </c>
      <c r="C84" s="98"/>
      <c r="D84" s="98"/>
      <c r="E84" s="98"/>
      <c r="F84" s="98"/>
      <c r="G84" s="98"/>
      <c r="H84" s="98"/>
      <c r="I84" s="99"/>
      <c r="J84" s="100"/>
      <c r="K84" s="313">
        <v>0.05</v>
      </c>
      <c r="L84" s="852">
        <f>N77*K84</f>
        <v>9865.8757603027279</v>
      </c>
      <c r="M84" s="853"/>
      <c r="N84" s="57"/>
    </row>
    <row r="85" spans="1:14" ht="15.75" thickBot="1">
      <c r="B85" s="815" t="s">
        <v>1037</v>
      </c>
      <c r="C85" s="816"/>
      <c r="D85" s="816"/>
      <c r="E85" s="816"/>
      <c r="F85" s="816"/>
      <c r="G85" s="816"/>
      <c r="H85" s="816"/>
      <c r="I85" s="816"/>
      <c r="J85" s="816"/>
      <c r="K85" s="816"/>
      <c r="L85" s="816"/>
      <c r="M85" s="817"/>
      <c r="N85" s="58">
        <f>L82+L83+L84</f>
        <v>59195.254561816364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256512.76976787092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8985</v>
      </c>
      <c r="L36" s="278"/>
      <c r="M36" s="344">
        <v>1</v>
      </c>
      <c r="N36" s="280">
        <f>K36*M36</f>
        <v>8985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12176.700325381251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42557.781965889226</v>
      </c>
      <c r="N48" s="280">
        <f t="shared" ref="N48:N53" si="0">K48*M48</f>
        <v>21449.12211080817</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6321.1486723317057</v>
      </c>
      <c r="N49" s="280">
        <f t="shared" si="0"/>
        <v>12642.297344663411</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55.655134092689678</v>
      </c>
      <c r="N50" s="280">
        <f t="shared" si="0"/>
        <v>6177.7198842885546</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71400</v>
      </c>
      <c r="N51" s="280">
        <f t="shared" si="0"/>
        <v>28560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49385</v>
      </c>
      <c r="N52" s="281">
        <f t="shared" si="0"/>
        <v>18667.53</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439.33333333333331</v>
      </c>
      <c r="N53" s="281">
        <f t="shared" si="0"/>
        <v>68536</v>
      </c>
    </row>
    <row r="54" spans="1:14">
      <c r="B54" s="328"/>
      <c r="C54" s="325"/>
      <c r="D54" s="325"/>
      <c r="E54" s="325"/>
      <c r="F54" s="325"/>
      <c r="G54" s="325"/>
      <c r="H54" s="325"/>
      <c r="I54" s="325"/>
      <c r="J54" s="319"/>
      <c r="K54" s="50"/>
      <c r="L54" s="326"/>
      <c r="M54" s="434"/>
      <c r="N54" s="281"/>
    </row>
    <row r="55" spans="1:14" ht="15.75" thickBot="1">
      <c r="B55" s="904" t="s">
        <v>1037</v>
      </c>
      <c r="C55" s="858"/>
      <c r="D55" s="858"/>
      <c r="E55" s="858"/>
      <c r="F55" s="858"/>
      <c r="G55" s="858"/>
      <c r="H55" s="858"/>
      <c r="I55" s="858"/>
      <c r="J55" s="858"/>
      <c r="K55" s="858"/>
      <c r="L55" s="858"/>
      <c r="M55" s="859"/>
      <c r="N55" s="110">
        <f>SUM(N48:N54)</f>
        <v>156032.66933976015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2">
        <f>VLOOKUP(A60,TRANSPORTE!A1:D117,4,FALSE)</f>
        <v>986.99686593056026</v>
      </c>
      <c r="M60" s="903"/>
      <c r="N60" s="295">
        <f>K60*L60</f>
        <v>394.79874637222412</v>
      </c>
    </row>
    <row r="61" spans="1:14">
      <c r="A61" t="s">
        <v>1313</v>
      </c>
      <c r="B61" s="52" t="str">
        <f>VLOOKUP(A61,TRANSPORTE!A1:D117,3,FALSE)</f>
        <v>Transporte de arena</v>
      </c>
      <c r="C61" s="53"/>
      <c r="D61" s="53"/>
      <c r="E61" s="53"/>
      <c r="F61" s="53"/>
      <c r="G61" s="53"/>
      <c r="H61" s="319" t="s">
        <v>339</v>
      </c>
      <c r="I61" s="287">
        <v>0.378</v>
      </c>
      <c r="J61" s="294">
        <v>1</v>
      </c>
      <c r="K61" s="287">
        <f>I61*J61</f>
        <v>0.378</v>
      </c>
      <c r="L61" s="902">
        <f>VLOOKUP(A61,TRANSPORTE!A1:D117,4,FALSE)</f>
        <v>938.30852691612165</v>
      </c>
      <c r="M61" s="903"/>
      <c r="N61" s="295">
        <f t="shared" ref="N61:N62" si="1">K61*L61</f>
        <v>354.680623174294</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2">
        <f>VLOOKUP(A62,TRANSPORTE!A1:D117,4,FALSE)</f>
        <v>986.99686593056026</v>
      </c>
      <c r="M62" s="903"/>
      <c r="N62" s="295">
        <f t="shared" si="1"/>
        <v>497.44642042900239</v>
      </c>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1246.9257899755205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63834.006507625003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233290.30196274194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46658.060392548388</v>
      </c>
      <c r="M84" s="851"/>
      <c r="N84" s="57"/>
    </row>
    <row r="85" spans="1:14">
      <c r="B85" s="95" t="s">
        <v>1057</v>
      </c>
      <c r="C85" s="96"/>
      <c r="D85" s="96"/>
      <c r="E85" s="96"/>
      <c r="F85" s="96"/>
      <c r="G85" s="96"/>
      <c r="H85" s="96"/>
      <c r="I85" s="93"/>
      <c r="J85" s="94"/>
      <c r="K85" s="312">
        <v>0.05</v>
      </c>
      <c r="L85" s="850">
        <f>N79*K85</f>
        <v>11664.515098137097</v>
      </c>
      <c r="M85" s="851"/>
      <c r="N85" s="57"/>
    </row>
    <row r="86" spans="1:14" ht="15.75" thickBot="1">
      <c r="B86" s="97" t="s">
        <v>1058</v>
      </c>
      <c r="C86" s="98"/>
      <c r="D86" s="98"/>
      <c r="E86" s="98"/>
      <c r="F86" s="98"/>
      <c r="G86" s="98"/>
      <c r="H86" s="98"/>
      <c r="I86" s="99"/>
      <c r="J86" s="100"/>
      <c r="K86" s="313">
        <v>0.05</v>
      </c>
      <c r="L86" s="852">
        <f>N79*K86</f>
        <v>11664.515098137097</v>
      </c>
      <c r="M86" s="853"/>
      <c r="N86" s="57"/>
    </row>
    <row r="87" spans="1:14" ht="15.75" thickBot="1">
      <c r="B87" s="815" t="s">
        <v>1037</v>
      </c>
      <c r="C87" s="816"/>
      <c r="D87" s="816"/>
      <c r="E87" s="816"/>
      <c r="F87" s="816"/>
      <c r="G87" s="816"/>
      <c r="H87" s="816"/>
      <c r="I87" s="816"/>
      <c r="J87" s="816"/>
      <c r="K87" s="816"/>
      <c r="L87" s="816"/>
      <c r="M87" s="817"/>
      <c r="N87" s="58">
        <f>L84+L85+L86</f>
        <v>69987.090588822583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303277.3925515645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1422.1734466341227</v>
      </c>
      <c r="N48" s="280">
        <f>K48*M48</f>
        <v>711.08672331706134</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316634.01</v>
      </c>
      <c r="N49" s="280">
        <f>K49*M49</f>
        <v>319800.35010000004</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6321.1486723317057</v>
      </c>
      <c r="N50" s="280">
        <f>K50*M50</f>
        <v>1896.3446016995117</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4" t="s">
        <v>1037</v>
      </c>
      <c r="C55" s="858"/>
      <c r="D55" s="858"/>
      <c r="E55" s="858"/>
      <c r="F55" s="858"/>
      <c r="G55" s="858"/>
      <c r="H55" s="858"/>
      <c r="I55" s="858"/>
      <c r="J55" s="858"/>
      <c r="K55" s="858"/>
      <c r="L55" s="858"/>
      <c r="M55" s="859"/>
      <c r="N55" s="110">
        <f>SUM(N48:N54)</f>
        <v>322407.78142501658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2">
        <f>VLOOKUP(A60,TRANSPORTE!A1:D117,4,FALSE)</f>
        <v>986.99686593056026</v>
      </c>
      <c r="M60" s="903"/>
      <c r="N60" s="295">
        <f>K60*L60</f>
        <v>996.8668345898659</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996.8668345898659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350214.93099280895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70042.98619856179</v>
      </c>
      <c r="M84" s="851"/>
      <c r="N84" s="57"/>
    </row>
    <row r="85" spans="1:14">
      <c r="B85" s="95" t="s">
        <v>1057</v>
      </c>
      <c r="C85" s="96"/>
      <c r="D85" s="96"/>
      <c r="E85" s="96"/>
      <c r="F85" s="96"/>
      <c r="G85" s="96"/>
      <c r="H85" s="96"/>
      <c r="I85" s="93"/>
      <c r="J85" s="94"/>
      <c r="K85" s="312">
        <v>0.05</v>
      </c>
      <c r="L85" s="850">
        <f>N79*K85</f>
        <v>17510.746549640447</v>
      </c>
      <c r="M85" s="851"/>
      <c r="N85" s="57"/>
    </row>
    <row r="86" spans="1:14" ht="15.75" thickBot="1">
      <c r="B86" s="97" t="s">
        <v>1058</v>
      </c>
      <c r="C86" s="98"/>
      <c r="D86" s="98"/>
      <c r="E86" s="98"/>
      <c r="F86" s="98"/>
      <c r="G86" s="98"/>
      <c r="H86" s="98"/>
      <c r="I86" s="99"/>
      <c r="J86" s="100"/>
      <c r="K86" s="313">
        <v>0.05</v>
      </c>
      <c r="L86" s="852">
        <f>N79*K86</f>
        <v>17510.746549640447</v>
      </c>
      <c r="M86" s="853"/>
      <c r="N86" s="57"/>
    </row>
    <row r="87" spans="1:14" ht="15.75" thickBot="1">
      <c r="B87" s="815" t="s">
        <v>1037</v>
      </c>
      <c r="C87" s="816"/>
      <c r="D87" s="816"/>
      <c r="E87" s="816"/>
      <c r="F87" s="816"/>
      <c r="G87" s="816"/>
      <c r="H87" s="816"/>
      <c r="I87" s="816"/>
      <c r="J87" s="816"/>
      <c r="K87" s="816"/>
      <c r="L87" s="816"/>
      <c r="M87" s="817"/>
      <c r="N87" s="58">
        <f>L84+L85+L86</f>
        <v>105064.47929784268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455279.41029065161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1219</v>
      </c>
      <c r="C31" s="957" t="s">
        <v>2249</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1422.1734466341227</v>
      </c>
      <c r="N48" s="280">
        <f>K48*M48</f>
        <v>71.108672331706131</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41868.134736334592</v>
      </c>
      <c r="N49" s="280">
        <f>K49*M49</f>
        <v>41868.134736334592</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41939.243408666298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1361.7921388293332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43369.125154437097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8673.8250308874194</v>
      </c>
      <c r="M84" s="851"/>
      <c r="N84" s="57"/>
    </row>
    <row r="85" spans="1:14">
      <c r="B85" s="95" t="s">
        <v>1057</v>
      </c>
      <c r="C85" s="96"/>
      <c r="D85" s="96"/>
      <c r="E85" s="96"/>
      <c r="F85" s="96"/>
      <c r="G85" s="96"/>
      <c r="H85" s="96"/>
      <c r="I85" s="93"/>
      <c r="J85" s="94"/>
      <c r="K85" s="312">
        <v>0.05</v>
      </c>
      <c r="L85" s="850">
        <f>N79*K85</f>
        <v>2168.4562577218549</v>
      </c>
      <c r="M85" s="851"/>
      <c r="N85" s="57"/>
    </row>
    <row r="86" spans="1:14" ht="15.75" thickBot="1">
      <c r="B86" s="97" t="s">
        <v>1058</v>
      </c>
      <c r="C86" s="98"/>
      <c r="D86" s="98"/>
      <c r="E86" s="98"/>
      <c r="F86" s="98"/>
      <c r="G86" s="98"/>
      <c r="H86" s="98"/>
      <c r="I86" s="99"/>
      <c r="J86" s="100"/>
      <c r="K86" s="313">
        <v>0.05</v>
      </c>
      <c r="L86" s="852">
        <f>N79*K86</f>
        <v>2168.4562577218549</v>
      </c>
      <c r="M86" s="853"/>
      <c r="N86" s="57"/>
    </row>
    <row r="87" spans="1:14" ht="15.75" thickBot="1">
      <c r="B87" s="815" t="s">
        <v>1037</v>
      </c>
      <c r="C87" s="816"/>
      <c r="D87" s="816"/>
      <c r="E87" s="816"/>
      <c r="F87" s="816"/>
      <c r="G87" s="816"/>
      <c r="H87" s="816"/>
      <c r="I87" s="816"/>
      <c r="J87" s="816"/>
      <c r="K87" s="816"/>
      <c r="L87" s="816"/>
      <c r="M87" s="817"/>
      <c r="N87" s="58">
        <f>L84+L85+L86</f>
        <v>13010.737546331129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56379.862700768223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1767</v>
      </c>
      <c r="C31" s="957" t="s">
        <v>2250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344">
        <v>1.25</v>
      </c>
      <c r="N36" s="280">
        <f>K36/M36</f>
        <v>6188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1787.3521822135001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7975.3521822134999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19383.094075815101</v>
      </c>
      <c r="N48" s="280">
        <f>K48*M48</f>
        <v>9691.5470379075505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1422.1734466341227</v>
      </c>
      <c r="N49" s="280">
        <f>K49*M49</f>
        <v>711.08672331706134</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316634.01</v>
      </c>
      <c r="N50" s="280">
        <f>K50*M50</f>
        <v>319800.35010000004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6321.1486723317057</v>
      </c>
      <c r="N51" s="280">
        <f>K51*M51</f>
        <v>1896.3446016995117</v>
      </c>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332099.32846292417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2">
        <f>VLOOKUP(A58,TRANSPORTE!A1:D117,4,FALSE)</f>
        <v>986.99686593056026</v>
      </c>
      <c r="M58" s="903"/>
      <c r="N58" s="295">
        <f>K58*L58</f>
        <v>996.8668345898659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2">
        <f>VLOOKUP(A59,TRANSPORTE!A1:D117,4,FALSE)</f>
        <v>986.99686593056026</v>
      </c>
      <c r="M59" s="903"/>
      <c r="N59" s="295">
        <f>K59*L59</f>
        <v>493.49843296528013</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1490.3652675551461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35747.043644270001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377312.08955696283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75462.417911392564</v>
      </c>
      <c r="M82" s="851"/>
      <c r="N82" s="57"/>
    </row>
    <row r="83" spans="1:14">
      <c r="B83" s="95" t="s">
        <v>1057</v>
      </c>
      <c r="C83" s="96"/>
      <c r="D83" s="96"/>
      <c r="E83" s="96"/>
      <c r="F83" s="96"/>
      <c r="G83" s="96"/>
      <c r="H83" s="96"/>
      <c r="I83" s="93"/>
      <c r="J83" s="94"/>
      <c r="K83" s="312">
        <v>0.05</v>
      </c>
      <c r="L83" s="850">
        <f>N77*K83</f>
        <v>18865.604477848141</v>
      </c>
      <c r="M83" s="851"/>
      <c r="N83" s="57"/>
    </row>
    <row r="84" spans="1:14" ht="15.75" thickBot="1">
      <c r="B84" s="97" t="s">
        <v>1058</v>
      </c>
      <c r="C84" s="98"/>
      <c r="D84" s="98"/>
      <c r="E84" s="98"/>
      <c r="F84" s="98"/>
      <c r="G84" s="98"/>
      <c r="H84" s="98"/>
      <c r="I84" s="99"/>
      <c r="J84" s="100"/>
      <c r="K84" s="313">
        <v>0.05</v>
      </c>
      <c r="L84" s="852">
        <f>N77*K84</f>
        <v>18865.604477848141</v>
      </c>
      <c r="M84" s="853"/>
      <c r="N84" s="57"/>
    </row>
    <row r="85" spans="1:14" ht="15.75" thickBot="1">
      <c r="B85" s="815" t="s">
        <v>1037</v>
      </c>
      <c r="C85" s="816"/>
      <c r="D85" s="816"/>
      <c r="E85" s="816"/>
      <c r="F85" s="816"/>
      <c r="G85" s="816"/>
      <c r="H85" s="816"/>
      <c r="I85" s="816"/>
      <c r="J85" s="816"/>
      <c r="K85" s="816"/>
      <c r="L85" s="816"/>
      <c r="M85" s="817"/>
      <c r="N85" s="58">
        <f>L82+L83+L84</f>
        <v>113193.62686708885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490505.71642405167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1.5" customHeight="1" thickBot="1">
      <c r="A31" t="s">
        <v>1929</v>
      </c>
      <c r="B31" s="86" t="s">
        <v>1768</v>
      </c>
      <c r="C31" s="957" t="s">
        <v>2251</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344">
        <v>18.75</v>
      </c>
      <c r="N36" s="280">
        <f>K36/M36</f>
        <v>412.53333333333336</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514.66774374553336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19383.094075815101</v>
      </c>
      <c r="N48" s="280">
        <f>K48*M48</f>
        <v>969.15470379075509</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1422.1734466341227</v>
      </c>
      <c r="N49" s="280">
        <f>K49*M49</f>
        <v>71.108672331706131</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41868.134736334592</v>
      </c>
      <c r="N50" s="280">
        <f>K50*M50</f>
        <v>41868.134736334592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42908.398112457056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2">
        <f>VLOOKUP(A58,TRANSPORTE!A1:D117,4,FALSE)</f>
        <v>986.99686593056026</v>
      </c>
      <c r="M58" s="903"/>
      <c r="N58" s="295">
        <f>K58*L58</f>
        <v>49.349843296528014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49.349843296528014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2042.6882082439997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45515.10390774312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9103.0207815486247</v>
      </c>
      <c r="M82" s="851"/>
      <c r="N82" s="57"/>
    </row>
    <row r="83" spans="1:14">
      <c r="B83" s="95" t="s">
        <v>1057</v>
      </c>
      <c r="C83" s="96"/>
      <c r="D83" s="96"/>
      <c r="E83" s="96"/>
      <c r="F83" s="96"/>
      <c r="G83" s="96"/>
      <c r="H83" s="96"/>
      <c r="I83" s="93"/>
      <c r="J83" s="94"/>
      <c r="K83" s="312">
        <v>0.05</v>
      </c>
      <c r="L83" s="850">
        <f>N77*K83</f>
        <v>2275.7551953871562</v>
      </c>
      <c r="M83" s="851"/>
      <c r="N83" s="57"/>
    </row>
    <row r="84" spans="1:14" ht="15.75" thickBot="1">
      <c r="B84" s="97" t="s">
        <v>1058</v>
      </c>
      <c r="C84" s="98"/>
      <c r="D84" s="98"/>
      <c r="E84" s="98"/>
      <c r="F84" s="98"/>
      <c r="G84" s="98"/>
      <c r="H84" s="98"/>
      <c r="I84" s="99"/>
      <c r="J84" s="100"/>
      <c r="K84" s="313">
        <v>0.05</v>
      </c>
      <c r="L84" s="852">
        <f>N77*K84</f>
        <v>2275.7551953871562</v>
      </c>
      <c r="M84" s="853"/>
      <c r="N84" s="57"/>
    </row>
    <row r="85" spans="1:14" ht="15.75" thickBot="1">
      <c r="B85" s="815" t="s">
        <v>1037</v>
      </c>
      <c r="C85" s="816"/>
      <c r="D85" s="816"/>
      <c r="E85" s="816"/>
      <c r="F85" s="816"/>
      <c r="G85" s="816"/>
      <c r="H85" s="816"/>
      <c r="I85" s="816"/>
      <c r="J85" s="816"/>
      <c r="K85" s="816"/>
      <c r="L85" s="816"/>
      <c r="M85" s="817"/>
      <c r="N85" s="58">
        <f>L82+L83+L84</f>
        <v>13654.531172322935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59169.635080066058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127.66801301525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316634.01</v>
      </c>
      <c r="N48" s="280">
        <f>K48*M48</f>
        <v>22164.380700000002</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6321.1486723317057</v>
      </c>
      <c r="N49" s="280">
        <f>K49*M49</f>
        <v>1896.3446016995117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24060.725301699513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2">
        <f>VLOOKUP(A58,TRANSPORTE!A1:D117,4,FALSE)</f>
        <v>986.99686593056026</v>
      </c>
      <c r="M58" s="903"/>
      <c r="N58" s="295">
        <f>K58*L58</f>
        <v>69.089780615139219</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69.089780615139219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26810.843355634901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5362.1686711269804</v>
      </c>
      <c r="M82" s="851"/>
      <c r="N82" s="57"/>
    </row>
    <row r="83" spans="1:14">
      <c r="B83" s="95" t="s">
        <v>1057</v>
      </c>
      <c r="C83" s="96"/>
      <c r="D83" s="96"/>
      <c r="E83" s="96"/>
      <c r="F83" s="96"/>
      <c r="G83" s="96"/>
      <c r="H83" s="96"/>
      <c r="I83" s="93"/>
      <c r="J83" s="94"/>
      <c r="K83" s="312">
        <v>0.05</v>
      </c>
      <c r="L83" s="850">
        <f>N77*K83</f>
        <v>1340.5421677817451</v>
      </c>
      <c r="M83" s="851"/>
      <c r="N83" s="57"/>
    </row>
    <row r="84" spans="1:14" ht="15.75" thickBot="1">
      <c r="B84" s="97" t="s">
        <v>1058</v>
      </c>
      <c r="C84" s="98"/>
      <c r="D84" s="98"/>
      <c r="E84" s="98"/>
      <c r="F84" s="98"/>
      <c r="G84" s="98"/>
      <c r="H84" s="98"/>
      <c r="I84" s="99"/>
      <c r="J84" s="100"/>
      <c r="K84" s="313">
        <v>0.05</v>
      </c>
      <c r="L84" s="852">
        <f>N77*K84</f>
        <v>1340.5421677817451</v>
      </c>
      <c r="M84" s="853"/>
      <c r="N84" s="57"/>
    </row>
    <row r="85" spans="1:14" ht="15.75" thickBot="1">
      <c r="B85" s="815" t="s">
        <v>1037</v>
      </c>
      <c r="C85" s="816"/>
      <c r="D85" s="816"/>
      <c r="E85" s="816"/>
      <c r="F85" s="816"/>
      <c r="G85" s="816"/>
      <c r="H85" s="816"/>
      <c r="I85" s="816"/>
      <c r="J85" s="816"/>
      <c r="K85" s="816"/>
      <c r="L85" s="816"/>
      <c r="M85" s="817"/>
      <c r="N85" s="58">
        <f>L82+L83+L84</f>
        <v>8043.2530066904701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34854.09636232537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36122.655813897421</v>
      </c>
      <c r="N48" s="280">
        <f>K48*M48</f>
        <v>45153.31976737178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45153.31976737178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1361.7921388293332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46583.20151314258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9316.640302628517</v>
      </c>
      <c r="M82" s="851"/>
      <c r="N82" s="57"/>
    </row>
    <row r="83" spans="1:14">
      <c r="B83" s="95" t="s">
        <v>1057</v>
      </c>
      <c r="C83" s="96"/>
      <c r="D83" s="96"/>
      <c r="E83" s="96"/>
      <c r="F83" s="96"/>
      <c r="G83" s="96"/>
      <c r="H83" s="96"/>
      <c r="I83" s="93"/>
      <c r="J83" s="94"/>
      <c r="K83" s="312">
        <v>0.05</v>
      </c>
      <c r="L83" s="850">
        <f>N77*K83</f>
        <v>2329.1600756571293</v>
      </c>
      <c r="M83" s="851"/>
      <c r="N83" s="57"/>
    </row>
    <row r="84" spans="1:14" ht="15.75" thickBot="1">
      <c r="B84" s="97" t="s">
        <v>1058</v>
      </c>
      <c r="C84" s="98"/>
      <c r="D84" s="98"/>
      <c r="E84" s="98"/>
      <c r="F84" s="98"/>
      <c r="G84" s="98"/>
      <c r="H84" s="98"/>
      <c r="I84" s="99"/>
      <c r="J84" s="100"/>
      <c r="K84" s="313">
        <v>0.05</v>
      </c>
      <c r="L84" s="852">
        <f>N77*K84</f>
        <v>2329.1600756571293</v>
      </c>
      <c r="M84" s="853"/>
      <c r="N84" s="57"/>
    </row>
    <row r="85" spans="1:14" ht="15.75" thickBot="1">
      <c r="B85" s="815" t="s">
        <v>1037</v>
      </c>
      <c r="C85" s="816"/>
      <c r="D85" s="816"/>
      <c r="E85" s="816"/>
      <c r="F85" s="816"/>
      <c r="G85" s="816"/>
      <c r="H85" s="816"/>
      <c r="I85" s="816"/>
      <c r="J85" s="816"/>
      <c r="K85" s="816"/>
      <c r="L85" s="816"/>
      <c r="M85" s="817"/>
      <c r="N85" s="58">
        <f>L82+L83+L84</f>
        <v>13974.960453942776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60558.161967085354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459421.88281805575</v>
      </c>
      <c r="N48" s="280">
        <f>K48*M48</f>
        <v>918.84376563611147</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316634.01</v>
      </c>
      <c r="N49" s="280">
        <f>K49*M49</f>
        <v>22164.380700000002</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6321.1486723317057</v>
      </c>
      <c r="N50" s="280">
        <f>K50*M50</f>
        <v>1896.3446016995117</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24979.569067335626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2">
        <f>VLOOKUP(A58,TRANSPORTE!A1:D117,4,FALSE)</f>
        <v>986.99686593056026</v>
      </c>
      <c r="M58" s="903"/>
      <c r="N58" s="295">
        <f>K58*L58</f>
        <v>71.063774347000347</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71.063774347000347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3064.032312366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28267.866769666929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5653.573353933386</v>
      </c>
      <c r="M82" s="851"/>
      <c r="N82" s="57"/>
    </row>
    <row r="83" spans="1:14">
      <c r="B83" s="95" t="s">
        <v>1057</v>
      </c>
      <c r="C83" s="96"/>
      <c r="D83" s="96"/>
      <c r="E83" s="96"/>
      <c r="F83" s="96"/>
      <c r="G83" s="96"/>
      <c r="H83" s="96"/>
      <c r="I83" s="93"/>
      <c r="J83" s="94"/>
      <c r="K83" s="312">
        <v>0.05</v>
      </c>
      <c r="L83" s="850">
        <f>N77*K83</f>
        <v>1413.3933384833465</v>
      </c>
      <c r="M83" s="851"/>
      <c r="N83" s="57"/>
    </row>
    <row r="84" spans="1:14" ht="15.75" thickBot="1">
      <c r="B84" s="97" t="s">
        <v>1058</v>
      </c>
      <c r="C84" s="98"/>
      <c r="D84" s="98"/>
      <c r="E84" s="98"/>
      <c r="F84" s="98"/>
      <c r="G84" s="98"/>
      <c r="H84" s="98"/>
      <c r="I84" s="99"/>
      <c r="J84" s="100"/>
      <c r="K84" s="313">
        <v>0.05</v>
      </c>
      <c r="L84" s="852">
        <f>N77*K84</f>
        <v>1413.3933384833465</v>
      </c>
      <c r="M84" s="853"/>
      <c r="N84" s="57"/>
    </row>
    <row r="85" spans="1:14" ht="15.75" thickBot="1">
      <c r="B85" s="815" t="s">
        <v>1037</v>
      </c>
      <c r="C85" s="816"/>
      <c r="D85" s="816"/>
      <c r="E85" s="816"/>
      <c r="F85" s="816"/>
      <c r="G85" s="816"/>
      <c r="H85" s="816"/>
      <c r="I85" s="816"/>
      <c r="J85" s="816"/>
      <c r="K85" s="816"/>
      <c r="L85" s="816"/>
      <c r="M85" s="817"/>
      <c r="N85" s="58">
        <f>L82+L83+L84</f>
        <v>8480.3600309000794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36748.226800567005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85.112008676833341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459421.88281805575</v>
      </c>
      <c r="N48" s="280">
        <f>K48*M48</f>
        <v>918.84376563611147</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36122.655813897421</v>
      </c>
      <c r="N49" s="280">
        <f>K49*M49</f>
        <v>45153.31976737178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46072.163533007893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2">
        <f>VLOOKUP(A58,TRANSPORTE!A1:D117,4,FALSE)</f>
        <v>986.99686593056026</v>
      </c>
      <c r="M58" s="903"/>
      <c r="N58" s="295">
        <f>K58*L58</f>
        <v>1.9739937318611205</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1.9739937318611205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1702.2401735366666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47861.489708953253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9572.2979417906517</v>
      </c>
      <c r="M82" s="851"/>
      <c r="N82" s="57"/>
    </row>
    <row r="83" spans="1:14">
      <c r="B83" s="95" t="s">
        <v>1057</v>
      </c>
      <c r="C83" s="96"/>
      <c r="D83" s="96"/>
      <c r="E83" s="96"/>
      <c r="F83" s="96"/>
      <c r="G83" s="96"/>
      <c r="H83" s="96"/>
      <c r="I83" s="93"/>
      <c r="J83" s="94"/>
      <c r="K83" s="312">
        <v>0.05</v>
      </c>
      <c r="L83" s="850">
        <f>N77*K83</f>
        <v>2393.0744854476629</v>
      </c>
      <c r="M83" s="851"/>
      <c r="N83" s="57"/>
    </row>
    <row r="84" spans="1:14" ht="15.75" thickBot="1">
      <c r="B84" s="97" t="s">
        <v>1058</v>
      </c>
      <c r="C84" s="98"/>
      <c r="D84" s="98"/>
      <c r="E84" s="98"/>
      <c r="F84" s="98"/>
      <c r="G84" s="98"/>
      <c r="H84" s="98"/>
      <c r="I84" s="99"/>
      <c r="J84" s="100"/>
      <c r="K84" s="313">
        <v>0.05</v>
      </c>
      <c r="L84" s="852">
        <f>N77*K84</f>
        <v>2393.0744854476629</v>
      </c>
      <c r="M84" s="853"/>
      <c r="N84" s="57"/>
    </row>
    <row r="85" spans="1:14" ht="15.75" thickBot="1">
      <c r="B85" s="815" t="s">
        <v>1037</v>
      </c>
      <c r="C85" s="816"/>
      <c r="D85" s="816"/>
      <c r="E85" s="816"/>
      <c r="F85" s="816"/>
      <c r="G85" s="816"/>
      <c r="H85" s="816"/>
      <c r="I85" s="816"/>
      <c r="J85" s="816"/>
      <c r="K85" s="816"/>
      <c r="L85" s="816"/>
      <c r="M85" s="817"/>
      <c r="N85" s="58">
        <f>L82+L83+L84</f>
        <v>14358.446912685979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62219.93662163923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21.278002169208335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6071.38</v>
      </c>
      <c r="N48" s="280">
        <f>K48*M48</f>
        <v>6678.5180000000009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6678.5180000000009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7125.3560455533761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1425.0712091106752</v>
      </c>
      <c r="M82" s="851"/>
      <c r="N82" s="57"/>
    </row>
    <row r="83" spans="1:14">
      <c r="B83" s="95" t="s">
        <v>1057</v>
      </c>
      <c r="C83" s="96"/>
      <c r="D83" s="96"/>
      <c r="E83" s="96"/>
      <c r="F83" s="96"/>
      <c r="G83" s="96"/>
      <c r="H83" s="96"/>
      <c r="I83" s="93"/>
      <c r="J83" s="94"/>
      <c r="K83" s="312">
        <v>0.05</v>
      </c>
      <c r="L83" s="850">
        <f>N77*K83</f>
        <v>356.26780227766881</v>
      </c>
      <c r="M83" s="851"/>
      <c r="N83" s="57"/>
    </row>
    <row r="84" spans="1:14" ht="15.75" thickBot="1">
      <c r="B84" s="97" t="s">
        <v>1058</v>
      </c>
      <c r="C84" s="98"/>
      <c r="D84" s="98"/>
      <c r="E84" s="98"/>
      <c r="F84" s="98"/>
      <c r="G84" s="98"/>
      <c r="H84" s="98"/>
      <c r="I84" s="99"/>
      <c r="J84" s="100"/>
      <c r="K84" s="313">
        <v>0.05</v>
      </c>
      <c r="L84" s="852">
        <f>N77*K84</f>
        <v>356.26780227766881</v>
      </c>
      <c r="M84" s="853"/>
      <c r="N84" s="57"/>
    </row>
    <row r="85" spans="1:14" ht="15.75" thickBot="1">
      <c r="B85" s="815" t="s">
        <v>1037</v>
      </c>
      <c r="C85" s="816"/>
      <c r="D85" s="816"/>
      <c r="E85" s="816"/>
      <c r="F85" s="816"/>
      <c r="G85" s="816"/>
      <c r="H85" s="816"/>
      <c r="I85" s="816"/>
      <c r="J85" s="816"/>
      <c r="K85" s="816"/>
      <c r="L85" s="816"/>
      <c r="M85" s="817"/>
      <c r="N85" s="58">
        <f>L82+L83+L84</f>
        <v>2137.6068136660128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9262.9628592193894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21.278002169208335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8086.0499999999993</v>
      </c>
      <c r="N48" s="280">
        <f>K48*M48</f>
        <v>8894.6550000000007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8894.6550000000007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9341.4930455533759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1868.2986091106752</v>
      </c>
      <c r="M82" s="851"/>
      <c r="N82" s="57"/>
    </row>
    <row r="83" spans="1:14">
      <c r="B83" s="95" t="s">
        <v>1057</v>
      </c>
      <c r="C83" s="96"/>
      <c r="D83" s="96"/>
      <c r="E83" s="96"/>
      <c r="F83" s="96"/>
      <c r="G83" s="96"/>
      <c r="H83" s="96"/>
      <c r="I83" s="93"/>
      <c r="J83" s="94"/>
      <c r="K83" s="312">
        <v>0.05</v>
      </c>
      <c r="L83" s="850">
        <f>N77*K83</f>
        <v>467.0746522776688</v>
      </c>
      <c r="M83" s="851"/>
      <c r="N83" s="57"/>
    </row>
    <row r="84" spans="1:14" ht="15.75" thickBot="1">
      <c r="B84" s="97" t="s">
        <v>1058</v>
      </c>
      <c r="C84" s="98"/>
      <c r="D84" s="98"/>
      <c r="E84" s="98"/>
      <c r="F84" s="98"/>
      <c r="G84" s="98"/>
      <c r="H84" s="98"/>
      <c r="I84" s="99"/>
      <c r="J84" s="100"/>
      <c r="K84" s="313">
        <v>0.05</v>
      </c>
      <c r="L84" s="852">
        <f>N77*K84</f>
        <v>467.0746522776688</v>
      </c>
      <c r="M84" s="853"/>
      <c r="N84" s="57"/>
    </row>
    <row r="85" spans="1:14" ht="15.75" thickBot="1">
      <c r="B85" s="815" t="s">
        <v>1037</v>
      </c>
      <c r="C85" s="816"/>
      <c r="D85" s="816"/>
      <c r="E85" s="816"/>
      <c r="F85" s="816"/>
      <c r="G85" s="816"/>
      <c r="H85" s="816"/>
      <c r="I85" s="816"/>
      <c r="J85" s="816"/>
      <c r="K85" s="816"/>
      <c r="L85" s="816"/>
      <c r="M85" s="817"/>
      <c r="N85" s="58">
        <f>L82+L83+L84</f>
        <v>2802.4479136660129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12143.940959219388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306.40323123659999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33692.948322786709</v>
      </c>
      <c r="N48" s="280">
        <f>K48*M48</f>
        <v>37062.243155065386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37062.243155065386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2">
        <f>VLOOKUP(A58,TRANSPORTE!A1:D117,4,FALSE)</f>
        <v>986.99686593056026</v>
      </c>
      <c r="M58" s="903"/>
      <c r="N58" s="295">
        <f>K58*L58</f>
        <v>1085.6965525236164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1085.6965525236164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6128.0646247319992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44582.407563557601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8916.4815127115198</v>
      </c>
      <c r="M82" s="851"/>
      <c r="N82" s="57"/>
    </row>
    <row r="83" spans="1:14">
      <c r="B83" s="95" t="s">
        <v>1057</v>
      </c>
      <c r="C83" s="96"/>
      <c r="D83" s="96"/>
      <c r="E83" s="96"/>
      <c r="F83" s="96"/>
      <c r="G83" s="96"/>
      <c r="H83" s="96"/>
      <c r="I83" s="93"/>
      <c r="J83" s="94"/>
      <c r="K83" s="312">
        <v>0.05</v>
      </c>
      <c r="L83" s="850">
        <f>N77*K83</f>
        <v>2229.12037817788</v>
      </c>
      <c r="M83" s="851"/>
      <c r="N83" s="57"/>
    </row>
    <row r="84" spans="1:14" ht="15.75" thickBot="1">
      <c r="B84" s="97" t="s">
        <v>1058</v>
      </c>
      <c r="C84" s="98"/>
      <c r="D84" s="98"/>
      <c r="E84" s="98"/>
      <c r="F84" s="98"/>
      <c r="G84" s="98"/>
      <c r="H84" s="98"/>
      <c r="I84" s="99"/>
      <c r="J84" s="100"/>
      <c r="K84" s="313">
        <v>0.05</v>
      </c>
      <c r="L84" s="852">
        <f>N77*K84</f>
        <v>2229.12037817788</v>
      </c>
      <c r="M84" s="853"/>
      <c r="N84" s="57"/>
    </row>
    <row r="85" spans="1:14" ht="15.75" thickBot="1">
      <c r="B85" s="815" t="s">
        <v>1037</v>
      </c>
      <c r="C85" s="816"/>
      <c r="D85" s="816"/>
      <c r="E85" s="816"/>
      <c r="F85" s="816"/>
      <c r="G85" s="816"/>
      <c r="H85" s="816"/>
      <c r="I85" s="816"/>
      <c r="J85" s="816"/>
      <c r="K85" s="816"/>
      <c r="L85" s="816"/>
      <c r="M85" s="817"/>
      <c r="N85" s="58">
        <f>L82+L83+L84</f>
        <v>13374.722269067281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57957.12983262488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7735</v>
      </c>
      <c r="L36" s="278"/>
      <c r="M36" s="344">
        <v>3</v>
      </c>
      <c r="N36" s="280">
        <f>K36/M36</f>
        <v>2578.3333333333335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425.5600433841667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3003.8933767175004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30940</v>
      </c>
      <c r="N48" s="280">
        <f>K48*M48</f>
        <v>38675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38675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2">
        <f>VLOOKUP(A60,TRANSPORTE!A1:D117,4,FALSE)</f>
        <v>986.99686593056026</v>
      </c>
      <c r="M60" s="903"/>
      <c r="N60" s="295">
        <f>K60*L60</f>
        <v>1233.7460824132004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1233.7460824132004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47168.239892972371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9433.6479785944739</v>
      </c>
      <c r="M84" s="851"/>
      <c r="N84" s="57"/>
    </row>
    <row r="85" spans="1:14">
      <c r="B85" s="95" t="s">
        <v>1057</v>
      </c>
      <c r="C85" s="96"/>
      <c r="D85" s="96"/>
      <c r="E85" s="96"/>
      <c r="F85" s="96"/>
      <c r="G85" s="96"/>
      <c r="H85" s="96"/>
      <c r="I85" s="93"/>
      <c r="J85" s="94"/>
      <c r="K85" s="312">
        <v>0.05</v>
      </c>
      <c r="L85" s="850">
        <f>N79*K85</f>
        <v>2358.4119946486185</v>
      </c>
      <c r="M85" s="851"/>
      <c r="N85" s="57"/>
    </row>
    <row r="86" spans="1:14" ht="15.75" thickBot="1">
      <c r="B86" s="97" t="s">
        <v>1058</v>
      </c>
      <c r="C86" s="98"/>
      <c r="D86" s="98"/>
      <c r="E86" s="98"/>
      <c r="F86" s="98"/>
      <c r="G86" s="98"/>
      <c r="H86" s="98"/>
      <c r="I86" s="99"/>
      <c r="J86" s="100"/>
      <c r="K86" s="313">
        <v>0.05</v>
      </c>
      <c r="L86" s="852">
        <f>N79*K86</f>
        <v>2358.4119946486185</v>
      </c>
      <c r="M86" s="853"/>
      <c r="N86" s="57"/>
    </row>
    <row r="87" spans="1:14" ht="15.75" thickBot="1">
      <c r="B87" s="815" t="s">
        <v>1037</v>
      </c>
      <c r="C87" s="816"/>
      <c r="D87" s="816"/>
      <c r="E87" s="816"/>
      <c r="F87" s="816"/>
      <c r="G87" s="816"/>
      <c r="H87" s="816"/>
      <c r="I87" s="816"/>
      <c r="J87" s="816"/>
      <c r="K87" s="816"/>
      <c r="L87" s="816"/>
      <c r="M87" s="817"/>
      <c r="N87" s="58">
        <f>L84+L85+L86</f>
        <v>14150.471967891712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61318.711860864081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197</v>
      </c>
      <c r="B36" s="864" t="str">
        <f>VLOOKUP(A36,EQUIPOS!A6:D154,3,FALSE)</f>
        <v>Equipo de perforación (TRACKDRILL), potencia 40 HP, 2100 golpes / minuto</v>
      </c>
      <c r="C36" s="865"/>
      <c r="D36" s="865"/>
      <c r="E36" s="865"/>
      <c r="F36" s="865"/>
      <c r="G36" s="865"/>
      <c r="H36" s="866"/>
      <c r="I36" s="275"/>
      <c r="J36" s="276"/>
      <c r="K36" s="277">
        <f>VLOOKUP(A36,EQUIPOS!A6:D163,4,FALSE)</f>
        <v>94520.668678160946</v>
      </c>
      <c r="L36" s="278"/>
      <c r="M36" s="344">
        <v>2.5</v>
      </c>
      <c r="N36" s="280">
        <f>K36/M36</f>
        <v>37808.267471264378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38191.271510310129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15936.792165370938</v>
      </c>
      <c r="N48" s="280">
        <f>K48*M48</f>
        <v>16096.160087024648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16096.160087024648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61947.512378249776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12389.502475649955</v>
      </c>
      <c r="M84" s="851"/>
      <c r="N84" s="57"/>
    </row>
    <row r="85" spans="1:14">
      <c r="B85" s="95" t="s">
        <v>1057</v>
      </c>
      <c r="C85" s="96"/>
      <c r="D85" s="96"/>
      <c r="E85" s="96"/>
      <c r="F85" s="96"/>
      <c r="G85" s="96"/>
      <c r="H85" s="96"/>
      <c r="I85" s="93"/>
      <c r="J85" s="94"/>
      <c r="K85" s="312">
        <v>0.05</v>
      </c>
      <c r="L85" s="850">
        <f>N79*K85</f>
        <v>3097.3756189124888</v>
      </c>
      <c r="M85" s="851"/>
      <c r="N85" s="57"/>
    </row>
    <row r="86" spans="1:14" ht="15.75" thickBot="1">
      <c r="B86" s="97" t="s">
        <v>1058</v>
      </c>
      <c r="C86" s="98"/>
      <c r="D86" s="98"/>
      <c r="E86" s="98"/>
      <c r="F86" s="98"/>
      <c r="G86" s="98"/>
      <c r="H86" s="98"/>
      <c r="I86" s="99"/>
      <c r="J86" s="100"/>
      <c r="K86" s="313">
        <v>0.05</v>
      </c>
      <c r="L86" s="852">
        <f>N79*K86</f>
        <v>3097.3756189124888</v>
      </c>
      <c r="M86" s="853"/>
      <c r="N86" s="57"/>
    </row>
    <row r="87" spans="1:14" ht="15.75" thickBot="1">
      <c r="B87" s="815" t="s">
        <v>1037</v>
      </c>
      <c r="C87" s="816"/>
      <c r="D87" s="816"/>
      <c r="E87" s="816"/>
      <c r="F87" s="816"/>
      <c r="G87" s="816"/>
      <c r="H87" s="816"/>
      <c r="I87" s="816"/>
      <c r="J87" s="816"/>
      <c r="K87" s="816"/>
      <c r="L87" s="816"/>
      <c r="M87" s="817"/>
      <c r="N87" s="58">
        <f>L84+L85+L86</f>
        <v>18584.253713474933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80531.766091724712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197</v>
      </c>
      <c r="B36" s="864" t="str">
        <f>VLOOKUP(A36,EQUIPOS!A6:D154,3,FALSE)</f>
        <v>Equipo de perforación (TRACKDRILL), potencia 40 HP, 2100 golpes / minuto</v>
      </c>
      <c r="C36" s="865"/>
      <c r="D36" s="865"/>
      <c r="E36" s="865"/>
      <c r="F36" s="865"/>
      <c r="G36" s="865"/>
      <c r="H36" s="866"/>
      <c r="I36" s="275"/>
      <c r="J36" s="276"/>
      <c r="K36" s="277">
        <f>VLOOKUP(A36,EQUIPOS!A6:D163,4,FALSE)</f>
        <v>94520.668678160946</v>
      </c>
      <c r="L36" s="278"/>
      <c r="M36" s="344">
        <v>1.25</v>
      </c>
      <c r="N36" s="280">
        <f>K36/M36</f>
        <v>75616.534942528757</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76637.879046650763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15936.792165370938</v>
      </c>
      <c r="N48" s="280">
        <f>K48*M48</f>
        <v>16096.160087024648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16096.160087024648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20426.882082439999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113160.92121611541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22632.184243223084</v>
      </c>
      <c r="M84" s="851"/>
      <c r="N84" s="57"/>
    </row>
    <row r="85" spans="1:14">
      <c r="B85" s="95" t="s">
        <v>1057</v>
      </c>
      <c r="C85" s="96"/>
      <c r="D85" s="96"/>
      <c r="E85" s="96"/>
      <c r="F85" s="96"/>
      <c r="G85" s="96"/>
      <c r="H85" s="96"/>
      <c r="I85" s="93"/>
      <c r="J85" s="94"/>
      <c r="K85" s="312">
        <v>0.05</v>
      </c>
      <c r="L85" s="850">
        <f>N79*K85</f>
        <v>5658.046060805771</v>
      </c>
      <c r="M85" s="851"/>
      <c r="N85" s="57"/>
    </row>
    <row r="86" spans="1:14" ht="15.75" thickBot="1">
      <c r="B86" s="97" t="s">
        <v>1058</v>
      </c>
      <c r="C86" s="98"/>
      <c r="D86" s="98"/>
      <c r="E86" s="98"/>
      <c r="F86" s="98"/>
      <c r="G86" s="98"/>
      <c r="H86" s="98"/>
      <c r="I86" s="99"/>
      <c r="J86" s="100"/>
      <c r="K86" s="313">
        <v>0.05</v>
      </c>
      <c r="L86" s="852">
        <f>N79*K86</f>
        <v>5658.046060805771</v>
      </c>
      <c r="M86" s="853"/>
      <c r="N86" s="57"/>
    </row>
    <row r="87" spans="1:14" ht="15.75" thickBot="1">
      <c r="B87" s="815" t="s">
        <v>1037</v>
      </c>
      <c r="C87" s="816"/>
      <c r="D87" s="816"/>
      <c r="E87" s="816"/>
      <c r="F87" s="816"/>
      <c r="G87" s="816"/>
      <c r="H87" s="816"/>
      <c r="I87" s="816"/>
      <c r="J87" s="816"/>
      <c r="K87" s="816"/>
      <c r="L87" s="816"/>
      <c r="M87" s="817"/>
      <c r="N87" s="58">
        <f>L84+L85+L86</f>
        <v>33948.276364834623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147109.19758095004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314</v>
      </c>
      <c r="B36" s="864" t="str">
        <f>VLOOKUP(A36,EQUIPOS!A6:D154,3,FALSE)</f>
        <v xml:space="preserve">Retroexcavadora E-200 sobre orugas
</v>
      </c>
      <c r="C36" s="865"/>
      <c r="D36" s="865"/>
      <c r="E36" s="865"/>
      <c r="F36" s="865"/>
      <c r="G36" s="865"/>
      <c r="H36" s="866"/>
      <c r="I36" s="275"/>
      <c r="J36" s="276"/>
      <c r="K36" s="277">
        <f>VLOOKUP(A36,EQUIPOS!A6:D163,4,FALSE)</f>
        <v>157206.47433951835</v>
      </c>
      <c r="L36" s="278"/>
      <c r="M36" s="344">
        <v>23</v>
      </c>
      <c r="N36" s="280">
        <f>K36/M36</f>
        <v>6835.0641017181888</v>
      </c>
    </row>
    <row r="37" spans="1:14">
      <c r="A37" s="119" t="s">
        <v>328</v>
      </c>
      <c r="B37" s="864" t="str">
        <f>VLOOKUP(A37,EQUIPOS!A7:D154,3,FALSE)</f>
        <v xml:space="preserve">Taco metálico o puntal (escamas en concreto)
</v>
      </c>
      <c r="C37" s="865"/>
      <c r="D37" s="865"/>
      <c r="E37" s="865"/>
      <c r="F37" s="865"/>
      <c r="G37" s="865"/>
      <c r="H37" s="866"/>
      <c r="I37" s="429"/>
      <c r="J37" s="430"/>
      <c r="K37" s="277">
        <f>VLOOKUP(A37,EQUIPOS!A7:D164,4,FALSE)</f>
        <v>58.698680289484898</v>
      </c>
      <c r="L37" s="343"/>
      <c r="M37" s="344">
        <v>1</v>
      </c>
      <c r="N37" s="280">
        <f>K37/M37</f>
        <v>58.698680289484898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7915.1068861296744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4242.169309949978</v>
      </c>
      <c r="N48" s="280">
        <f>K48*M48</f>
        <v>1484.7592584824922</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12226.639922859034</v>
      </c>
      <c r="N49" s="280">
        <f>K49*M49</f>
        <v>12226.639922859034</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3500.3333333333335</v>
      </c>
      <c r="N50" s="280">
        <f>K50*M50</f>
        <v>13301.266666666666</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346184.08999999997</v>
      </c>
      <c r="N51" s="280">
        <f>K51*M51</f>
        <v>62313.136199999994</v>
      </c>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89325.80204800819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2">
        <f>VLOOKUP(A58,TRANSPORTE!A1:D117,4,FALSE)</f>
        <v>986.99686593056026</v>
      </c>
      <c r="M58" s="903"/>
      <c r="N58" s="295">
        <f>K58*L58</f>
        <v>177.65943586750083</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177.65943586750083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20426.882082439999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117845.45045244538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23569.090090489077</v>
      </c>
      <c r="M82" s="851"/>
      <c r="N82" s="57"/>
    </row>
    <row r="83" spans="1:14">
      <c r="B83" s="95" t="s">
        <v>1057</v>
      </c>
      <c r="C83" s="96"/>
      <c r="D83" s="96"/>
      <c r="E83" s="96"/>
      <c r="F83" s="96"/>
      <c r="G83" s="96"/>
      <c r="H83" s="96"/>
      <c r="I83" s="93"/>
      <c r="J83" s="94"/>
      <c r="K83" s="312">
        <v>0.05</v>
      </c>
      <c r="L83" s="850">
        <f>N77*K83</f>
        <v>5892.2725226222692</v>
      </c>
      <c r="M83" s="851"/>
      <c r="N83" s="57"/>
    </row>
    <row r="84" spans="1:14" ht="15.75" thickBot="1">
      <c r="B84" s="97" t="s">
        <v>1058</v>
      </c>
      <c r="C84" s="98"/>
      <c r="D84" s="98"/>
      <c r="E84" s="98"/>
      <c r="F84" s="98"/>
      <c r="G84" s="98"/>
      <c r="H84" s="98"/>
      <c r="I84" s="99"/>
      <c r="J84" s="100"/>
      <c r="K84" s="313">
        <v>0.05</v>
      </c>
      <c r="L84" s="852">
        <f>N77*K84</f>
        <v>5892.2725226222692</v>
      </c>
      <c r="M84" s="853"/>
      <c r="N84" s="57"/>
    </row>
    <row r="85" spans="1:14" ht="15.75" thickBot="1">
      <c r="B85" s="815" t="s">
        <v>1037</v>
      </c>
      <c r="C85" s="816"/>
      <c r="D85" s="816"/>
      <c r="E85" s="816"/>
      <c r="F85" s="816"/>
      <c r="G85" s="816"/>
      <c r="H85" s="816"/>
      <c r="I85" s="816"/>
      <c r="J85" s="816"/>
      <c r="K85" s="816"/>
      <c r="L85" s="816"/>
      <c r="M85" s="817"/>
      <c r="N85" s="58">
        <f>L82+L83+L84</f>
        <v>35353.635135733617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153199.085588179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5200.451563912492</v>
      </c>
      <c r="N48" s="280">
        <f>K48*M48</f>
        <v>5200.451563912492</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962.21180979931273</v>
      </c>
      <c r="N49" s="280">
        <f>K49*M49</f>
        <v>3848.8472391972509</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9049.2988031097429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510.67205206099999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9611.0380603768426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1922.2076120753686</v>
      </c>
      <c r="M82" s="851"/>
      <c r="N82" s="57"/>
    </row>
    <row r="83" spans="1:14">
      <c r="B83" s="95" t="s">
        <v>1057</v>
      </c>
      <c r="C83" s="96"/>
      <c r="D83" s="96"/>
      <c r="E83" s="96"/>
      <c r="F83" s="96"/>
      <c r="G83" s="96"/>
      <c r="H83" s="96"/>
      <c r="I83" s="93"/>
      <c r="J83" s="94"/>
      <c r="K83" s="312">
        <v>0.05</v>
      </c>
      <c r="L83" s="850">
        <f>N77*K83</f>
        <v>480.55190301884215</v>
      </c>
      <c r="M83" s="851"/>
      <c r="N83" s="57"/>
    </row>
    <row r="84" spans="1:14" ht="15.75" thickBot="1">
      <c r="B84" s="97" t="s">
        <v>1058</v>
      </c>
      <c r="C84" s="98"/>
      <c r="D84" s="98"/>
      <c r="E84" s="98"/>
      <c r="F84" s="98"/>
      <c r="G84" s="98"/>
      <c r="H84" s="98"/>
      <c r="I84" s="99"/>
      <c r="J84" s="100"/>
      <c r="K84" s="313">
        <v>0.05</v>
      </c>
      <c r="L84" s="852">
        <f>N77*K84</f>
        <v>480.55190301884215</v>
      </c>
      <c r="M84" s="853"/>
      <c r="N84" s="57"/>
    </row>
    <row r="85" spans="1:14" ht="15.75" thickBot="1">
      <c r="B85" s="815" t="s">
        <v>1037</v>
      </c>
      <c r="C85" s="816"/>
      <c r="D85" s="816"/>
      <c r="E85" s="816"/>
      <c r="F85" s="816"/>
      <c r="G85" s="816"/>
      <c r="H85" s="816"/>
      <c r="I85" s="816"/>
      <c r="J85" s="816"/>
      <c r="K85" s="816"/>
      <c r="L85" s="816"/>
      <c r="M85" s="817"/>
      <c r="N85" s="58">
        <f>L82+L83+L84</f>
        <v>2883.3114181130527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12494.349478489896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269</v>
      </c>
      <c r="B36" s="864" t="str">
        <f>VLOOKUP(A36,EQUIPOS!A6:D154,3,FALSE)</f>
        <v>Motoniveladora  potencia 215 HP, ancho de cuchilla 4,27 m, peso 18 ton.</v>
      </c>
      <c r="C36" s="865"/>
      <c r="D36" s="865"/>
      <c r="E36" s="865"/>
      <c r="F36" s="865"/>
      <c r="G36" s="865"/>
      <c r="H36" s="866"/>
      <c r="I36" s="275"/>
      <c r="J36" s="276"/>
      <c r="K36" s="277">
        <f>VLOOKUP(A36,EQUIPOS!A6:D163,4,FALSE)</f>
        <v>116044.23706896554</v>
      </c>
      <c r="L36" s="278"/>
      <c r="M36" s="344">
        <v>15</v>
      </c>
      <c r="N36" s="280">
        <f>K36/M36</f>
        <v>7736.2824712643687</v>
      </c>
    </row>
    <row r="37" spans="1:14">
      <c r="A37" s="119" t="s">
        <v>365</v>
      </c>
      <c r="B37" s="864" t="str">
        <f>VLOOKUP(A37,EQUIPOS!A7:D154,3,FALSE)</f>
        <v xml:space="preserve">Vibrocompatador, potencia 153 HP, peso 10 Ton. </v>
      </c>
      <c r="C37" s="865"/>
      <c r="D37" s="865"/>
      <c r="E37" s="865"/>
      <c r="F37" s="865"/>
      <c r="G37" s="865"/>
      <c r="H37" s="866"/>
      <c r="I37" s="429"/>
      <c r="J37" s="430"/>
      <c r="K37" s="277">
        <f>VLOOKUP(A37,EQUIPOS!A7:D164,4,FALSE)</f>
        <v>91152.277564921256</v>
      </c>
      <c r="L37" s="343"/>
      <c r="M37" s="344">
        <v>15</v>
      </c>
      <c r="N37" s="280">
        <f>K37/M37</f>
        <v>6076.8185043280837</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106.39001084604166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13919.490986438495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19383.094075815101</v>
      </c>
      <c r="N48" s="280">
        <f>K48*M48</f>
        <v>20352.248779605856</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55.655134092689678</v>
      </c>
      <c r="N49" s="280">
        <f>K49*M49</f>
        <v>1669.6540227806904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22021.902802386547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2">
        <f>VLOOKUP(A60,TRANSPORTE!A1:D117,4,FALSE)</f>
        <v>986.99686593056026</v>
      </c>
      <c r="M60" s="903"/>
      <c r="N60" s="295">
        <f>K60*L60</f>
        <v>1036.3467092270882</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1036.3467092270882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2127.800216920833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39105.540714972965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7821.1081429945934</v>
      </c>
      <c r="M84" s="851"/>
      <c r="N84" s="57"/>
    </row>
    <row r="85" spans="1:14">
      <c r="B85" s="95" t="s">
        <v>1057</v>
      </c>
      <c r="C85" s="96"/>
      <c r="D85" s="96"/>
      <c r="E85" s="96"/>
      <c r="F85" s="96"/>
      <c r="G85" s="96"/>
      <c r="H85" s="96"/>
      <c r="I85" s="93"/>
      <c r="J85" s="94"/>
      <c r="K85" s="312">
        <v>0.05</v>
      </c>
      <c r="L85" s="850">
        <f>N79*K85</f>
        <v>1955.2770357486484</v>
      </c>
      <c r="M85" s="851"/>
      <c r="N85" s="57"/>
    </row>
    <row r="86" spans="1:14" ht="15.75" thickBot="1">
      <c r="B86" s="97" t="s">
        <v>1058</v>
      </c>
      <c r="C86" s="98"/>
      <c r="D86" s="98"/>
      <c r="E86" s="98"/>
      <c r="F86" s="98"/>
      <c r="G86" s="98"/>
      <c r="H86" s="98"/>
      <c r="I86" s="99"/>
      <c r="J86" s="100"/>
      <c r="K86" s="313">
        <v>0.05</v>
      </c>
      <c r="L86" s="852">
        <f>N79*K86</f>
        <v>1955.2770357486484</v>
      </c>
      <c r="M86" s="853"/>
      <c r="N86" s="57"/>
    </row>
    <row r="87" spans="1:14" ht="15.75" thickBot="1">
      <c r="B87" s="815" t="s">
        <v>1037</v>
      </c>
      <c r="C87" s="816"/>
      <c r="D87" s="816"/>
      <c r="E87" s="816"/>
      <c r="F87" s="816"/>
      <c r="G87" s="816"/>
      <c r="H87" s="816"/>
      <c r="I87" s="816"/>
      <c r="J87" s="816"/>
      <c r="K87" s="816"/>
      <c r="L87" s="816"/>
      <c r="M87" s="817"/>
      <c r="N87" s="58">
        <f>L84+L85+L86</f>
        <v>11731.662214491889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50837.202929464853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2.25" customHeight="1" thickBot="1">
      <c r="A31" t="s">
        <v>1929</v>
      </c>
      <c r="B31" s="86" t="s">
        <v>1228</v>
      </c>
      <c r="C31" s="957" t="s">
        <v>2261</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6321.1486723317057</v>
      </c>
      <c r="N50" s="280">
        <f>K50*M50</f>
        <v>12642.297344663411</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68000</v>
      </c>
      <c r="N51" s="280">
        <f>K51*M51</f>
        <v>34000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90536.315031663675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107708.18122410879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21541.636244821759</v>
      </c>
      <c r="M84" s="851"/>
      <c r="N84" s="57"/>
    </row>
    <row r="85" spans="1:14">
      <c r="B85" s="95" t="s">
        <v>1057</v>
      </c>
      <c r="C85" s="96"/>
      <c r="D85" s="96"/>
      <c r="E85" s="96"/>
      <c r="F85" s="96"/>
      <c r="G85" s="96"/>
      <c r="H85" s="96"/>
      <c r="I85" s="93"/>
      <c r="J85" s="94"/>
      <c r="K85" s="312">
        <v>0.05</v>
      </c>
      <c r="L85" s="850">
        <f>N79*K85</f>
        <v>5385.4090612054397</v>
      </c>
      <c r="M85" s="851"/>
      <c r="N85" s="57"/>
    </row>
    <row r="86" spans="1:14" ht="15.75" thickBot="1">
      <c r="B86" s="97" t="s">
        <v>1058</v>
      </c>
      <c r="C86" s="98"/>
      <c r="D86" s="98"/>
      <c r="E86" s="98"/>
      <c r="F86" s="98"/>
      <c r="G86" s="98"/>
      <c r="H86" s="98"/>
      <c r="I86" s="99"/>
      <c r="J86" s="100"/>
      <c r="K86" s="313">
        <v>0.05</v>
      </c>
      <c r="L86" s="852">
        <f>N79*K86</f>
        <v>5385.4090612054397</v>
      </c>
      <c r="M86" s="853"/>
      <c r="N86" s="57"/>
    </row>
    <row r="87" spans="1:14" ht="15.75" thickBot="1">
      <c r="B87" s="815" t="s">
        <v>1037</v>
      </c>
      <c r="C87" s="816"/>
      <c r="D87" s="816"/>
      <c r="E87" s="816"/>
      <c r="F87" s="816"/>
      <c r="G87" s="816"/>
      <c r="H87" s="816"/>
      <c r="I87" s="816"/>
      <c r="J87" s="816"/>
      <c r="K87" s="816"/>
      <c r="L87" s="816"/>
      <c r="M87" s="817"/>
      <c r="N87" s="58">
        <f>L84+L85+L86</f>
        <v>32312.454367232636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140020.63559134142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1.5" customHeight="1" thickBot="1">
      <c r="A31" t="s">
        <v>1929</v>
      </c>
      <c r="B31" s="86" t="s">
        <v>1776</v>
      </c>
      <c r="C31" s="957" t="s">
        <v>2262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6321.1486723317057</v>
      </c>
      <c r="N50" s="280">
        <f>K50*M50</f>
        <v>12642.297344663411</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102673.42004218645</v>
      </c>
      <c r="N51" s="280">
        <f>K51*M51</f>
        <v>51336.710021093226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107873.0250527569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125044.89124520202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25008.978249040403</v>
      </c>
      <c r="M84" s="851"/>
      <c r="N84" s="57"/>
    </row>
    <row r="85" spans="1:14">
      <c r="B85" s="95" t="s">
        <v>1057</v>
      </c>
      <c r="C85" s="96"/>
      <c r="D85" s="96"/>
      <c r="E85" s="96"/>
      <c r="F85" s="96"/>
      <c r="G85" s="96"/>
      <c r="H85" s="96"/>
      <c r="I85" s="93"/>
      <c r="J85" s="94"/>
      <c r="K85" s="312">
        <v>0.05</v>
      </c>
      <c r="L85" s="850">
        <f>N79*K85</f>
        <v>6252.2445622601008</v>
      </c>
      <c r="M85" s="851"/>
      <c r="N85" s="57"/>
    </row>
    <row r="86" spans="1:14" ht="15.75" thickBot="1">
      <c r="B86" s="97" t="s">
        <v>1058</v>
      </c>
      <c r="C86" s="98"/>
      <c r="D86" s="98"/>
      <c r="E86" s="98"/>
      <c r="F86" s="98"/>
      <c r="G86" s="98"/>
      <c r="H86" s="98"/>
      <c r="I86" s="99"/>
      <c r="J86" s="100"/>
      <c r="K86" s="313">
        <v>0.05</v>
      </c>
      <c r="L86" s="852">
        <f>N79*K86</f>
        <v>6252.2445622601008</v>
      </c>
      <c r="M86" s="853"/>
      <c r="N86" s="57"/>
    </row>
    <row r="87" spans="1:14" ht="15.75" thickBot="1">
      <c r="B87" s="815" t="s">
        <v>1037</v>
      </c>
      <c r="C87" s="816"/>
      <c r="D87" s="816"/>
      <c r="E87" s="816"/>
      <c r="F87" s="816"/>
      <c r="G87" s="816"/>
      <c r="H87" s="816"/>
      <c r="I87" s="816"/>
      <c r="J87" s="816"/>
      <c r="K87" s="816"/>
      <c r="L87" s="816"/>
      <c r="M87" s="817"/>
      <c r="N87" s="58">
        <f>L84+L85+L86</f>
        <v>37513.467373560605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162558.35861876264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1777</v>
      </c>
      <c r="C31" s="957" t="s">
        <v>2263</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6321.1486723317057</v>
      </c>
      <c r="N50" s="280">
        <f>K50*M50</f>
        <v>12642.297344663411</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110458.77619237026</v>
      </c>
      <c r="N51" s="280">
        <f>K51*M51</f>
        <v>55229.388096185132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111765.7031278488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128937.56932029391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25787.513864058783</v>
      </c>
      <c r="M84" s="851"/>
      <c r="N84" s="57"/>
    </row>
    <row r="85" spans="1:14">
      <c r="B85" s="95" t="s">
        <v>1057</v>
      </c>
      <c r="C85" s="96"/>
      <c r="D85" s="96"/>
      <c r="E85" s="96"/>
      <c r="F85" s="96"/>
      <c r="G85" s="96"/>
      <c r="H85" s="96"/>
      <c r="I85" s="93"/>
      <c r="J85" s="94"/>
      <c r="K85" s="312">
        <v>0.05</v>
      </c>
      <c r="L85" s="850">
        <f>N79*K85</f>
        <v>6446.8784660146957</v>
      </c>
      <c r="M85" s="851"/>
      <c r="N85" s="57"/>
    </row>
    <row r="86" spans="1:14" ht="15.75" thickBot="1">
      <c r="B86" s="97" t="s">
        <v>1058</v>
      </c>
      <c r="C86" s="98"/>
      <c r="D86" s="98"/>
      <c r="E86" s="98"/>
      <c r="F86" s="98"/>
      <c r="G86" s="98"/>
      <c r="H86" s="98"/>
      <c r="I86" s="99"/>
      <c r="J86" s="100"/>
      <c r="K86" s="313">
        <v>0.05</v>
      </c>
      <c r="L86" s="852">
        <f>N79*K86</f>
        <v>6446.8784660146957</v>
      </c>
      <c r="M86" s="853"/>
      <c r="N86" s="57"/>
    </row>
    <row r="87" spans="1:14" ht="15.75" thickBot="1">
      <c r="B87" s="815" t="s">
        <v>1037</v>
      </c>
      <c r="C87" s="816"/>
      <c r="D87" s="816"/>
      <c r="E87" s="816"/>
      <c r="F87" s="816"/>
      <c r="G87" s="816"/>
      <c r="H87" s="816"/>
      <c r="I87" s="816"/>
      <c r="J87" s="816"/>
      <c r="K87" s="816"/>
      <c r="L87" s="816"/>
      <c r="M87" s="817"/>
      <c r="N87" s="58">
        <f>L84+L85+L86</f>
        <v>38681.270796088174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167618.84011638208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1778</v>
      </c>
      <c r="C31" s="957" t="s">
        <v>2264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5825.5</v>
      </c>
      <c r="N49" s="280">
        <f>K49*M49</f>
        <v>6699.3249999999998</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6321.1486723317057</v>
      </c>
      <c r="N50" s="280">
        <f>K50*M50</f>
        <v>12642.297344663411</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114259.07407460976</v>
      </c>
      <c r="N51" s="280">
        <f>K51*M51</f>
        <v>57129.537037304879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113665.85206896855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130837.71826141367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26167.543652282737</v>
      </c>
      <c r="M84" s="851"/>
      <c r="N84" s="57"/>
    </row>
    <row r="85" spans="1:14">
      <c r="B85" s="95" t="s">
        <v>1057</v>
      </c>
      <c r="C85" s="96"/>
      <c r="D85" s="96"/>
      <c r="E85" s="96"/>
      <c r="F85" s="96"/>
      <c r="G85" s="96"/>
      <c r="H85" s="96"/>
      <c r="I85" s="93"/>
      <c r="J85" s="94"/>
      <c r="K85" s="312">
        <v>0.05</v>
      </c>
      <c r="L85" s="850">
        <f>N79*K85</f>
        <v>6541.8859130706842</v>
      </c>
      <c r="M85" s="851"/>
      <c r="N85" s="57"/>
    </row>
    <row r="86" spans="1:14" ht="15.75" thickBot="1">
      <c r="B86" s="97" t="s">
        <v>1058</v>
      </c>
      <c r="C86" s="98"/>
      <c r="D86" s="98"/>
      <c r="E86" s="98"/>
      <c r="F86" s="98"/>
      <c r="G86" s="98"/>
      <c r="H86" s="98"/>
      <c r="I86" s="99"/>
      <c r="J86" s="100"/>
      <c r="K86" s="313">
        <v>0.05</v>
      </c>
      <c r="L86" s="852">
        <f>N79*K86</f>
        <v>6541.8859130706842</v>
      </c>
      <c r="M86" s="853"/>
      <c r="N86" s="57"/>
    </row>
    <row r="87" spans="1:14" ht="15.75" thickBot="1">
      <c r="B87" s="815" t="s">
        <v>1037</v>
      </c>
      <c r="C87" s="816"/>
      <c r="D87" s="816"/>
      <c r="E87" s="816"/>
      <c r="F87" s="816"/>
      <c r="G87" s="816"/>
      <c r="H87" s="816"/>
      <c r="I87" s="816"/>
      <c r="J87" s="816"/>
      <c r="K87" s="816"/>
      <c r="L87" s="816"/>
      <c r="M87" s="817"/>
      <c r="N87" s="58">
        <f>L84+L85+L86</f>
        <v>39251.315478424105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170089.03373983776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1229</v>
      </c>
      <c r="C31" s="957" t="s">
        <v>1818</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5825.5</v>
      </c>
      <c r="N49" s="280">
        <f>K49*M49</f>
        <v>2912.75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6321.1486723317057</v>
      </c>
      <c r="N50" s="280">
        <f>K50*M50</f>
        <v>6321.1486723317057</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74394.116957753256</v>
      </c>
      <c r="N51" s="280">
        <f>K51*M51</f>
        <v>74394.116957753256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120822.70831708523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137994.57450953033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27598.914901906068</v>
      </c>
      <c r="M84" s="851"/>
      <c r="N84" s="57"/>
    </row>
    <row r="85" spans="1:14">
      <c r="B85" s="95" t="s">
        <v>1057</v>
      </c>
      <c r="C85" s="96"/>
      <c r="D85" s="96"/>
      <c r="E85" s="96"/>
      <c r="F85" s="96"/>
      <c r="G85" s="96"/>
      <c r="H85" s="96"/>
      <c r="I85" s="93"/>
      <c r="J85" s="94"/>
      <c r="K85" s="312">
        <v>0.05</v>
      </c>
      <c r="L85" s="850">
        <f>N79*K85</f>
        <v>6899.728725476517</v>
      </c>
      <c r="M85" s="851"/>
      <c r="N85" s="57"/>
    </row>
    <row r="86" spans="1:14" ht="15.75" thickBot="1">
      <c r="B86" s="97" t="s">
        <v>1058</v>
      </c>
      <c r="C86" s="98"/>
      <c r="D86" s="98"/>
      <c r="E86" s="98"/>
      <c r="F86" s="98"/>
      <c r="G86" s="98"/>
      <c r="H86" s="98"/>
      <c r="I86" s="99"/>
      <c r="J86" s="100"/>
      <c r="K86" s="313">
        <v>0.05</v>
      </c>
      <c r="L86" s="852">
        <f>N79*K86</f>
        <v>6899.728725476517</v>
      </c>
      <c r="M86" s="853"/>
      <c r="N86" s="57"/>
    </row>
    <row r="87" spans="1:14" ht="15.75" thickBot="1">
      <c r="B87" s="815" t="s">
        <v>1037</v>
      </c>
      <c r="C87" s="816"/>
      <c r="D87" s="816"/>
      <c r="E87" s="816"/>
      <c r="F87" s="816"/>
      <c r="G87" s="816"/>
      <c r="H87" s="816"/>
      <c r="I87" s="816"/>
      <c r="J87" s="816"/>
      <c r="K87" s="816"/>
      <c r="L87" s="816"/>
      <c r="M87" s="817"/>
      <c r="N87" s="58">
        <f>L84+L85+L86</f>
        <v>41398.3723528591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179392.94686238942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1779</v>
      </c>
      <c r="C31" s="957" t="s">
        <v>1780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5825.5</v>
      </c>
      <c r="N49" s="280">
        <f>K49*M49</f>
        <v>2912.75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6321.1486723317057</v>
      </c>
      <c r="N50" s="280">
        <f>K50*M50</f>
        <v>6321.1486723317057</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74394.116957753256</v>
      </c>
      <c r="N51" s="280">
        <f>K51*M51</f>
        <v>74394.116957753256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120822.70831708523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137994.57450953033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27598.914901906068</v>
      </c>
      <c r="M84" s="851"/>
      <c r="N84" s="57"/>
    </row>
    <row r="85" spans="1:14">
      <c r="B85" s="95" t="s">
        <v>1057</v>
      </c>
      <c r="C85" s="96"/>
      <c r="D85" s="96"/>
      <c r="E85" s="96"/>
      <c r="F85" s="96"/>
      <c r="G85" s="96"/>
      <c r="H85" s="96"/>
      <c r="I85" s="93"/>
      <c r="J85" s="94"/>
      <c r="K85" s="312">
        <v>0.05</v>
      </c>
      <c r="L85" s="850">
        <f>N79*K85</f>
        <v>6899.728725476517</v>
      </c>
      <c r="M85" s="851"/>
      <c r="N85" s="57"/>
    </row>
    <row r="86" spans="1:14" ht="15.75" thickBot="1">
      <c r="B86" s="97" t="s">
        <v>1058</v>
      </c>
      <c r="C86" s="98"/>
      <c r="D86" s="98"/>
      <c r="E86" s="98"/>
      <c r="F86" s="98"/>
      <c r="G86" s="98"/>
      <c r="H86" s="98"/>
      <c r="I86" s="99"/>
      <c r="J86" s="100"/>
      <c r="K86" s="313">
        <v>0.05</v>
      </c>
      <c r="L86" s="852">
        <f>N79*K86</f>
        <v>6899.728725476517</v>
      </c>
      <c r="M86" s="853"/>
      <c r="N86" s="57"/>
    </row>
    <row r="87" spans="1:14" ht="15.75" thickBot="1">
      <c r="B87" s="815" t="s">
        <v>1037</v>
      </c>
      <c r="C87" s="816"/>
      <c r="D87" s="816"/>
      <c r="E87" s="816"/>
      <c r="F87" s="816"/>
      <c r="G87" s="816"/>
      <c r="H87" s="816"/>
      <c r="I87" s="816"/>
      <c r="J87" s="816"/>
      <c r="K87" s="816"/>
      <c r="L87" s="816"/>
      <c r="M87" s="817"/>
      <c r="N87" s="58">
        <f>L84+L85+L86</f>
        <v>41398.3723528591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179392.94686238942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1781</v>
      </c>
      <c r="C31" s="957" t="s">
        <v>1782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5825.5</v>
      </c>
      <c r="N49" s="280">
        <f>K49*M49</f>
        <v>2912.75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6321.1486723317057</v>
      </c>
      <c r="N50" s="280">
        <f>K50*M50</f>
        <v>6321.1486723317057</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74394.116957753256</v>
      </c>
      <c r="N51" s="280">
        <f>K51*M51</f>
        <v>74394.116957753256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120822.70831708523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137994.57450953033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27598.914901906068</v>
      </c>
      <c r="M84" s="851"/>
      <c r="N84" s="57"/>
    </row>
    <row r="85" spans="1:14">
      <c r="B85" s="95" t="s">
        <v>1057</v>
      </c>
      <c r="C85" s="96"/>
      <c r="D85" s="96"/>
      <c r="E85" s="96"/>
      <c r="F85" s="96"/>
      <c r="G85" s="96"/>
      <c r="H85" s="96"/>
      <c r="I85" s="93"/>
      <c r="J85" s="94"/>
      <c r="K85" s="312">
        <v>0.05</v>
      </c>
      <c r="L85" s="850">
        <f>N79*K85</f>
        <v>6899.728725476517</v>
      </c>
      <c r="M85" s="851"/>
      <c r="N85" s="57"/>
    </row>
    <row r="86" spans="1:14" ht="15.75" thickBot="1">
      <c r="B86" s="97" t="s">
        <v>1058</v>
      </c>
      <c r="C86" s="98"/>
      <c r="D86" s="98"/>
      <c r="E86" s="98"/>
      <c r="F86" s="98"/>
      <c r="G86" s="98"/>
      <c r="H86" s="98"/>
      <c r="I86" s="99"/>
      <c r="J86" s="100"/>
      <c r="K86" s="313">
        <v>0.05</v>
      </c>
      <c r="L86" s="852">
        <f>N79*K86</f>
        <v>6899.728725476517</v>
      </c>
      <c r="M86" s="853"/>
      <c r="N86" s="57"/>
    </row>
    <row r="87" spans="1:14" ht="15.75" thickBot="1">
      <c r="B87" s="815" t="s">
        <v>1037</v>
      </c>
      <c r="C87" s="816"/>
      <c r="D87" s="816"/>
      <c r="E87" s="816"/>
      <c r="F87" s="816"/>
      <c r="G87" s="816"/>
      <c r="H87" s="816"/>
      <c r="I87" s="816"/>
      <c r="J87" s="816"/>
      <c r="K87" s="816"/>
      <c r="L87" s="816"/>
      <c r="M87" s="817"/>
      <c r="N87" s="58">
        <f>L84+L85+L86</f>
        <v>41398.3723528591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179392.94686238942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1783</v>
      </c>
      <c r="C31" s="957" t="s">
        <v>1784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33813.356988182059</v>
      </c>
      <c r="N48" s="280">
        <f>K48*M48</f>
        <v>37194.692687000264</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5825.5</v>
      </c>
      <c r="N49" s="280">
        <f>K49*M49</f>
        <v>2912.75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6321.1486723317057</v>
      </c>
      <c r="N50" s="280">
        <f>K50*M50</f>
        <v>6321.1486723317057</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74394.116957753256</v>
      </c>
      <c r="N51" s="280">
        <f>K51*M51</f>
        <v>74394.116957753256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120822.70831708523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986.99686593056026</v>
      </c>
      <c r="M60" s="903"/>
      <c r="N60" s="295">
        <f>K60*L60</f>
        <v>1085.6965525236164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1085.6965525236164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137994.57450953033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27598.914901906068</v>
      </c>
      <c r="M84" s="851"/>
      <c r="N84" s="57"/>
    </row>
    <row r="85" spans="1:14">
      <c r="B85" s="95" t="s">
        <v>1057</v>
      </c>
      <c r="C85" s="96"/>
      <c r="D85" s="96"/>
      <c r="E85" s="96"/>
      <c r="F85" s="96"/>
      <c r="G85" s="96"/>
      <c r="H85" s="96"/>
      <c r="I85" s="93"/>
      <c r="J85" s="94"/>
      <c r="K85" s="312">
        <v>0.05</v>
      </c>
      <c r="L85" s="850">
        <f>N79*K85</f>
        <v>6899.728725476517</v>
      </c>
      <c r="M85" s="851"/>
      <c r="N85" s="57"/>
    </row>
    <row r="86" spans="1:14" ht="15.75" thickBot="1">
      <c r="B86" s="97" t="s">
        <v>1058</v>
      </c>
      <c r="C86" s="98"/>
      <c r="D86" s="98"/>
      <c r="E86" s="98"/>
      <c r="F86" s="98"/>
      <c r="G86" s="98"/>
      <c r="H86" s="98"/>
      <c r="I86" s="99"/>
      <c r="J86" s="100"/>
      <c r="K86" s="313">
        <v>0.05</v>
      </c>
      <c r="L86" s="852">
        <f>N79*K86</f>
        <v>6899.728725476517</v>
      </c>
      <c r="M86" s="853"/>
      <c r="N86" s="57"/>
    </row>
    <row r="87" spans="1:14" ht="15.75" thickBot="1">
      <c r="B87" s="815" t="s">
        <v>1037</v>
      </c>
      <c r="C87" s="816"/>
      <c r="D87" s="816"/>
      <c r="E87" s="816"/>
      <c r="F87" s="816"/>
      <c r="G87" s="816"/>
      <c r="H87" s="816"/>
      <c r="I87" s="816"/>
      <c r="J87" s="816"/>
      <c r="K87" s="816"/>
      <c r="L87" s="816"/>
      <c r="M87" s="817"/>
      <c r="N87" s="58">
        <f>L84+L85+L86</f>
        <v>41398.3723528591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179392.94686238942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86" t="s">
        <v>1785</v>
      </c>
      <c r="C31" s="957" t="s">
        <v>1786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4229.9225335985047</v>
      </c>
      <c r="N48" s="280">
        <f>K48*M48</f>
        <v>5498.899293678056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5498.899293678056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7030.915449861056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1406.1830899722113</v>
      </c>
      <c r="M84" s="851"/>
      <c r="N84" s="57"/>
    </row>
    <row r="85" spans="1:14">
      <c r="B85" s="95" t="s">
        <v>1057</v>
      </c>
      <c r="C85" s="96"/>
      <c r="D85" s="96"/>
      <c r="E85" s="96"/>
      <c r="F85" s="96"/>
      <c r="G85" s="96"/>
      <c r="H85" s="96"/>
      <c r="I85" s="93"/>
      <c r="J85" s="94"/>
      <c r="K85" s="312">
        <v>0.05</v>
      </c>
      <c r="L85" s="850">
        <f>N79*K85</f>
        <v>351.54577249305282</v>
      </c>
      <c r="M85" s="851"/>
      <c r="N85" s="57"/>
    </row>
    <row r="86" spans="1:14" ht="15.75" thickBot="1">
      <c r="B86" s="97" t="s">
        <v>1058</v>
      </c>
      <c r="C86" s="98"/>
      <c r="D86" s="98"/>
      <c r="E86" s="98"/>
      <c r="F86" s="98"/>
      <c r="G86" s="98"/>
      <c r="H86" s="98"/>
      <c r="I86" s="99"/>
      <c r="J86" s="100"/>
      <c r="K86" s="313">
        <v>0.05</v>
      </c>
      <c r="L86" s="852">
        <f>N79*K86</f>
        <v>351.54577249305282</v>
      </c>
      <c r="M86" s="853"/>
      <c r="N86" s="57"/>
    </row>
    <row r="87" spans="1:14" ht="15.75" thickBot="1">
      <c r="B87" s="815" t="s">
        <v>1037</v>
      </c>
      <c r="C87" s="816"/>
      <c r="D87" s="816"/>
      <c r="E87" s="816"/>
      <c r="F87" s="816"/>
      <c r="G87" s="816"/>
      <c r="H87" s="816"/>
      <c r="I87" s="816"/>
      <c r="J87" s="816"/>
      <c r="K87" s="816"/>
      <c r="L87" s="816"/>
      <c r="M87" s="817"/>
      <c r="N87" s="58">
        <f>L84+L85+L86</f>
        <v>2109.2746349583172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9140.1900848193727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 customHeight="1" thickBot="1">
      <c r="A31" t="s">
        <v>1929</v>
      </c>
      <c r="B31" s="86" t="s">
        <v>1787</v>
      </c>
      <c r="C31" s="957" t="s">
        <v>1788</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9906.9192743928143</v>
      </c>
      <c r="N48" s="280">
        <f>K48*M48</f>
        <v>12878.995056710659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12878.995056710659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14411.01121289366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2882.2022425787322</v>
      </c>
      <c r="M84" s="851"/>
      <c r="N84" s="57"/>
    </row>
    <row r="85" spans="1:14">
      <c r="B85" s="95" t="s">
        <v>1057</v>
      </c>
      <c r="C85" s="96"/>
      <c r="D85" s="96"/>
      <c r="E85" s="96"/>
      <c r="F85" s="96"/>
      <c r="G85" s="96"/>
      <c r="H85" s="96"/>
      <c r="I85" s="93"/>
      <c r="J85" s="94"/>
      <c r="K85" s="312">
        <v>0.05</v>
      </c>
      <c r="L85" s="850">
        <f>N79*K85</f>
        <v>720.55056064468306</v>
      </c>
      <c r="M85" s="851"/>
      <c r="N85" s="57"/>
    </row>
    <row r="86" spans="1:14" ht="15.75" thickBot="1">
      <c r="B86" s="97" t="s">
        <v>1058</v>
      </c>
      <c r="C86" s="98"/>
      <c r="D86" s="98"/>
      <c r="E86" s="98"/>
      <c r="F86" s="98"/>
      <c r="G86" s="98"/>
      <c r="H86" s="98"/>
      <c r="I86" s="99"/>
      <c r="J86" s="100"/>
      <c r="K86" s="313">
        <v>0.05</v>
      </c>
      <c r="L86" s="852">
        <f>N79*K86</f>
        <v>720.55056064468306</v>
      </c>
      <c r="M86" s="853"/>
      <c r="N86" s="57"/>
    </row>
    <row r="87" spans="1:14" ht="15.75" thickBot="1">
      <c r="B87" s="815" t="s">
        <v>1037</v>
      </c>
      <c r="C87" s="816"/>
      <c r="D87" s="816"/>
      <c r="E87" s="816"/>
      <c r="F87" s="816"/>
      <c r="G87" s="816"/>
      <c r="H87" s="816"/>
      <c r="I87" s="816"/>
      <c r="J87" s="816"/>
      <c r="K87" s="816"/>
      <c r="L87" s="816"/>
      <c r="M87" s="817"/>
      <c r="N87" s="58">
        <f>L84+L85+L86</f>
        <v>4323.3033638680981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18734.314576761757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1789</v>
      </c>
      <c r="C31" s="957" t="s">
        <v>2265</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4229.9225335985047</v>
      </c>
      <c r="N48" s="280">
        <f>K48*M48</f>
        <v>5498.899293678056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5498.899293678056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7030.915449861056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1406.1830899722113</v>
      </c>
      <c r="M84" s="851"/>
      <c r="N84" s="57"/>
    </row>
    <row r="85" spans="1:14">
      <c r="B85" s="95" t="s">
        <v>1057</v>
      </c>
      <c r="C85" s="96"/>
      <c r="D85" s="96"/>
      <c r="E85" s="96"/>
      <c r="F85" s="96"/>
      <c r="G85" s="96"/>
      <c r="H85" s="96"/>
      <c r="I85" s="93"/>
      <c r="J85" s="94"/>
      <c r="K85" s="312">
        <v>0.05</v>
      </c>
      <c r="L85" s="850">
        <f>N79*K85</f>
        <v>351.54577249305282</v>
      </c>
      <c r="M85" s="851"/>
      <c r="N85" s="57"/>
    </row>
    <row r="86" spans="1:14" ht="15.75" thickBot="1">
      <c r="B86" s="97" t="s">
        <v>1058</v>
      </c>
      <c r="C86" s="98"/>
      <c r="D86" s="98"/>
      <c r="E86" s="98"/>
      <c r="F86" s="98"/>
      <c r="G86" s="98"/>
      <c r="H86" s="98"/>
      <c r="I86" s="99"/>
      <c r="J86" s="100"/>
      <c r="K86" s="313">
        <v>0.05</v>
      </c>
      <c r="L86" s="852">
        <f>N79*K86</f>
        <v>351.54577249305282</v>
      </c>
      <c r="M86" s="853"/>
      <c r="N86" s="57"/>
    </row>
    <row r="87" spans="1:14" ht="15.75" thickBot="1">
      <c r="B87" s="815" t="s">
        <v>1037</v>
      </c>
      <c r="C87" s="816"/>
      <c r="D87" s="816"/>
      <c r="E87" s="816"/>
      <c r="F87" s="816"/>
      <c r="G87" s="816"/>
      <c r="H87" s="816"/>
      <c r="I87" s="816"/>
      <c r="J87" s="816"/>
      <c r="K87" s="816"/>
      <c r="L87" s="816"/>
      <c r="M87" s="817"/>
      <c r="N87" s="58">
        <f>L84+L85+L86</f>
        <v>2109.2746349583172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9140.1900848193727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 customHeight="1" thickBot="1">
      <c r="A31" t="s">
        <v>1929</v>
      </c>
      <c r="B31" s="86" t="s">
        <v>1790</v>
      </c>
      <c r="C31" s="957" t="s">
        <v>2266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9906.9192743928143</v>
      </c>
      <c r="N48" s="280">
        <f>K48*M48</f>
        <v>12878.995056710659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12878.995056710659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14411.01121289366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2882.2022425787322</v>
      </c>
      <c r="M84" s="851"/>
      <c r="N84" s="57"/>
    </row>
    <row r="85" spans="1:14">
      <c r="B85" s="95" t="s">
        <v>1057</v>
      </c>
      <c r="C85" s="96"/>
      <c r="D85" s="96"/>
      <c r="E85" s="96"/>
      <c r="F85" s="96"/>
      <c r="G85" s="96"/>
      <c r="H85" s="96"/>
      <c r="I85" s="93"/>
      <c r="J85" s="94"/>
      <c r="K85" s="312">
        <v>0.05</v>
      </c>
      <c r="L85" s="850">
        <f>N79*K85</f>
        <v>720.55056064468306</v>
      </c>
      <c r="M85" s="851"/>
      <c r="N85" s="57"/>
    </row>
    <row r="86" spans="1:14" ht="15.75" thickBot="1">
      <c r="B86" s="97" t="s">
        <v>1058</v>
      </c>
      <c r="C86" s="98"/>
      <c r="D86" s="98"/>
      <c r="E86" s="98"/>
      <c r="F86" s="98"/>
      <c r="G86" s="98"/>
      <c r="H86" s="98"/>
      <c r="I86" s="99"/>
      <c r="J86" s="100"/>
      <c r="K86" s="313">
        <v>0.05</v>
      </c>
      <c r="L86" s="852">
        <f>N79*K86</f>
        <v>720.55056064468306</v>
      </c>
      <c r="M86" s="853"/>
      <c r="N86" s="57"/>
    </row>
    <row r="87" spans="1:14" ht="15.75" thickBot="1">
      <c r="B87" s="815" t="s">
        <v>1037</v>
      </c>
      <c r="C87" s="816"/>
      <c r="D87" s="816"/>
      <c r="E87" s="816"/>
      <c r="F87" s="816"/>
      <c r="G87" s="816"/>
      <c r="H87" s="816"/>
      <c r="I87" s="816"/>
      <c r="J87" s="816"/>
      <c r="K87" s="816"/>
      <c r="L87" s="816"/>
      <c r="M87" s="817"/>
      <c r="N87" s="58">
        <f>L84+L85+L86</f>
        <v>4323.3033638680981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18734.314576761757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52264.895732226483</v>
      </c>
      <c r="L36" s="278"/>
      <c r="M36" s="344">
        <v>15</v>
      </c>
      <c r="N36" s="280">
        <f>K36/M36</f>
        <v>3484.326382148432</v>
      </c>
    </row>
    <row r="37" spans="1:14">
      <c r="A37" s="119" t="s">
        <v>174</v>
      </c>
      <c r="B37" s="864" t="str">
        <f>VLOOKUP(A37,EQUIPOS!A7:D154,3,FALSE)</f>
        <v>Compactador vibratorio tipo DD-20</v>
      </c>
      <c r="C37" s="865"/>
      <c r="D37" s="865"/>
      <c r="E37" s="865"/>
      <c r="F37" s="865"/>
      <c r="G37" s="865"/>
      <c r="H37" s="866"/>
      <c r="I37" s="429"/>
      <c r="J37" s="430"/>
      <c r="K37" s="277">
        <f>VLOOKUP(A37,EQUIPOS!A7:D164,4,FALSE)</f>
        <v>66690.005704555151</v>
      </c>
      <c r="L37" s="343"/>
      <c r="M37" s="344">
        <v>15</v>
      </c>
      <c r="N37" s="280">
        <f>K37/M37</f>
        <v>4446.000380303677</v>
      </c>
    </row>
    <row r="38" spans="1:14">
      <c r="A38" s="119" t="s">
        <v>269</v>
      </c>
      <c r="B38" s="864" t="str">
        <f>VLOOKUP(A38,EQUIPOS!A8:D154,3,FALSE)</f>
        <v>Motoniveladora  potencia 215 HP, ancho de cuchilla 4,27 m, peso 18 ton.</v>
      </c>
      <c r="C38" s="865"/>
      <c r="D38" s="865"/>
      <c r="E38" s="865"/>
      <c r="F38" s="865"/>
      <c r="G38" s="865"/>
      <c r="H38" s="866"/>
      <c r="I38" s="336"/>
      <c r="J38" s="338"/>
      <c r="K38" s="277">
        <f>VLOOKUP(A38,EQUIPOS!A8:D165,4,FALSE)</f>
        <v>116044.23706896554</v>
      </c>
      <c r="L38" s="431"/>
      <c r="M38" s="432">
        <v>15</v>
      </c>
      <c r="N38" s="280">
        <f>K38/M38</f>
        <v>7736.2824712643687</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N75*M41</f>
        <v>42.556004338416663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15709.165238054895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19383.094075815101</v>
      </c>
      <c r="N48" s="280">
        <f>K48*M48</f>
        <v>25198.022298559634</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55.655134092689678</v>
      </c>
      <c r="N49" s="280">
        <f>K49*M49</f>
        <v>1669.6540227806904</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4" t="s">
        <v>1037</v>
      </c>
      <c r="C53" s="858"/>
      <c r="D53" s="858"/>
      <c r="E53" s="858"/>
      <c r="F53" s="858"/>
      <c r="G53" s="858"/>
      <c r="H53" s="858"/>
      <c r="I53" s="858"/>
      <c r="J53" s="858"/>
      <c r="K53" s="858"/>
      <c r="L53" s="858"/>
      <c r="M53" s="859"/>
      <c r="N53" s="110">
        <f>SUM(N48:N52)</f>
        <v>26867.676321340325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2">
        <f>VLOOKUP(A58,TRANSPORTE!A1:D117,4,FALSE)</f>
        <v>986.99686593056026</v>
      </c>
      <c r="M58" s="903"/>
      <c r="N58" s="295">
        <f>K58*L58</f>
        <v>1283.0959257097284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1283.0959257097284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2127.800216920833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45987.737702025785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9197.5475404051576</v>
      </c>
      <c r="M82" s="851"/>
      <c r="N82" s="57"/>
    </row>
    <row r="83" spans="1:14">
      <c r="B83" s="95" t="s">
        <v>1057</v>
      </c>
      <c r="C83" s="96"/>
      <c r="D83" s="96"/>
      <c r="E83" s="96"/>
      <c r="F83" s="96"/>
      <c r="G83" s="96"/>
      <c r="H83" s="96"/>
      <c r="I83" s="93"/>
      <c r="J83" s="94"/>
      <c r="K83" s="312">
        <v>0.05</v>
      </c>
      <c r="L83" s="850">
        <f>N77*K83</f>
        <v>2299.3868851012894</v>
      </c>
      <c r="M83" s="851"/>
      <c r="N83" s="57"/>
    </row>
    <row r="84" spans="1:14" ht="15.75" thickBot="1">
      <c r="B84" s="97" t="s">
        <v>1058</v>
      </c>
      <c r="C84" s="98"/>
      <c r="D84" s="98"/>
      <c r="E84" s="98"/>
      <c r="F84" s="98"/>
      <c r="G84" s="98"/>
      <c r="H84" s="98"/>
      <c r="I84" s="99"/>
      <c r="J84" s="100"/>
      <c r="K84" s="313">
        <v>0.05</v>
      </c>
      <c r="L84" s="852">
        <f>N77*K84</f>
        <v>2299.3868851012894</v>
      </c>
      <c r="M84" s="853"/>
      <c r="N84" s="57"/>
    </row>
    <row r="85" spans="1:14" ht="15.75" thickBot="1">
      <c r="B85" s="815" t="s">
        <v>1037</v>
      </c>
      <c r="C85" s="816"/>
      <c r="D85" s="816"/>
      <c r="E85" s="816"/>
      <c r="F85" s="816"/>
      <c r="G85" s="816"/>
      <c r="H85" s="816"/>
      <c r="I85" s="816"/>
      <c r="J85" s="816"/>
      <c r="K85" s="816"/>
      <c r="L85" s="816"/>
      <c r="M85" s="817"/>
      <c r="N85" s="58">
        <f>L82+L83+L84</f>
        <v>13796.321310607735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59784.059012633516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7629.7213065750602</v>
      </c>
      <c r="N48" s="280">
        <f>K48*M48</f>
        <v>5340.8049146025414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5340.8049146025414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2042.688208244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7485.6275332587411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1497.1255066517483</v>
      </c>
      <c r="M84" s="851"/>
      <c r="N84" s="57"/>
    </row>
    <row r="85" spans="1:14">
      <c r="B85" s="95" t="s">
        <v>1057</v>
      </c>
      <c r="C85" s="96"/>
      <c r="D85" s="96"/>
      <c r="E85" s="96"/>
      <c r="F85" s="96"/>
      <c r="G85" s="96"/>
      <c r="H85" s="96"/>
      <c r="I85" s="93"/>
      <c r="J85" s="94"/>
      <c r="K85" s="312">
        <v>0.05</v>
      </c>
      <c r="L85" s="850">
        <f>N79*K85</f>
        <v>374.28137666293708</v>
      </c>
      <c r="M85" s="851"/>
      <c r="N85" s="57"/>
    </row>
    <row r="86" spans="1:14" ht="15.75" thickBot="1">
      <c r="B86" s="97" t="s">
        <v>1058</v>
      </c>
      <c r="C86" s="98"/>
      <c r="D86" s="98"/>
      <c r="E86" s="98"/>
      <c r="F86" s="98"/>
      <c r="G86" s="98"/>
      <c r="H86" s="98"/>
      <c r="I86" s="99"/>
      <c r="J86" s="100"/>
      <c r="K86" s="313">
        <v>0.05</v>
      </c>
      <c r="L86" s="852">
        <f>N79*K86</f>
        <v>374.28137666293708</v>
      </c>
      <c r="M86" s="853"/>
      <c r="N86" s="57"/>
    </row>
    <row r="87" spans="1:14" ht="15.75" thickBot="1">
      <c r="B87" s="815" t="s">
        <v>1037</v>
      </c>
      <c r="C87" s="816"/>
      <c r="D87" s="816"/>
      <c r="E87" s="816"/>
      <c r="F87" s="816"/>
      <c r="G87" s="816"/>
      <c r="H87" s="816"/>
      <c r="I87" s="816"/>
      <c r="J87" s="816"/>
      <c r="K87" s="816"/>
      <c r="L87" s="816"/>
      <c r="M87" s="817"/>
      <c r="N87" s="58">
        <f>L84+L85+L86</f>
        <v>2245.6882599776222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58">
        <f>N79+N87</f>
        <v>9731.3157932363629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40798.817079491346</v>
      </c>
      <c r="N48" s="280">
        <f>K48*M48</f>
        <v>8159.7634158982692</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2572.5560079551615</v>
      </c>
      <c r="N49" s="280">
        <f>K49*M49</f>
        <v>2701.1838083529196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10860.947224251189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21585.060317532188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4317.0120635064377</v>
      </c>
      <c r="M84" s="851"/>
      <c r="N84" s="57"/>
    </row>
    <row r="85" spans="1:14">
      <c r="B85" s="95" t="s">
        <v>1057</v>
      </c>
      <c r="C85" s="96"/>
      <c r="D85" s="96"/>
      <c r="E85" s="96"/>
      <c r="F85" s="96"/>
      <c r="G85" s="96"/>
      <c r="H85" s="96"/>
      <c r="I85" s="93"/>
      <c r="J85" s="94"/>
      <c r="K85" s="312">
        <v>0.05</v>
      </c>
      <c r="L85" s="850">
        <f>N79*K85</f>
        <v>1079.2530158766094</v>
      </c>
      <c r="M85" s="851"/>
      <c r="N85" s="57"/>
    </row>
    <row r="86" spans="1:14" ht="15.75" thickBot="1">
      <c r="B86" s="97" t="s">
        <v>1058</v>
      </c>
      <c r="C86" s="98"/>
      <c r="D86" s="98"/>
      <c r="E86" s="98"/>
      <c r="F86" s="98"/>
      <c r="G86" s="98"/>
      <c r="H86" s="98"/>
      <c r="I86" s="99"/>
      <c r="J86" s="100"/>
      <c r="K86" s="313">
        <v>0.05</v>
      </c>
      <c r="L86" s="852">
        <f>N79*K86</f>
        <v>1079.2530158766094</v>
      </c>
      <c r="M86" s="853"/>
      <c r="N86" s="57"/>
    </row>
    <row r="87" spans="1:14" ht="15.75" thickBot="1">
      <c r="B87" s="815" t="s">
        <v>1037</v>
      </c>
      <c r="C87" s="816"/>
      <c r="D87" s="816"/>
      <c r="E87" s="816"/>
      <c r="F87" s="816"/>
      <c r="G87" s="816"/>
      <c r="H87" s="816"/>
      <c r="I87" s="816"/>
      <c r="J87" s="816"/>
      <c r="K87" s="816"/>
      <c r="L87" s="816"/>
      <c r="M87" s="817"/>
      <c r="N87" s="58">
        <f>L84+L85+L86</f>
        <v>6475.5180952596565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28060.578412791845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1500</v>
      </c>
      <c r="N36" s="280">
        <f>K36/M36</f>
        <v>31.358936767418761</v>
      </c>
    </row>
    <row r="37" spans="1:14">
      <c r="A37" s="119" t="s">
        <v>361</v>
      </c>
      <c r="B37" s="864" t="str">
        <f>VLOOKUP(A37,EQUIPOS!A7:D154,3,FALSE)</f>
        <v>Vehículo delineador</v>
      </c>
      <c r="C37" s="865"/>
      <c r="D37" s="865"/>
      <c r="E37" s="865"/>
      <c r="F37" s="865"/>
      <c r="G37" s="865"/>
      <c r="H37" s="866"/>
      <c r="I37" s="429"/>
      <c r="J37" s="430"/>
      <c r="K37" s="277">
        <f>VLOOKUP(A37,EQUIPOS!A7:D164,4,FALSE)</f>
        <v>82953.00723712219</v>
      </c>
      <c r="L37" s="343"/>
      <c r="M37" s="344">
        <v>1500</v>
      </c>
      <c r="N37" s="280">
        <f>K37/M37</f>
        <v>55.302004824748124</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0.21278002169208332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86.873721613858976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5950</v>
      </c>
      <c r="N48" s="280">
        <f>K48*M48</f>
        <v>273.7</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65363.333333333336</v>
      </c>
      <c r="N49" s="280">
        <f>K49*M49</f>
        <v>915.0866666666667</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31201.742264810458</v>
      </c>
      <c r="N50" s="280">
        <f>K50*M50</f>
        <v>13.416749173868498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1202.2034158405352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21.278002169208332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1310.3551396236026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262.07102792472051</v>
      </c>
      <c r="M84" s="851"/>
      <c r="N84" s="57"/>
    </row>
    <row r="85" spans="1:14">
      <c r="B85" s="95" t="s">
        <v>1057</v>
      </c>
      <c r="C85" s="96"/>
      <c r="D85" s="96"/>
      <c r="E85" s="96"/>
      <c r="F85" s="96"/>
      <c r="G85" s="96"/>
      <c r="H85" s="96"/>
      <c r="I85" s="93"/>
      <c r="J85" s="94"/>
      <c r="K85" s="312">
        <v>0.05</v>
      </c>
      <c r="L85" s="850">
        <f>N79*K85</f>
        <v>65.517756981180128</v>
      </c>
      <c r="M85" s="851"/>
      <c r="N85" s="57"/>
    </row>
    <row r="86" spans="1:14" ht="15.75" thickBot="1">
      <c r="B86" s="97" t="s">
        <v>1058</v>
      </c>
      <c r="C86" s="98"/>
      <c r="D86" s="98"/>
      <c r="E86" s="98"/>
      <c r="F86" s="98"/>
      <c r="G86" s="98"/>
      <c r="H86" s="98"/>
      <c r="I86" s="99"/>
      <c r="J86" s="100"/>
      <c r="K86" s="313">
        <v>0.05</v>
      </c>
      <c r="L86" s="852">
        <f>N79*K86</f>
        <v>65.517756981180128</v>
      </c>
      <c r="M86" s="853"/>
      <c r="N86" s="57"/>
    </row>
    <row r="87" spans="1:14" ht="15.75" thickBot="1">
      <c r="B87" s="815" t="s">
        <v>1037</v>
      </c>
      <c r="C87" s="816"/>
      <c r="D87" s="816"/>
      <c r="E87" s="816"/>
      <c r="F87" s="816"/>
      <c r="G87" s="816"/>
      <c r="H87" s="816"/>
      <c r="I87" s="816"/>
      <c r="J87" s="816"/>
      <c r="K87" s="816"/>
      <c r="L87" s="816"/>
      <c r="M87" s="817"/>
      <c r="N87" s="58">
        <f>L84+L85+L86</f>
        <v>393.10654188708077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1703.4616815106833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1200</v>
      </c>
      <c r="N36" s="280">
        <f>K36/M36</f>
        <v>39.19867095927345</v>
      </c>
    </row>
    <row r="37" spans="1:14">
      <c r="A37" s="119" t="s">
        <v>201</v>
      </c>
      <c r="B37" s="864" t="str">
        <f>VLOOKUP(A37,EQUIPOS!A7:D154,3,FALSE)</f>
        <v>Equipo autopropulsado para pintura termoplástica</v>
      </c>
      <c r="C37" s="865"/>
      <c r="D37" s="865"/>
      <c r="E37" s="865"/>
      <c r="F37" s="865"/>
      <c r="G37" s="865"/>
      <c r="H37" s="866"/>
      <c r="I37" s="429"/>
      <c r="J37" s="430"/>
      <c r="K37" s="277">
        <f>VLOOKUP(A37,EQUIPOS!A7:D164,4,FALSE)</f>
        <v>81936.453735632196</v>
      </c>
      <c r="L37" s="343"/>
      <c r="M37" s="344">
        <v>1200</v>
      </c>
      <c r="N37" s="280">
        <f>K37/M37</f>
        <v>68.280378113026828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0.37236503796114584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107.85141411026143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5950</v>
      </c>
      <c r="N48" s="280">
        <f>K48*M48</f>
        <v>642.6</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7612.7814596516591</v>
      </c>
      <c r="N49" s="280">
        <f>K49*M49</f>
        <v>593.79695385282946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1236.3969538528295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37.236503796114583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1381.4848717592056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276.29697435184113</v>
      </c>
      <c r="M84" s="851"/>
      <c r="N84" s="57"/>
    </row>
    <row r="85" spans="1:14">
      <c r="B85" s="95" t="s">
        <v>1057</v>
      </c>
      <c r="C85" s="96"/>
      <c r="D85" s="96"/>
      <c r="E85" s="96"/>
      <c r="F85" s="96"/>
      <c r="G85" s="96"/>
      <c r="H85" s="96"/>
      <c r="I85" s="93"/>
      <c r="J85" s="94"/>
      <c r="K85" s="312">
        <v>0.05</v>
      </c>
      <c r="L85" s="850">
        <f>N79*K85</f>
        <v>69.074243587960282</v>
      </c>
      <c r="M85" s="851"/>
      <c r="N85" s="57"/>
    </row>
    <row r="86" spans="1:14" ht="15.75" thickBot="1">
      <c r="B86" s="97" t="s">
        <v>1058</v>
      </c>
      <c r="C86" s="98"/>
      <c r="D86" s="98"/>
      <c r="E86" s="98"/>
      <c r="F86" s="98"/>
      <c r="G86" s="98"/>
      <c r="H86" s="98"/>
      <c r="I86" s="99"/>
      <c r="J86" s="100"/>
      <c r="K86" s="313">
        <v>0.05</v>
      </c>
      <c r="L86" s="852">
        <f>N79*K86</f>
        <v>69.074243587960282</v>
      </c>
      <c r="M86" s="853"/>
      <c r="N86" s="57"/>
    </row>
    <row r="87" spans="1:14" ht="15.75" thickBot="1">
      <c r="B87" s="815" t="s">
        <v>1037</v>
      </c>
      <c r="C87" s="816"/>
      <c r="D87" s="816"/>
      <c r="E87" s="816"/>
      <c r="F87" s="816"/>
      <c r="G87" s="816"/>
      <c r="H87" s="816"/>
      <c r="I87" s="816"/>
      <c r="J87" s="816"/>
      <c r="K87" s="816"/>
      <c r="L87" s="816"/>
      <c r="M87" s="817"/>
      <c r="N87" s="58">
        <f>L84+L85+L86</f>
        <v>414.44546152776167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1795.9303332869672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199</v>
      </c>
      <c r="B36" s="864" t="str">
        <f>VLOOKUP(A36,EQUIPOS!A6:D154,3,FALSE)</f>
        <v xml:space="preserve">Equipo de pintura (Compresor), Presión máxima de trabajo 3300 psi.
</v>
      </c>
      <c r="C36" s="865"/>
      <c r="D36" s="865"/>
      <c r="E36" s="865"/>
      <c r="F36" s="865"/>
      <c r="G36" s="865"/>
      <c r="H36" s="866"/>
      <c r="I36" s="275"/>
      <c r="J36" s="276"/>
      <c r="K36" s="277">
        <f>VLOOKUP(A36,EQUIPOS!A6:D163,4,FALSE)</f>
        <v>10998.473722860794</v>
      </c>
      <c r="L36" s="278"/>
      <c r="M36" s="344">
        <v>6.1</v>
      </c>
      <c r="N36" s="280">
        <f>K36/M36</f>
        <v>1803.0284791575073</v>
      </c>
    </row>
    <row r="37" spans="1:14">
      <c r="A37" s="119" t="s">
        <v>138</v>
      </c>
      <c r="B37" s="864" t="str">
        <f>VLOOKUP(A37,EQUIPOS!A7:D154,3,FALSE)</f>
        <v>Camioneta D-300</v>
      </c>
      <c r="C37" s="865"/>
      <c r="D37" s="865"/>
      <c r="E37" s="865"/>
      <c r="F37" s="865"/>
      <c r="G37" s="865"/>
      <c r="H37" s="866"/>
      <c r="I37" s="429"/>
      <c r="J37" s="430"/>
      <c r="K37" s="277">
        <f>VLOOKUP(A37,EQUIPOS!A7:D164,4,FALSE)</f>
        <v>47038.405151128143</v>
      </c>
      <c r="L37" s="343"/>
      <c r="M37" s="344">
        <v>6.1</v>
      </c>
      <c r="N37" s="280">
        <f>K37/M37</f>
        <v>7711.2139592013355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73.252138615307373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9587.4945769741498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5950</v>
      </c>
      <c r="N48" s="280">
        <f>K48*M48</f>
        <v>2272.9</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31201.742264810458</v>
      </c>
      <c r="N49" s="280">
        <f>K49*M49</f>
        <v>1560.087113240523</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65363.333333333336</v>
      </c>
      <c r="N50" s="280">
        <f>K50*M50</f>
        <v>7843.6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11676.587113240523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7325.2138615307376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28589.29555174541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5717.8591103490826</v>
      </c>
      <c r="M84" s="851"/>
      <c r="N84" s="57"/>
    </row>
    <row r="85" spans="1:14">
      <c r="B85" s="95" t="s">
        <v>1057</v>
      </c>
      <c r="C85" s="96"/>
      <c r="D85" s="96"/>
      <c r="E85" s="96"/>
      <c r="F85" s="96"/>
      <c r="G85" s="96"/>
      <c r="H85" s="96"/>
      <c r="I85" s="93"/>
      <c r="J85" s="94"/>
      <c r="K85" s="312">
        <v>0.05</v>
      </c>
      <c r="L85" s="850">
        <f>N79*K85</f>
        <v>1429.4647775872706</v>
      </c>
      <c r="M85" s="851"/>
      <c r="N85" s="57"/>
    </row>
    <row r="86" spans="1:14" ht="15.75" thickBot="1">
      <c r="B86" s="97" t="s">
        <v>1058</v>
      </c>
      <c r="C86" s="98"/>
      <c r="D86" s="98"/>
      <c r="E86" s="98"/>
      <c r="F86" s="98"/>
      <c r="G86" s="98"/>
      <c r="H86" s="98"/>
      <c r="I86" s="99"/>
      <c r="J86" s="100"/>
      <c r="K86" s="313">
        <v>0.05</v>
      </c>
      <c r="L86" s="852">
        <f>N79*K86</f>
        <v>1429.4647775872706</v>
      </c>
      <c r="M86" s="853"/>
      <c r="N86" s="57"/>
    </row>
    <row r="87" spans="1:14" ht="15.75" thickBot="1">
      <c r="B87" s="815" t="s">
        <v>1037</v>
      </c>
      <c r="C87" s="816"/>
      <c r="D87" s="816"/>
      <c r="E87" s="816"/>
      <c r="F87" s="816"/>
      <c r="G87" s="816"/>
      <c r="H87" s="816"/>
      <c r="I87" s="816"/>
      <c r="J87" s="816"/>
      <c r="K87" s="816"/>
      <c r="L87" s="816"/>
      <c r="M87" s="817"/>
      <c r="N87" s="58">
        <f>L84+L85+L86</f>
        <v>8576.7886655236234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37166.084217269032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6</v>
      </c>
      <c r="N36" s="280">
        <f>K36/M36</f>
        <v>7839.7341918546908</v>
      </c>
    </row>
    <row r="37" spans="1:14">
      <c r="A37" s="119" t="s">
        <v>1795</v>
      </c>
      <c r="B37" s="864" t="str">
        <f>VLOOKUP(A37,EQUIPOS!A7:D154,3,FALSE)</f>
        <v>Caldera para pintura termoplástica</v>
      </c>
      <c r="C37" s="865"/>
      <c r="D37" s="865"/>
      <c r="E37" s="865"/>
      <c r="F37" s="865"/>
      <c r="G37" s="865"/>
      <c r="H37" s="866"/>
      <c r="I37" s="429"/>
      <c r="J37" s="430"/>
      <c r="K37" s="277">
        <f>VLOOKUP(A37,EQUIPOS!A7:D164,4,FALSE)</f>
        <v>44136.448829289067</v>
      </c>
      <c r="L37" s="343"/>
      <c r="M37" s="344">
        <v>6</v>
      </c>
      <c r="N37" s="280">
        <f>K37/M37</f>
        <v>7356.0748048815112</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15280.921005413036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5950</v>
      </c>
      <c r="N48" s="280">
        <f>K48*M48</f>
        <v>5355</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7612.7814596516591</v>
      </c>
      <c r="N49" s="280">
        <f>K49*M49</f>
        <v>4948.3079487735786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10303.307948773578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34095.42982186994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6819.0859643739886</v>
      </c>
      <c r="M84" s="851"/>
      <c r="N84" s="57"/>
    </row>
    <row r="85" spans="1:14">
      <c r="B85" s="95" t="s">
        <v>1057</v>
      </c>
      <c r="C85" s="96"/>
      <c r="D85" s="96"/>
      <c r="E85" s="96"/>
      <c r="F85" s="96"/>
      <c r="G85" s="96"/>
      <c r="H85" s="96"/>
      <c r="I85" s="93"/>
      <c r="J85" s="94"/>
      <c r="K85" s="312">
        <v>0.05</v>
      </c>
      <c r="L85" s="850">
        <f>N79*K85</f>
        <v>1704.7714910934972</v>
      </c>
      <c r="M85" s="851"/>
      <c r="N85" s="57"/>
    </row>
    <row r="86" spans="1:14" ht="15.75" thickBot="1">
      <c r="B86" s="97" t="s">
        <v>1058</v>
      </c>
      <c r="C86" s="98"/>
      <c r="D86" s="98"/>
      <c r="E86" s="98"/>
      <c r="F86" s="98"/>
      <c r="G86" s="98"/>
      <c r="H86" s="98"/>
      <c r="I86" s="99"/>
      <c r="J86" s="100"/>
      <c r="K86" s="313">
        <v>0.05</v>
      </c>
      <c r="L86" s="852">
        <f>N79*K86</f>
        <v>1704.7714910934972</v>
      </c>
      <c r="M86" s="853"/>
      <c r="N86" s="57"/>
    </row>
    <row r="87" spans="1:14" ht="15.75" thickBot="1">
      <c r="B87" s="815" t="s">
        <v>1037</v>
      </c>
      <c r="C87" s="816"/>
      <c r="D87" s="816"/>
      <c r="E87" s="816"/>
      <c r="F87" s="816"/>
      <c r="G87" s="816"/>
      <c r="H87" s="816"/>
      <c r="I87" s="816"/>
      <c r="J87" s="816"/>
      <c r="K87" s="816"/>
      <c r="L87" s="816"/>
      <c r="M87" s="817"/>
      <c r="N87" s="58">
        <f>L84+L85+L86</f>
        <v>10228.628946560983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44324.058768430921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250</v>
      </c>
      <c r="N36" s="280">
        <f>K36/M36</f>
        <v>188.15362060451258</v>
      </c>
    </row>
    <row r="37" spans="1:14">
      <c r="A37" s="119" t="s">
        <v>251</v>
      </c>
      <c r="B37" s="864" t="str">
        <f>VLOOKUP(A37,EQUIPOS!A7:D154,3,FALSE)</f>
        <v>Maquina térmica pegatachas</v>
      </c>
      <c r="C37" s="865"/>
      <c r="D37" s="865"/>
      <c r="E37" s="865"/>
      <c r="F37" s="865"/>
      <c r="G37" s="865"/>
      <c r="H37" s="866"/>
      <c r="I37" s="429"/>
      <c r="J37" s="430"/>
      <c r="K37" s="277">
        <f>VLOOKUP(A37,EQUIPOS!A7:D164,4,FALSE)</f>
        <v>17831.155321413371</v>
      </c>
      <c r="L37" s="343"/>
      <c r="M37" s="344">
        <v>250</v>
      </c>
      <c r="N37" s="280">
        <f>K37/M37</f>
        <v>71.324621285653478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1.0213441041219999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260.49958599428805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7612.7814596516591</v>
      </c>
      <c r="N48" s="280">
        <f>K48*M48</f>
        <v>609.02251677213269</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5355</v>
      </c>
      <c r="N49" s="280">
        <f>K49*M49</f>
        <v>5355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5964.0225167721328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6326.656513178621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1265.3313026357243</v>
      </c>
      <c r="M84" s="851"/>
      <c r="N84" s="57"/>
    </row>
    <row r="85" spans="1:14">
      <c r="B85" s="95" t="s">
        <v>1057</v>
      </c>
      <c r="C85" s="96"/>
      <c r="D85" s="96"/>
      <c r="E85" s="96"/>
      <c r="F85" s="96"/>
      <c r="G85" s="96"/>
      <c r="H85" s="96"/>
      <c r="I85" s="93"/>
      <c r="J85" s="94"/>
      <c r="K85" s="312">
        <v>0.05</v>
      </c>
      <c r="L85" s="850">
        <f>N79*K85</f>
        <v>316.33282565893109</v>
      </c>
      <c r="M85" s="851"/>
      <c r="N85" s="57"/>
    </row>
    <row r="86" spans="1:14" ht="15.75" thickBot="1">
      <c r="B86" s="97" t="s">
        <v>1058</v>
      </c>
      <c r="C86" s="98"/>
      <c r="D86" s="98"/>
      <c r="E86" s="98"/>
      <c r="F86" s="98"/>
      <c r="G86" s="98"/>
      <c r="H86" s="98"/>
      <c r="I86" s="99"/>
      <c r="J86" s="100"/>
      <c r="K86" s="313">
        <v>0.05</v>
      </c>
      <c r="L86" s="852">
        <f>N79*K86</f>
        <v>316.33282565893109</v>
      </c>
      <c r="M86" s="853"/>
      <c r="N86" s="57"/>
    </row>
    <row r="87" spans="1:14" ht="15.75" thickBot="1">
      <c r="B87" s="815" t="s">
        <v>1037</v>
      </c>
      <c r="C87" s="816"/>
      <c r="D87" s="816"/>
      <c r="E87" s="816"/>
      <c r="F87" s="816"/>
      <c r="G87" s="816"/>
      <c r="H87" s="816"/>
      <c r="I87" s="816"/>
      <c r="J87" s="816"/>
      <c r="K87" s="816"/>
      <c r="L87" s="816"/>
      <c r="M87" s="817"/>
      <c r="N87" s="58">
        <f>L84+L85+L86</f>
        <v>1897.9969539535866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8224.6534671322079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3.75</v>
      </c>
      <c r="N36" s="280">
        <f>K36/M36</f>
        <v>12543.574706967505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12628.686715644339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94718.747312336447</v>
      </c>
      <c r="N48" s="280">
        <f>K48*M48</f>
        <v>94718.747312336447</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162883.14349424455</v>
      </c>
      <c r="N49" s="280">
        <f>K49*M49</f>
        <v>162883.14349424455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316634.01</v>
      </c>
      <c r="N50" s="280">
        <f>K50*M50</f>
        <v>9499.0203000000001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267100.91110658098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288240.79868990864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57648.159737981732</v>
      </c>
      <c r="M84" s="851"/>
      <c r="N84" s="57"/>
    </row>
    <row r="85" spans="1:14">
      <c r="B85" s="95" t="s">
        <v>1057</v>
      </c>
      <c r="C85" s="96"/>
      <c r="D85" s="96"/>
      <c r="E85" s="96"/>
      <c r="F85" s="96"/>
      <c r="G85" s="96"/>
      <c r="H85" s="96"/>
      <c r="I85" s="93"/>
      <c r="J85" s="94"/>
      <c r="K85" s="312">
        <v>0.05</v>
      </c>
      <c r="L85" s="850">
        <f>N79*K85</f>
        <v>14412.039934495433</v>
      </c>
      <c r="M85" s="851"/>
      <c r="N85" s="57"/>
    </row>
    <row r="86" spans="1:14" ht="15.75" thickBot="1">
      <c r="B86" s="97" t="s">
        <v>1058</v>
      </c>
      <c r="C86" s="98"/>
      <c r="D86" s="98"/>
      <c r="E86" s="98"/>
      <c r="F86" s="98"/>
      <c r="G86" s="98"/>
      <c r="H86" s="98"/>
      <c r="I86" s="99"/>
      <c r="J86" s="100"/>
      <c r="K86" s="313">
        <v>0.05</v>
      </c>
      <c r="L86" s="852">
        <f>N79*K86</f>
        <v>14412.039934495433</v>
      </c>
      <c r="M86" s="853"/>
      <c r="N86" s="57"/>
    </row>
    <row r="87" spans="1:14" ht="15.75" thickBot="1">
      <c r="B87" s="815" t="s">
        <v>1037</v>
      </c>
      <c r="C87" s="816"/>
      <c r="D87" s="816"/>
      <c r="E87" s="816"/>
      <c r="F87" s="816"/>
      <c r="G87" s="816"/>
      <c r="H87" s="816"/>
      <c r="I87" s="816"/>
      <c r="J87" s="816"/>
      <c r="K87" s="816"/>
      <c r="L87" s="816"/>
      <c r="M87" s="817"/>
      <c r="N87" s="58">
        <f>L84+L85+L86</f>
        <v>86472.239606972595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374713.03829688125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8.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3.75</v>
      </c>
      <c r="N36" s="280">
        <f>K36/M36</f>
        <v>12543.574706967505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12628.686715644339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94718.747312336447</v>
      </c>
      <c r="N48" s="280">
        <f>K48*M48</f>
        <v>94718.747312336447</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238363.91498342669</v>
      </c>
      <c r="N49" s="280">
        <f>K49*M49</f>
        <v>238363.91498342669</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316634.01</v>
      </c>
      <c r="N50" s="280">
        <f>K50*M50</f>
        <v>9499.0203000000001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342581.68259576312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363721.57017909078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72744.314035818155</v>
      </c>
      <c r="M84" s="851"/>
      <c r="N84" s="57"/>
    </row>
    <row r="85" spans="1:14">
      <c r="B85" s="95" t="s">
        <v>1057</v>
      </c>
      <c r="C85" s="96"/>
      <c r="D85" s="96"/>
      <c r="E85" s="96"/>
      <c r="F85" s="96"/>
      <c r="G85" s="96"/>
      <c r="H85" s="96"/>
      <c r="I85" s="93"/>
      <c r="J85" s="94"/>
      <c r="K85" s="312">
        <v>0.05</v>
      </c>
      <c r="L85" s="850">
        <f>N79*K85</f>
        <v>18186.078508954539</v>
      </c>
      <c r="M85" s="851"/>
      <c r="N85" s="57"/>
    </row>
    <row r="86" spans="1:14" ht="15.75" thickBot="1">
      <c r="B86" s="97" t="s">
        <v>1058</v>
      </c>
      <c r="C86" s="98"/>
      <c r="D86" s="98"/>
      <c r="E86" s="98"/>
      <c r="F86" s="98"/>
      <c r="G86" s="98"/>
      <c r="H86" s="98"/>
      <c r="I86" s="99"/>
      <c r="J86" s="100"/>
      <c r="K86" s="313">
        <v>0.05</v>
      </c>
      <c r="L86" s="852">
        <f>N79*K86</f>
        <v>18186.078508954539</v>
      </c>
      <c r="M86" s="853"/>
      <c r="N86" s="57"/>
    </row>
    <row r="87" spans="1:14" ht="15.75" thickBot="1">
      <c r="B87" s="815" t="s">
        <v>1037</v>
      </c>
      <c r="C87" s="816"/>
      <c r="D87" s="816"/>
      <c r="E87" s="816"/>
      <c r="F87" s="816"/>
      <c r="G87" s="816"/>
      <c r="H87" s="816"/>
      <c r="I87" s="816"/>
      <c r="J87" s="816"/>
      <c r="K87" s="816"/>
      <c r="L87" s="816"/>
      <c r="M87" s="817"/>
      <c r="N87" s="58">
        <f>L84+L85+L86</f>
        <v>109116.47105372723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472838.04123281804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3</v>
      </c>
      <c r="N36" s="280">
        <f>K36/M36</f>
        <v>15679.468383709382</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42.55600433841667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15722.024388047799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333200</v>
      </c>
      <c r="N48" s="280">
        <f>K48*M48</f>
        <v>333200</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316634.01</v>
      </c>
      <c r="N49" s="280">
        <f>K49*M49</f>
        <v>18998.0406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352198.04060000001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372175.66542188945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74435.1330843779</v>
      </c>
      <c r="M84" s="851"/>
      <c r="N84" s="57"/>
    </row>
    <row r="85" spans="1:14">
      <c r="B85" s="95" t="s">
        <v>1057</v>
      </c>
      <c r="C85" s="96"/>
      <c r="D85" s="96"/>
      <c r="E85" s="96"/>
      <c r="F85" s="96"/>
      <c r="G85" s="96"/>
      <c r="H85" s="96"/>
      <c r="I85" s="93"/>
      <c r="J85" s="94"/>
      <c r="K85" s="312">
        <v>0.05</v>
      </c>
      <c r="L85" s="850">
        <f>N79*K85</f>
        <v>18608.783271094475</v>
      </c>
      <c r="M85" s="851"/>
      <c r="N85" s="57"/>
    </row>
    <row r="86" spans="1:14" ht="15.75" thickBot="1">
      <c r="B86" s="97" t="s">
        <v>1058</v>
      </c>
      <c r="C86" s="98"/>
      <c r="D86" s="98"/>
      <c r="E86" s="98"/>
      <c r="F86" s="98"/>
      <c r="G86" s="98"/>
      <c r="H86" s="98"/>
      <c r="I86" s="99"/>
      <c r="J86" s="100"/>
      <c r="K86" s="313">
        <v>0.05</v>
      </c>
      <c r="L86" s="852">
        <f>N79*K86</f>
        <v>18608.783271094475</v>
      </c>
      <c r="M86" s="853"/>
      <c r="N86" s="57"/>
    </row>
    <row r="87" spans="1:14" ht="15.75" thickBot="1">
      <c r="B87" s="815" t="s">
        <v>1037</v>
      </c>
      <c r="C87" s="816"/>
      <c r="D87" s="816"/>
      <c r="E87" s="816"/>
      <c r="F87" s="816"/>
      <c r="G87" s="816"/>
      <c r="H87" s="816"/>
      <c r="I87" s="816"/>
      <c r="J87" s="816"/>
      <c r="K87" s="816"/>
      <c r="L87" s="816"/>
      <c r="M87" s="817"/>
      <c r="N87" s="58">
        <f>L84+L85+L86</f>
        <v>111652.69962656686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483828.3650484563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135</v>
      </c>
      <c r="B36" s="864" t="str">
        <f>VLOOKUP(A36,EQUIPOS!A6:D154,3,FALSE)</f>
        <v>Camión 350</v>
      </c>
      <c r="C36" s="865"/>
      <c r="D36" s="865"/>
      <c r="E36" s="865"/>
      <c r="F36" s="865"/>
      <c r="G36" s="865"/>
      <c r="H36" s="866"/>
      <c r="I36" s="275"/>
      <c r="J36" s="276"/>
      <c r="K36" s="277">
        <f>VLOOKUP(A36,EQUIPOS!A6:D163,4,FALSE)</f>
        <v>62717.876894423171</v>
      </c>
      <c r="L36" s="278"/>
      <c r="M36" s="344">
        <v>6.25</v>
      </c>
      <c r="N36" s="280">
        <f>K36/M36</f>
        <v>10034.860303107707</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306.40323123659999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10341.263534344307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130900</v>
      </c>
      <c r="N48" s="280">
        <f>K48*M48</f>
        <v>32725</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167750</v>
      </c>
      <c r="N49" s="280">
        <f>K49*M49</f>
        <v>40617.433414043582</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73342.433414043582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6128.0646247320001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89811.761573119889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17962.352314623979</v>
      </c>
      <c r="M84" s="851"/>
      <c r="N84" s="57"/>
    </row>
    <row r="85" spans="1:14">
      <c r="B85" s="95" t="s">
        <v>1057</v>
      </c>
      <c r="C85" s="96"/>
      <c r="D85" s="96"/>
      <c r="E85" s="96"/>
      <c r="F85" s="96"/>
      <c r="G85" s="96"/>
      <c r="H85" s="96"/>
      <c r="I85" s="93"/>
      <c r="J85" s="94"/>
      <c r="K85" s="312">
        <v>0.05</v>
      </c>
      <c r="L85" s="850">
        <f>N79*K85</f>
        <v>4490.5880786559947</v>
      </c>
      <c r="M85" s="851"/>
      <c r="N85" s="57"/>
    </row>
    <row r="86" spans="1:14" ht="15.75" thickBot="1">
      <c r="B86" s="97" t="s">
        <v>1058</v>
      </c>
      <c r="C86" s="98"/>
      <c r="D86" s="98"/>
      <c r="E86" s="98"/>
      <c r="F86" s="98"/>
      <c r="G86" s="98"/>
      <c r="H86" s="98"/>
      <c r="I86" s="99"/>
      <c r="J86" s="100"/>
      <c r="K86" s="313">
        <v>0.05</v>
      </c>
      <c r="L86" s="852">
        <f>N79*K86</f>
        <v>4490.5880786559947</v>
      </c>
      <c r="M86" s="853"/>
      <c r="N86" s="57"/>
    </row>
    <row r="87" spans="1:14" ht="15.75" thickBot="1">
      <c r="B87" s="815" t="s">
        <v>1037</v>
      </c>
      <c r="C87" s="816"/>
      <c r="D87" s="816"/>
      <c r="E87" s="816"/>
      <c r="F87" s="816"/>
      <c r="G87" s="816"/>
      <c r="H87" s="816"/>
      <c r="I87" s="816"/>
      <c r="J87" s="816"/>
      <c r="K87" s="816"/>
      <c r="L87" s="816"/>
      <c r="M87" s="817"/>
      <c r="N87" s="58">
        <f>L84+L85+L86</f>
        <v>26943.528471935966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116755.29004505585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34.044803470733335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72686.602784306626</v>
      </c>
      <c r="N48" s="280">
        <f>K48*M48</f>
        <v>72686.602784306626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72686.602784306626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3404.4803470733332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76125.127934850694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15225.02558697014</v>
      </c>
      <c r="M84" s="851"/>
      <c r="N84" s="57"/>
    </row>
    <row r="85" spans="1:14">
      <c r="B85" s="95" t="s">
        <v>1057</v>
      </c>
      <c r="C85" s="96"/>
      <c r="D85" s="96"/>
      <c r="E85" s="96"/>
      <c r="F85" s="96"/>
      <c r="G85" s="96"/>
      <c r="H85" s="96"/>
      <c r="I85" s="93"/>
      <c r="J85" s="94"/>
      <c r="K85" s="312">
        <v>0.05</v>
      </c>
      <c r="L85" s="850">
        <f>N79*K85</f>
        <v>3806.2563967425349</v>
      </c>
      <c r="M85" s="851"/>
      <c r="N85" s="57"/>
    </row>
    <row r="86" spans="1:14" ht="15.75" thickBot="1">
      <c r="B86" s="97" t="s">
        <v>1058</v>
      </c>
      <c r="C86" s="98"/>
      <c r="D86" s="98"/>
      <c r="E86" s="98"/>
      <c r="F86" s="98"/>
      <c r="G86" s="98"/>
      <c r="H86" s="98"/>
      <c r="I86" s="99"/>
      <c r="J86" s="100"/>
      <c r="K86" s="313">
        <v>0.05</v>
      </c>
      <c r="L86" s="852">
        <f>N79*K86</f>
        <v>3806.2563967425349</v>
      </c>
      <c r="M86" s="853"/>
      <c r="N86" s="57"/>
    </row>
    <row r="87" spans="1:14" ht="15.75" thickBot="1">
      <c r="B87" s="815" t="s">
        <v>1037</v>
      </c>
      <c r="C87" s="816"/>
      <c r="D87" s="816"/>
      <c r="E87" s="816"/>
      <c r="F87" s="816"/>
      <c r="G87" s="816"/>
      <c r="H87" s="816"/>
      <c r="I87" s="816"/>
      <c r="J87" s="816"/>
      <c r="K87" s="816"/>
      <c r="L87" s="816"/>
      <c r="M87" s="817"/>
      <c r="N87" s="58">
        <f>L84+L85+L86</f>
        <v>22837.538380455208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98962.666315305905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35.218762211103453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68103.977163864271</v>
      </c>
      <c r="N48" s="280">
        <f>K48*M48</f>
        <v>68103.977163864271</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68103.977163864271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71661.072147185725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14332.214429437146</v>
      </c>
      <c r="M84" s="851"/>
      <c r="N84" s="57"/>
    </row>
    <row r="85" spans="1:14">
      <c r="B85" s="95" t="s">
        <v>1057</v>
      </c>
      <c r="C85" s="96"/>
      <c r="D85" s="96"/>
      <c r="E85" s="96"/>
      <c r="F85" s="96"/>
      <c r="G85" s="96"/>
      <c r="H85" s="96"/>
      <c r="I85" s="93"/>
      <c r="J85" s="94"/>
      <c r="K85" s="312">
        <v>0.05</v>
      </c>
      <c r="L85" s="850">
        <f>N79*K85</f>
        <v>3583.0536073592866</v>
      </c>
      <c r="M85" s="851"/>
      <c r="N85" s="57"/>
    </row>
    <row r="86" spans="1:14" ht="15.75" thickBot="1">
      <c r="B86" s="97" t="s">
        <v>1058</v>
      </c>
      <c r="C86" s="98"/>
      <c r="D86" s="98"/>
      <c r="E86" s="98"/>
      <c r="F86" s="98"/>
      <c r="G86" s="98"/>
      <c r="H86" s="98"/>
      <c r="I86" s="99"/>
      <c r="J86" s="100"/>
      <c r="K86" s="313">
        <v>0.05</v>
      </c>
      <c r="L86" s="852">
        <f>N79*K86</f>
        <v>3583.0536073592866</v>
      </c>
      <c r="M86" s="853"/>
      <c r="N86" s="57"/>
    </row>
    <row r="87" spans="1:14" ht="15.75" thickBot="1">
      <c r="B87" s="815" t="s">
        <v>1037</v>
      </c>
      <c r="C87" s="816"/>
      <c r="D87" s="816"/>
      <c r="E87" s="816"/>
      <c r="F87" s="816"/>
      <c r="G87" s="816"/>
      <c r="H87" s="816"/>
      <c r="I87" s="816"/>
      <c r="J87" s="816"/>
      <c r="K87" s="816"/>
      <c r="L87" s="816"/>
      <c r="M87" s="817"/>
      <c r="N87" s="58">
        <f>L84+L85+L86</f>
        <v>21498.321644155723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93159.393791341456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35.218762211103453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27370</v>
      </c>
      <c r="N48" s="280">
        <f>K48*M48</f>
        <v>27370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27370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30927.094983321451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6185.4189966642907</v>
      </c>
      <c r="M84" s="851"/>
      <c r="N84" s="57"/>
    </row>
    <row r="85" spans="1:14">
      <c r="B85" s="95" t="s">
        <v>1057</v>
      </c>
      <c r="C85" s="96"/>
      <c r="D85" s="96"/>
      <c r="E85" s="96"/>
      <c r="F85" s="96"/>
      <c r="G85" s="96"/>
      <c r="H85" s="96"/>
      <c r="I85" s="93"/>
      <c r="J85" s="94"/>
      <c r="K85" s="312">
        <v>0.05</v>
      </c>
      <c r="L85" s="850">
        <f>N79*K85</f>
        <v>1546.3547491660727</v>
      </c>
      <c r="M85" s="851"/>
      <c r="N85" s="57"/>
    </row>
    <row r="86" spans="1:14" ht="15.75" thickBot="1">
      <c r="B86" s="97" t="s">
        <v>1058</v>
      </c>
      <c r="C86" s="98"/>
      <c r="D86" s="98"/>
      <c r="E86" s="98"/>
      <c r="F86" s="98"/>
      <c r="G86" s="98"/>
      <c r="H86" s="98"/>
      <c r="I86" s="99"/>
      <c r="J86" s="100"/>
      <c r="K86" s="313">
        <v>0.05</v>
      </c>
      <c r="L86" s="852">
        <f>N79*K86</f>
        <v>1546.3547491660727</v>
      </c>
      <c r="M86" s="853"/>
      <c r="N86" s="57"/>
    </row>
    <row r="87" spans="1:14" ht="15.75" thickBot="1">
      <c r="B87" s="815" t="s">
        <v>1037</v>
      </c>
      <c r="C87" s="816"/>
      <c r="D87" s="816"/>
      <c r="E87" s="816"/>
      <c r="F87" s="816"/>
      <c r="G87" s="816"/>
      <c r="H87" s="816"/>
      <c r="I87" s="816"/>
      <c r="J87" s="816"/>
      <c r="K87" s="816"/>
      <c r="L87" s="816"/>
      <c r="M87" s="817"/>
      <c r="N87" s="58">
        <f>L84+L85+L86</f>
        <v>9278.1284949964356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40205.223478317886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5346.78054491273</v>
      </c>
      <c r="L36" s="278"/>
      <c r="M36" s="344">
        <v>1.25</v>
      </c>
      <c r="N36" s="280">
        <f>K36/M36</f>
        <v>4277.4244359301838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N77*M41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4788.0964879911835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3500.3333333333335</v>
      </c>
      <c r="N48" s="280">
        <f>K48*M48</f>
        <v>33603.199999999997</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346184.08999999997</v>
      </c>
      <c r="N49" s="280">
        <f>K49*M49</f>
        <v>41542.090799999998</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29613.906481046222</v>
      </c>
      <c r="N50" s="280">
        <f>K50*M50</f>
        <v>14806.953240523111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89952.244040523103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120273.94313156427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24054.788626312857</v>
      </c>
      <c r="M84" s="851"/>
      <c r="N84" s="57"/>
    </row>
    <row r="85" spans="1:14">
      <c r="B85" s="95" t="s">
        <v>1057</v>
      </c>
      <c r="C85" s="96"/>
      <c r="D85" s="96"/>
      <c r="E85" s="96"/>
      <c r="F85" s="96"/>
      <c r="G85" s="96"/>
      <c r="H85" s="96"/>
      <c r="I85" s="93"/>
      <c r="J85" s="94"/>
      <c r="K85" s="312">
        <v>0.05</v>
      </c>
      <c r="L85" s="850">
        <f>N79*K85</f>
        <v>6013.6971565782142</v>
      </c>
      <c r="M85" s="851"/>
      <c r="N85" s="57"/>
    </row>
    <row r="86" spans="1:14" ht="15.75" thickBot="1">
      <c r="B86" s="97" t="s">
        <v>1058</v>
      </c>
      <c r="C86" s="98"/>
      <c r="D86" s="98"/>
      <c r="E86" s="98"/>
      <c r="F86" s="98"/>
      <c r="G86" s="98"/>
      <c r="H86" s="98"/>
      <c r="I86" s="99"/>
      <c r="J86" s="100"/>
      <c r="K86" s="313">
        <v>0.05</v>
      </c>
      <c r="L86" s="852">
        <f>N79*K86</f>
        <v>6013.6971565782142</v>
      </c>
      <c r="M86" s="853"/>
      <c r="N86" s="57"/>
    </row>
    <row r="87" spans="1:14" ht="15.75" thickBot="1">
      <c r="B87" s="815" t="s">
        <v>1037</v>
      </c>
      <c r="C87" s="816"/>
      <c r="D87" s="816"/>
      <c r="E87" s="816"/>
      <c r="F87" s="816"/>
      <c r="G87" s="816"/>
      <c r="H87" s="816"/>
      <c r="I87" s="816"/>
      <c r="J87" s="816"/>
      <c r="K87" s="816"/>
      <c r="L87" s="816"/>
      <c r="M87" s="817"/>
      <c r="N87" s="58">
        <f>L84+L85+L86</f>
        <v>36082.182939469283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156356.12607103356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7.2953150294428575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11900</v>
      </c>
      <c r="N48" s="280">
        <f>K48*M48</f>
        <v>11900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11900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12636.82681797373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2527.3653635947462</v>
      </c>
      <c r="M84" s="851"/>
      <c r="N84" s="57"/>
    </row>
    <row r="85" spans="1:14">
      <c r="B85" s="95" t="s">
        <v>1057</v>
      </c>
      <c r="C85" s="96"/>
      <c r="D85" s="96"/>
      <c r="E85" s="96"/>
      <c r="F85" s="96"/>
      <c r="G85" s="96"/>
      <c r="H85" s="96"/>
      <c r="I85" s="93"/>
      <c r="J85" s="94"/>
      <c r="K85" s="312">
        <v>0.05</v>
      </c>
      <c r="L85" s="850">
        <f>N79*K85</f>
        <v>631.84134089868655</v>
      </c>
      <c r="M85" s="851"/>
      <c r="N85" s="57"/>
    </row>
    <row r="86" spans="1:14" ht="15.75" thickBot="1">
      <c r="B86" s="97" t="s">
        <v>1058</v>
      </c>
      <c r="C86" s="98"/>
      <c r="D86" s="98"/>
      <c r="E86" s="98"/>
      <c r="F86" s="98"/>
      <c r="G86" s="98"/>
      <c r="H86" s="98"/>
      <c r="I86" s="99"/>
      <c r="J86" s="100"/>
      <c r="K86" s="313">
        <v>0.05</v>
      </c>
      <c r="L86" s="852">
        <f>N79*K86</f>
        <v>631.84134089868655</v>
      </c>
      <c r="M86" s="853"/>
      <c r="N86" s="57"/>
    </row>
    <row r="87" spans="1:14" ht="15.75" thickBot="1">
      <c r="B87" s="815" t="s">
        <v>1037</v>
      </c>
      <c r="C87" s="816"/>
      <c r="D87" s="816"/>
      <c r="E87" s="816"/>
      <c r="F87" s="816"/>
      <c r="G87" s="816"/>
      <c r="H87" s="816"/>
      <c r="I87" s="816"/>
      <c r="J87" s="816"/>
      <c r="K87" s="816"/>
      <c r="L87" s="816"/>
      <c r="M87" s="817"/>
      <c r="N87" s="58">
        <f>L84+L85+L86</f>
        <v>3791.0480453921195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16427.874863365851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160</v>
      </c>
      <c r="N36" s="280">
        <f>K36/M36</f>
        <v>293.99003219455091</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19.1502019522875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313.1402341468384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37362.51212197914</v>
      </c>
      <c r="N48" s="280">
        <f>K48*M48</f>
        <v>37362.51212197914</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316634.01</v>
      </c>
      <c r="N49" s="280">
        <f>K49*M49</f>
        <v>9499.0203000000001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46861.532421979136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1915.0201952287498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49089.692851354732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9817.938570270946</v>
      </c>
      <c r="M84" s="851"/>
      <c r="N84" s="57"/>
    </row>
    <row r="85" spans="1:14">
      <c r="B85" s="95" t="s">
        <v>1057</v>
      </c>
      <c r="C85" s="96"/>
      <c r="D85" s="96"/>
      <c r="E85" s="96"/>
      <c r="F85" s="96"/>
      <c r="G85" s="96"/>
      <c r="H85" s="96"/>
      <c r="I85" s="93"/>
      <c r="J85" s="94"/>
      <c r="K85" s="312">
        <v>0.05</v>
      </c>
      <c r="L85" s="850">
        <f>N79*K85</f>
        <v>2454.4846425677365</v>
      </c>
      <c r="M85" s="851"/>
      <c r="N85" s="57"/>
    </row>
    <row r="86" spans="1:14" ht="15.75" thickBot="1">
      <c r="B86" s="97" t="s">
        <v>1058</v>
      </c>
      <c r="C86" s="98"/>
      <c r="D86" s="98"/>
      <c r="E86" s="98"/>
      <c r="F86" s="98"/>
      <c r="G86" s="98"/>
      <c r="H86" s="98"/>
      <c r="I86" s="99"/>
      <c r="J86" s="100"/>
      <c r="K86" s="313">
        <v>0.05</v>
      </c>
      <c r="L86" s="852">
        <f>N79*K86</f>
        <v>2454.4846425677365</v>
      </c>
      <c r="M86" s="853"/>
      <c r="N86" s="57"/>
    </row>
    <row r="87" spans="1:14" ht="15.75" thickBot="1">
      <c r="B87" s="815" t="s">
        <v>1037</v>
      </c>
      <c r="C87" s="816"/>
      <c r="D87" s="816"/>
      <c r="E87" s="816"/>
      <c r="F87" s="816"/>
      <c r="G87" s="816"/>
      <c r="H87" s="816"/>
      <c r="I87" s="816"/>
      <c r="J87" s="816"/>
      <c r="K87" s="816"/>
      <c r="L87" s="816"/>
      <c r="M87" s="817"/>
      <c r="N87" s="58">
        <f>L84+L85+L86</f>
        <v>14726.90785540642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63816.60070676115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6500</v>
      </c>
      <c r="N48" s="280">
        <f>K48*M48</f>
        <v>260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7784.8471403603917</v>
      </c>
      <c r="N49" s="280">
        <f>K49*M49</f>
        <v>3113.9388561441569</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480</v>
      </c>
      <c r="N50" s="280">
        <f>K50*M50</f>
        <v>1440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4813.9388561441574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5562.9245325002903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1112.5849065000582</v>
      </c>
      <c r="M84" s="851"/>
      <c r="N84" s="57"/>
    </row>
    <row r="85" spans="1:14">
      <c r="B85" s="95" t="s">
        <v>1057</v>
      </c>
      <c r="C85" s="96"/>
      <c r="D85" s="96"/>
      <c r="E85" s="96"/>
      <c r="F85" s="96"/>
      <c r="G85" s="96"/>
      <c r="H85" s="96"/>
      <c r="I85" s="93"/>
      <c r="J85" s="94"/>
      <c r="K85" s="312">
        <v>0.05</v>
      </c>
      <c r="L85" s="850">
        <f>N79*K85</f>
        <v>278.14622662501455</v>
      </c>
      <c r="M85" s="851"/>
      <c r="N85" s="57"/>
    </row>
    <row r="86" spans="1:14" ht="15.75" thickBot="1">
      <c r="B86" s="97" t="s">
        <v>1058</v>
      </c>
      <c r="C86" s="98"/>
      <c r="D86" s="98"/>
      <c r="E86" s="98"/>
      <c r="F86" s="98"/>
      <c r="G86" s="98"/>
      <c r="H86" s="98"/>
      <c r="I86" s="99"/>
      <c r="J86" s="100"/>
      <c r="K86" s="313">
        <v>0.05</v>
      </c>
      <c r="L86" s="852">
        <f>N79*K86</f>
        <v>278.14622662501455</v>
      </c>
      <c r="M86" s="853"/>
      <c r="N86" s="57"/>
    </row>
    <row r="87" spans="1:14" ht="15.75" thickBot="1">
      <c r="B87" s="815" t="s">
        <v>1037</v>
      </c>
      <c r="C87" s="816"/>
      <c r="D87" s="816"/>
      <c r="E87" s="816"/>
      <c r="F87" s="816"/>
      <c r="G87" s="816"/>
      <c r="H87" s="816"/>
      <c r="I87" s="816"/>
      <c r="J87" s="816"/>
      <c r="K87" s="816"/>
      <c r="L87" s="816"/>
      <c r="M87" s="817"/>
      <c r="N87" s="58">
        <f>L84+L85+L86</f>
        <v>1668.8773597500874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7231.8018922503779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20977.439021923783</v>
      </c>
      <c r="N48" s="280">
        <f>K48*M48</f>
        <v>8390.9756087695132</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480</v>
      </c>
      <c r="N49" s="280">
        <f>K49*M49</f>
        <v>1440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9830.9756087695132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10579.961285125646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2115.9922570251292</v>
      </c>
      <c r="M84" s="851"/>
      <c r="N84" s="57"/>
    </row>
    <row r="85" spans="1:14">
      <c r="B85" s="95" t="s">
        <v>1057</v>
      </c>
      <c r="C85" s="96"/>
      <c r="D85" s="96"/>
      <c r="E85" s="96"/>
      <c r="F85" s="96"/>
      <c r="G85" s="96"/>
      <c r="H85" s="96"/>
      <c r="I85" s="93"/>
      <c r="J85" s="94"/>
      <c r="K85" s="312">
        <v>0.05</v>
      </c>
      <c r="L85" s="850">
        <f>N79*K85</f>
        <v>528.9980642562823</v>
      </c>
      <c r="M85" s="851"/>
      <c r="N85" s="57"/>
    </row>
    <row r="86" spans="1:14" ht="15.75" thickBot="1">
      <c r="B86" s="97" t="s">
        <v>1058</v>
      </c>
      <c r="C86" s="98"/>
      <c r="D86" s="98"/>
      <c r="E86" s="98"/>
      <c r="F86" s="98"/>
      <c r="G86" s="98"/>
      <c r="H86" s="98"/>
      <c r="I86" s="99"/>
      <c r="J86" s="100"/>
      <c r="K86" s="313">
        <v>0.05</v>
      </c>
      <c r="L86" s="852">
        <f>N79*K86</f>
        <v>528.9980642562823</v>
      </c>
      <c r="M86" s="853"/>
      <c r="N86" s="57"/>
    </row>
    <row r="87" spans="1:14" ht="15.75" thickBot="1">
      <c r="B87" s="815" t="s">
        <v>1037</v>
      </c>
      <c r="C87" s="816"/>
      <c r="D87" s="816"/>
      <c r="E87" s="816"/>
      <c r="F87" s="816"/>
      <c r="G87" s="816"/>
      <c r="H87" s="816"/>
      <c r="I87" s="816"/>
      <c r="J87" s="816"/>
      <c r="K87" s="816"/>
      <c r="L87" s="816"/>
      <c r="M87" s="817"/>
      <c r="N87" s="58">
        <f>L84+L85+L86</f>
        <v>3173.9883855376938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13753.94967066334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272.35842776586668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6500</v>
      </c>
      <c r="N48" s="280">
        <f>K48*M48</f>
        <v>520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7784.8471403603917</v>
      </c>
      <c r="N49" s="280">
        <f>K49*M49</f>
        <v>3113.9388561441569</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480</v>
      </c>
      <c r="N50" s="280">
        <f>K50*M50</f>
        <v>1440</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20600</v>
      </c>
      <c r="N51" s="280">
        <f>K51*M51</f>
        <v>30900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35973.938856144159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38969.881561568691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7793.9763123137382</v>
      </c>
      <c r="M84" s="851"/>
      <c r="N84" s="57"/>
    </row>
    <row r="85" spans="1:14">
      <c r="B85" s="95" t="s">
        <v>1057</v>
      </c>
      <c r="C85" s="96"/>
      <c r="D85" s="96"/>
      <c r="E85" s="96"/>
      <c r="F85" s="96"/>
      <c r="G85" s="96"/>
      <c r="H85" s="96"/>
      <c r="I85" s="93"/>
      <c r="J85" s="94"/>
      <c r="K85" s="312">
        <v>0.05</v>
      </c>
      <c r="L85" s="850">
        <f>N79*K85</f>
        <v>1948.4940780784345</v>
      </c>
      <c r="M85" s="851"/>
      <c r="N85" s="57"/>
    </row>
    <row r="86" spans="1:14" ht="15.75" thickBot="1">
      <c r="B86" s="97" t="s">
        <v>1058</v>
      </c>
      <c r="C86" s="98"/>
      <c r="D86" s="98"/>
      <c r="E86" s="98"/>
      <c r="F86" s="98"/>
      <c r="G86" s="98"/>
      <c r="H86" s="98"/>
      <c r="I86" s="99"/>
      <c r="J86" s="100"/>
      <c r="K86" s="313">
        <v>0.05</v>
      </c>
      <c r="L86" s="852">
        <f>N79*K86</f>
        <v>1948.4940780784345</v>
      </c>
      <c r="M86" s="853"/>
      <c r="N86" s="57"/>
    </row>
    <row r="87" spans="1:14" ht="15.75" thickBot="1">
      <c r="B87" s="815" t="s">
        <v>1037</v>
      </c>
      <c r="C87" s="816"/>
      <c r="D87" s="816"/>
      <c r="E87" s="816"/>
      <c r="F87" s="816"/>
      <c r="G87" s="816"/>
      <c r="H87" s="816"/>
      <c r="I87" s="816"/>
      <c r="J87" s="816"/>
      <c r="K87" s="816"/>
      <c r="L87" s="816"/>
      <c r="M87" s="817"/>
      <c r="N87" s="58">
        <f>L84+L85+L86</f>
        <v>11690.964468470607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50660.846030039298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272.35842776586668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20977.439021923783</v>
      </c>
      <c r="N48" s="280">
        <f>K48*M48</f>
        <v>8390.9756087695132</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480</v>
      </c>
      <c r="N49" s="280">
        <f>K49*M49</f>
        <v>1440</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20600</v>
      </c>
      <c r="N50" s="280">
        <f>K50*M50</f>
        <v>30900</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40730.975608769513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43726.918314194045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8745.383662838809</v>
      </c>
      <c r="M84" s="851"/>
      <c r="N84" s="57"/>
    </row>
    <row r="85" spans="1:14">
      <c r="B85" s="95" t="s">
        <v>1057</v>
      </c>
      <c r="C85" s="96"/>
      <c r="D85" s="96"/>
      <c r="E85" s="96"/>
      <c r="F85" s="96"/>
      <c r="G85" s="96"/>
      <c r="H85" s="96"/>
      <c r="I85" s="93"/>
      <c r="J85" s="94"/>
      <c r="K85" s="312">
        <v>0.05</v>
      </c>
      <c r="L85" s="850">
        <f>N79*K85</f>
        <v>2186.3459157097022</v>
      </c>
      <c r="M85" s="851"/>
      <c r="N85" s="57"/>
    </row>
    <row r="86" spans="1:14" ht="15.75" thickBot="1">
      <c r="B86" s="97" t="s">
        <v>1058</v>
      </c>
      <c r="C86" s="98"/>
      <c r="D86" s="98"/>
      <c r="E86" s="98"/>
      <c r="F86" s="98"/>
      <c r="G86" s="98"/>
      <c r="H86" s="98"/>
      <c r="I86" s="99"/>
      <c r="J86" s="100"/>
      <c r="K86" s="313">
        <v>0.05</v>
      </c>
      <c r="L86" s="852">
        <f>N79*K86</f>
        <v>2186.3459157097022</v>
      </c>
      <c r="M86" s="853"/>
      <c r="N86" s="57"/>
    </row>
    <row r="87" spans="1:14" ht="15.75" thickBot="1">
      <c r="B87" s="815" t="s">
        <v>1037</v>
      </c>
      <c r="C87" s="816"/>
      <c r="D87" s="816"/>
      <c r="E87" s="816"/>
      <c r="F87" s="816"/>
      <c r="G87" s="816"/>
      <c r="H87" s="816"/>
      <c r="I87" s="816"/>
      <c r="J87" s="816"/>
      <c r="K87" s="816"/>
      <c r="L87" s="816"/>
      <c r="M87" s="817"/>
      <c r="N87" s="58">
        <f>L84+L85+L86</f>
        <v>13118.075494258213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56844.993808452258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241</v>
      </c>
      <c r="B36" s="864" t="str">
        <f>VLOOKUP(A36,EQUIPOS!A6:D154,3,FALSE)</f>
        <v>Grúa (capacidad 15 ton)</v>
      </c>
      <c r="C36" s="865"/>
      <c r="D36" s="865"/>
      <c r="E36" s="865"/>
      <c r="F36" s="865"/>
      <c r="G36" s="865"/>
      <c r="H36" s="866"/>
      <c r="I36" s="275"/>
      <c r="J36" s="276"/>
      <c r="K36" s="277">
        <f>VLOOKUP(A36,EQUIPOS!A6:D163,4,FALSE)</f>
        <v>131016.11960408687</v>
      </c>
      <c r="L36" s="278"/>
      <c r="M36" s="344">
        <v>0.75</v>
      </c>
      <c r="N36" s="280">
        <f>K36/M36</f>
        <v>174688.15947211583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0.2</v>
      </c>
      <c r="N41" s="352">
        <f>N77*M41</f>
        <v>8511.2008676833339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183199.36033979917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9662.5741987585116</v>
      </c>
      <c r="N48" s="280">
        <f>K48*M48</f>
        <v>9662.5741987585116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9662.5741987585116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42556.004338416664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235417.93887697434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47083.587775394873</v>
      </c>
      <c r="M84" s="851"/>
      <c r="N84" s="57"/>
    </row>
    <row r="85" spans="1:14">
      <c r="B85" s="95" t="s">
        <v>1057</v>
      </c>
      <c r="C85" s="96"/>
      <c r="D85" s="96"/>
      <c r="E85" s="96"/>
      <c r="F85" s="96"/>
      <c r="G85" s="96"/>
      <c r="H85" s="96"/>
      <c r="I85" s="93"/>
      <c r="J85" s="94"/>
      <c r="K85" s="312">
        <v>0.05</v>
      </c>
      <c r="L85" s="850">
        <f>N79*K85</f>
        <v>11770.896943848718</v>
      </c>
      <c r="M85" s="851"/>
      <c r="N85" s="57"/>
    </row>
    <row r="86" spans="1:14" ht="15.75" thickBot="1">
      <c r="B86" s="97" t="s">
        <v>1058</v>
      </c>
      <c r="C86" s="98"/>
      <c r="D86" s="98"/>
      <c r="E86" s="98"/>
      <c r="F86" s="98"/>
      <c r="G86" s="98"/>
      <c r="H86" s="98"/>
      <c r="I86" s="99"/>
      <c r="J86" s="100"/>
      <c r="K86" s="313">
        <v>0.05</v>
      </c>
      <c r="L86" s="852">
        <f>N79*K86</f>
        <v>11770.896943848718</v>
      </c>
      <c r="M86" s="853"/>
      <c r="N86" s="57"/>
    </row>
    <row r="87" spans="1:14" ht="15.75" thickBot="1">
      <c r="B87" s="815" t="s">
        <v>1037</v>
      </c>
      <c r="C87" s="816"/>
      <c r="D87" s="816"/>
      <c r="E87" s="816"/>
      <c r="F87" s="816"/>
      <c r="G87" s="816"/>
      <c r="H87" s="816"/>
      <c r="I87" s="816"/>
      <c r="J87" s="816"/>
      <c r="K87" s="816"/>
      <c r="L87" s="816"/>
      <c r="M87" s="817"/>
      <c r="N87" s="58">
        <f>L84+L85+L86</f>
        <v>70625.38166309231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306043.32054006663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0.2</v>
      </c>
      <c r="N41" s="352">
        <f>N77*M41</f>
        <v>6383.4006507624999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9662.5741987585116</v>
      </c>
      <c r="N48" s="280">
        <f>K48*M48</f>
        <v>9662.5741987585116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9662.5741987585116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47962.978103333509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9592.5956206667015</v>
      </c>
      <c r="M84" s="851"/>
      <c r="N84" s="57"/>
    </row>
    <row r="85" spans="1:14">
      <c r="B85" s="95" t="s">
        <v>1057</v>
      </c>
      <c r="C85" s="96"/>
      <c r="D85" s="96"/>
      <c r="E85" s="96"/>
      <c r="F85" s="96"/>
      <c r="G85" s="96"/>
      <c r="H85" s="96"/>
      <c r="I85" s="93"/>
      <c r="J85" s="94"/>
      <c r="K85" s="312">
        <v>0.05</v>
      </c>
      <c r="L85" s="850">
        <f>N79*K85</f>
        <v>2398.1489051666754</v>
      </c>
      <c r="M85" s="851"/>
      <c r="N85" s="57"/>
    </row>
    <row r="86" spans="1:14" ht="15.75" thickBot="1">
      <c r="B86" s="97" t="s">
        <v>1058</v>
      </c>
      <c r="C86" s="98"/>
      <c r="D86" s="98"/>
      <c r="E86" s="98"/>
      <c r="F86" s="98"/>
      <c r="G86" s="98"/>
      <c r="H86" s="98"/>
      <c r="I86" s="99"/>
      <c r="J86" s="100"/>
      <c r="K86" s="313">
        <v>0.05</v>
      </c>
      <c r="L86" s="852">
        <f>N79*K86</f>
        <v>2398.1489051666754</v>
      </c>
      <c r="M86" s="853"/>
      <c r="N86" s="57"/>
    </row>
    <row r="87" spans="1:14" ht="15.75" thickBot="1">
      <c r="B87" s="815" t="s">
        <v>1037</v>
      </c>
      <c r="C87" s="816"/>
      <c r="D87" s="816"/>
      <c r="E87" s="816"/>
      <c r="F87" s="816"/>
      <c r="G87" s="816"/>
      <c r="H87" s="816"/>
      <c r="I87" s="816"/>
      <c r="J87" s="816"/>
      <c r="K87" s="816"/>
      <c r="L87" s="816"/>
      <c r="M87" s="817"/>
      <c r="N87" s="58">
        <f>L84+L85+L86</f>
        <v>14388.893431000053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62351.871534333564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9662.5741987585116</v>
      </c>
      <c r="N48" s="280">
        <f>K48*M48</f>
        <v>9662.5741987585116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9662.5741987585116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17022.401735366668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29238.33619443018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5847.6672388860361</v>
      </c>
      <c r="M84" s="851"/>
      <c r="N84" s="57"/>
    </row>
    <row r="85" spans="1:14">
      <c r="B85" s="95" t="s">
        <v>1057</v>
      </c>
      <c r="C85" s="96"/>
      <c r="D85" s="96"/>
      <c r="E85" s="96"/>
      <c r="F85" s="96"/>
      <c r="G85" s="96"/>
      <c r="H85" s="96"/>
      <c r="I85" s="93"/>
      <c r="J85" s="94"/>
      <c r="K85" s="312">
        <v>0.05</v>
      </c>
      <c r="L85" s="850">
        <f>N79*K85</f>
        <v>1461.916809721509</v>
      </c>
      <c r="M85" s="851"/>
      <c r="N85" s="57"/>
    </row>
    <row r="86" spans="1:14" ht="15.75" thickBot="1">
      <c r="B86" s="97" t="s">
        <v>1058</v>
      </c>
      <c r="C86" s="98"/>
      <c r="D86" s="98"/>
      <c r="E86" s="98"/>
      <c r="F86" s="98"/>
      <c r="G86" s="98"/>
      <c r="H86" s="98"/>
      <c r="I86" s="99"/>
      <c r="J86" s="100"/>
      <c r="K86" s="313">
        <v>0.05</v>
      </c>
      <c r="L86" s="852">
        <f>N79*K86</f>
        <v>1461.916809721509</v>
      </c>
      <c r="M86" s="853"/>
      <c r="N86" s="57"/>
    </row>
    <row r="87" spans="1:14" ht="15.75" thickBot="1">
      <c r="B87" s="815" t="s">
        <v>1037</v>
      </c>
      <c r="C87" s="816"/>
      <c r="D87" s="816"/>
      <c r="E87" s="816"/>
      <c r="F87" s="816"/>
      <c r="G87" s="816"/>
      <c r="H87" s="816"/>
      <c r="I87" s="816"/>
      <c r="J87" s="816"/>
      <c r="K87" s="816"/>
      <c r="L87" s="816"/>
      <c r="M87" s="817"/>
      <c r="N87" s="58">
        <f>L84+L85+L86</f>
        <v>8771.5008583290546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38009.837052759234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9662.5741987585116</v>
      </c>
      <c r="N48" s="280">
        <f>K48*M48</f>
        <v>9662.5741987585116</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9662.5741987585116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12766.801301525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24344.395695512263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4868.8791391024524</v>
      </c>
      <c r="M84" s="851"/>
      <c r="N84" s="57"/>
    </row>
    <row r="85" spans="1:14">
      <c r="B85" s="95" t="s">
        <v>1057</v>
      </c>
      <c r="C85" s="96"/>
      <c r="D85" s="96"/>
      <c r="E85" s="96"/>
      <c r="F85" s="96"/>
      <c r="G85" s="96"/>
      <c r="H85" s="96"/>
      <c r="I85" s="93"/>
      <c r="J85" s="94"/>
      <c r="K85" s="312">
        <v>0.05</v>
      </c>
      <c r="L85" s="850">
        <f>N79*K85</f>
        <v>1217.2197847756131</v>
      </c>
      <c r="M85" s="851"/>
      <c r="N85" s="57"/>
    </row>
    <row r="86" spans="1:14" ht="15.75" thickBot="1">
      <c r="B86" s="97" t="s">
        <v>1058</v>
      </c>
      <c r="C86" s="98"/>
      <c r="D86" s="98"/>
      <c r="E86" s="98"/>
      <c r="F86" s="98"/>
      <c r="G86" s="98"/>
      <c r="H86" s="98"/>
      <c r="I86" s="99"/>
      <c r="J86" s="100"/>
      <c r="K86" s="313">
        <v>0.05</v>
      </c>
      <c r="L86" s="852">
        <f>N79*K86</f>
        <v>1217.2197847756131</v>
      </c>
      <c r="M86" s="853"/>
      <c r="N86" s="57"/>
    </row>
    <row r="87" spans="1:14" ht="15.75" thickBot="1">
      <c r="B87" s="815" t="s">
        <v>1037</v>
      </c>
      <c r="C87" s="816"/>
      <c r="D87" s="816"/>
      <c r="E87" s="816"/>
      <c r="F87" s="816"/>
      <c r="G87" s="816"/>
      <c r="H87" s="816"/>
      <c r="I87" s="816"/>
      <c r="J87" s="816"/>
      <c r="K87" s="816"/>
      <c r="L87" s="816"/>
      <c r="M87" s="817"/>
      <c r="N87" s="58">
        <f>L84+L85+L86</f>
        <v>7303.3187086536791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31647.714404165941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10728.404455063024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43802.484047489903</v>
      </c>
      <c r="N48" s="280">
        <f>K48*M48</f>
        <v>91985.216499728806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9662.5741987585116</v>
      </c>
      <c r="N49" s="280">
        <f>K49*M49</f>
        <v>9662.5741987585116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101647.79069848731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183898.89152063715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36779.778304127431</v>
      </c>
      <c r="M84" s="851"/>
      <c r="N84" s="57"/>
    </row>
    <row r="85" spans="1:14">
      <c r="B85" s="95" t="s">
        <v>1057</v>
      </c>
      <c r="C85" s="96"/>
      <c r="D85" s="96"/>
      <c r="E85" s="96"/>
      <c r="F85" s="96"/>
      <c r="G85" s="96"/>
      <c r="H85" s="96"/>
      <c r="I85" s="93"/>
      <c r="J85" s="94"/>
      <c r="K85" s="312">
        <v>0.05</v>
      </c>
      <c r="L85" s="850">
        <f>N79*K85</f>
        <v>9194.9445760318577</v>
      </c>
      <c r="M85" s="851"/>
      <c r="N85" s="57"/>
    </row>
    <row r="86" spans="1:14" ht="15.75" thickBot="1">
      <c r="B86" s="97" t="s">
        <v>1058</v>
      </c>
      <c r="C86" s="98"/>
      <c r="D86" s="98"/>
      <c r="E86" s="98"/>
      <c r="F86" s="98"/>
      <c r="G86" s="98"/>
      <c r="H86" s="98"/>
      <c r="I86" s="99"/>
      <c r="J86" s="100"/>
      <c r="K86" s="313">
        <v>0.05</v>
      </c>
      <c r="L86" s="852">
        <f>N79*K86</f>
        <v>9194.9445760318577</v>
      </c>
      <c r="M86" s="853"/>
      <c r="N86" s="57"/>
    </row>
    <row r="87" spans="1:14" ht="15.75" thickBot="1">
      <c r="B87" s="815" t="s">
        <v>1037</v>
      </c>
      <c r="C87" s="816"/>
      <c r="D87" s="816"/>
      <c r="E87" s="816"/>
      <c r="F87" s="816"/>
      <c r="G87" s="816"/>
      <c r="H87" s="816"/>
      <c r="I87" s="816"/>
      <c r="J87" s="816"/>
      <c r="K87" s="816"/>
      <c r="L87" s="816"/>
      <c r="M87" s="817"/>
      <c r="N87" s="58">
        <f>L84+L85+L86</f>
        <v>55169.667456191142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239068.5589768283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10728.404455063024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43802.484047489903</v>
      </c>
      <c r="N48" s="280">
        <f>K48*M48</f>
        <v>87604.968094979806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9662.5741987585116</v>
      </c>
      <c r="N49" s="280">
        <f>K49*M49</f>
        <v>9662.5741987585116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97267.542293738312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179518.64311588818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35903.728623177638</v>
      </c>
      <c r="M84" s="851"/>
      <c r="N84" s="57"/>
    </row>
    <row r="85" spans="1:14">
      <c r="B85" s="95" t="s">
        <v>1057</v>
      </c>
      <c r="C85" s="96"/>
      <c r="D85" s="96"/>
      <c r="E85" s="96"/>
      <c r="F85" s="96"/>
      <c r="G85" s="96"/>
      <c r="H85" s="96"/>
      <c r="I85" s="93"/>
      <c r="J85" s="94"/>
      <c r="K85" s="312">
        <v>0.05</v>
      </c>
      <c r="L85" s="850">
        <f>N79*K85</f>
        <v>8975.9321557944095</v>
      </c>
      <c r="M85" s="851"/>
      <c r="N85" s="57"/>
    </row>
    <row r="86" spans="1:14" ht="15.75" thickBot="1">
      <c r="B86" s="97" t="s">
        <v>1058</v>
      </c>
      <c r="C86" s="98"/>
      <c r="D86" s="98"/>
      <c r="E86" s="98"/>
      <c r="F86" s="98"/>
      <c r="G86" s="98"/>
      <c r="H86" s="98"/>
      <c r="I86" s="99"/>
      <c r="J86" s="100"/>
      <c r="K86" s="313">
        <v>0.05</v>
      </c>
      <c r="L86" s="852">
        <f>N79*K86</f>
        <v>8975.9321557944095</v>
      </c>
      <c r="M86" s="853"/>
      <c r="N86" s="57"/>
    </row>
    <row r="87" spans="1:14" ht="15.75" thickBot="1">
      <c r="B87" s="815" t="s">
        <v>1037</v>
      </c>
      <c r="C87" s="816"/>
      <c r="D87" s="816"/>
      <c r="E87" s="816"/>
      <c r="F87" s="816"/>
      <c r="G87" s="816"/>
      <c r="H87" s="816"/>
      <c r="I87" s="816"/>
      <c r="J87" s="816"/>
      <c r="K87" s="816"/>
      <c r="L87" s="816"/>
      <c r="M87" s="817"/>
      <c r="N87" s="58">
        <f>L84+L85+L86</f>
        <v>53855.59293476645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233374.23605065461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4479.5794040438586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43802.484047489903</v>
      </c>
      <c r="N48" s="280">
        <f>K48*M48</f>
        <v>57381.254102211773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9662.5741987585116</v>
      </c>
      <c r="N49" s="280">
        <f>K49*M49</f>
        <v>9662.5741987585116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67043.828300970286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44795.794040438588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116319.20174545274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23263.840349090548</v>
      </c>
      <c r="M84" s="851"/>
      <c r="N84" s="57"/>
    </row>
    <row r="85" spans="1:14">
      <c r="B85" s="95" t="s">
        <v>1057</v>
      </c>
      <c r="C85" s="96"/>
      <c r="D85" s="96"/>
      <c r="E85" s="96"/>
      <c r="F85" s="96"/>
      <c r="G85" s="96"/>
      <c r="H85" s="96"/>
      <c r="I85" s="93"/>
      <c r="J85" s="94"/>
      <c r="K85" s="312">
        <v>0.05</v>
      </c>
      <c r="L85" s="850">
        <f>N79*K85</f>
        <v>5815.9600872726369</v>
      </c>
      <c r="M85" s="851"/>
      <c r="N85" s="57"/>
    </row>
    <row r="86" spans="1:14" ht="15.75" thickBot="1">
      <c r="B86" s="97" t="s">
        <v>1058</v>
      </c>
      <c r="C86" s="98"/>
      <c r="D86" s="98"/>
      <c r="E86" s="98"/>
      <c r="F86" s="98"/>
      <c r="G86" s="98"/>
      <c r="H86" s="98"/>
      <c r="I86" s="99"/>
      <c r="J86" s="100"/>
      <c r="K86" s="313">
        <v>0.05</v>
      </c>
      <c r="L86" s="852">
        <f>N79*K86</f>
        <v>5815.9600872726369</v>
      </c>
      <c r="M86" s="853"/>
      <c r="N86" s="57"/>
    </row>
    <row r="87" spans="1:14" ht="15.75" thickBot="1">
      <c r="B87" s="815" t="s">
        <v>1037</v>
      </c>
      <c r="C87" s="816"/>
      <c r="D87" s="816"/>
      <c r="E87" s="816"/>
      <c r="F87" s="816"/>
      <c r="G87" s="816"/>
      <c r="H87" s="816"/>
      <c r="I87" s="816"/>
      <c r="J87" s="816"/>
      <c r="K87" s="816"/>
      <c r="L87" s="816"/>
      <c r="M87" s="817"/>
      <c r="N87" s="58">
        <f>L84+L85+L86</f>
        <v>34895.760523635821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151214.96226908854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3754.9415592720588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43802.484047489903</v>
      </c>
      <c r="N48" s="280">
        <f>K48*M48</f>
        <v>48182.732452238895</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9662.5741987585116</v>
      </c>
      <c r="N49" s="280">
        <f>K49*M49</f>
        <v>9662.5741987585116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57845.306650997409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37549.415592720587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99149.66380299005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19829.932760598011</v>
      </c>
      <c r="M84" s="851"/>
      <c r="N84" s="57"/>
    </row>
    <row r="85" spans="1:14">
      <c r="B85" s="95" t="s">
        <v>1057</v>
      </c>
      <c r="C85" s="96"/>
      <c r="D85" s="96"/>
      <c r="E85" s="96"/>
      <c r="F85" s="96"/>
      <c r="G85" s="96"/>
      <c r="H85" s="96"/>
      <c r="I85" s="93"/>
      <c r="J85" s="94"/>
      <c r="K85" s="312">
        <v>0.05</v>
      </c>
      <c r="L85" s="850">
        <f>N79*K85</f>
        <v>4957.4831901495027</v>
      </c>
      <c r="M85" s="851"/>
      <c r="N85" s="57"/>
    </row>
    <row r="86" spans="1:14" ht="15.75" thickBot="1">
      <c r="B86" s="97" t="s">
        <v>1058</v>
      </c>
      <c r="C86" s="98"/>
      <c r="D86" s="98"/>
      <c r="E86" s="98"/>
      <c r="F86" s="98"/>
      <c r="G86" s="98"/>
      <c r="H86" s="98"/>
      <c r="I86" s="99"/>
      <c r="J86" s="100"/>
      <c r="K86" s="313">
        <v>0.05</v>
      </c>
      <c r="L86" s="852">
        <f>N79*K86</f>
        <v>4957.4831901495027</v>
      </c>
      <c r="M86" s="853"/>
      <c r="N86" s="57"/>
    </row>
    <row r="87" spans="1:14" ht="15.75" thickBot="1">
      <c r="B87" s="815" t="s">
        <v>1037</v>
      </c>
      <c r="C87" s="816"/>
      <c r="D87" s="816"/>
      <c r="E87" s="816"/>
      <c r="F87" s="816"/>
      <c r="G87" s="816"/>
      <c r="H87" s="816"/>
      <c r="I87" s="816"/>
      <c r="J87" s="816"/>
      <c r="K87" s="816"/>
      <c r="L87" s="816"/>
      <c r="M87" s="817"/>
      <c r="N87" s="58">
        <f>L84+L85+L86</f>
        <v>29744.899140897014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128894.56294388707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43802.484047489903</v>
      </c>
      <c r="N48" s="280">
        <f>K48*M48</f>
        <v>2190.1242023744953</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55.655134092689678</v>
      </c>
      <c r="N49" s="280">
        <f>K49*M49</f>
        <v>278.27567046344836</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8025.7207689989737</v>
      </c>
      <c r="N50" s="280">
        <f>K50*M50</f>
        <v>8025.7207689989737</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10494.120641836918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13302.816928172419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2660.5633856344839</v>
      </c>
      <c r="M84" s="851"/>
      <c r="N84" s="57"/>
    </row>
    <row r="85" spans="1:14">
      <c r="B85" s="95" t="s">
        <v>1057</v>
      </c>
      <c r="C85" s="96"/>
      <c r="D85" s="96"/>
      <c r="E85" s="96"/>
      <c r="F85" s="96"/>
      <c r="G85" s="96"/>
      <c r="H85" s="96"/>
      <c r="I85" s="93"/>
      <c r="J85" s="94"/>
      <c r="K85" s="312">
        <v>0.05</v>
      </c>
      <c r="L85" s="850">
        <f>N79*K85</f>
        <v>665.14084640862097</v>
      </c>
      <c r="M85" s="851"/>
      <c r="N85" s="57"/>
    </row>
    <row r="86" spans="1:14" ht="15.75" thickBot="1">
      <c r="B86" s="97" t="s">
        <v>1058</v>
      </c>
      <c r="C86" s="98"/>
      <c r="D86" s="98"/>
      <c r="E86" s="98"/>
      <c r="F86" s="98"/>
      <c r="G86" s="98"/>
      <c r="H86" s="98"/>
      <c r="I86" s="99"/>
      <c r="J86" s="100"/>
      <c r="K86" s="313">
        <v>0.05</v>
      </c>
      <c r="L86" s="852">
        <f>N79*K86</f>
        <v>665.14084640862097</v>
      </c>
      <c r="M86" s="853"/>
      <c r="N86" s="57"/>
    </row>
    <row r="87" spans="1:14" ht="15.75" thickBot="1">
      <c r="B87" s="815" t="s">
        <v>1037</v>
      </c>
      <c r="C87" s="816"/>
      <c r="D87" s="816"/>
      <c r="E87" s="816"/>
      <c r="F87" s="816"/>
      <c r="G87" s="816"/>
      <c r="H87" s="816"/>
      <c r="I87" s="816"/>
      <c r="J87" s="816"/>
      <c r="K87" s="816"/>
      <c r="L87" s="816"/>
      <c r="M87" s="817"/>
      <c r="N87" s="58">
        <f>L84+L85+L86</f>
        <v>3990.8450784517254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17293.662006624145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1319.4959850539383</v>
      </c>
      <c r="N48" s="280">
        <f>K48*M48</f>
        <v>1319.4959850539383</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101891.59113361053</v>
      </c>
      <c r="N49" s="280">
        <f>K49*M49</f>
        <v>5094.5795566805273</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43802.484047489903</v>
      </c>
      <c r="N50" s="280">
        <f>K50*M50</f>
        <v>3285.1863035617425</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55.655134092689678</v>
      </c>
      <c r="N51" s="280">
        <f>K51*M51</f>
        <v>278.27567046344836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9977.5375157596573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11101.016030293857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2220.2032060587712</v>
      </c>
      <c r="M84" s="851"/>
      <c r="N84" s="57"/>
    </row>
    <row r="85" spans="1:14">
      <c r="B85" s="95" t="s">
        <v>1057</v>
      </c>
      <c r="C85" s="96"/>
      <c r="D85" s="96"/>
      <c r="E85" s="96"/>
      <c r="F85" s="96"/>
      <c r="G85" s="96"/>
      <c r="H85" s="96"/>
      <c r="I85" s="93"/>
      <c r="J85" s="94"/>
      <c r="K85" s="312">
        <v>0.05</v>
      </c>
      <c r="L85" s="850">
        <f>N79*K85</f>
        <v>555.05080151469281</v>
      </c>
      <c r="M85" s="851"/>
      <c r="N85" s="57"/>
    </row>
    <row r="86" spans="1:14" ht="15.75" thickBot="1">
      <c r="B86" s="97" t="s">
        <v>1058</v>
      </c>
      <c r="C86" s="98"/>
      <c r="D86" s="98"/>
      <c r="E86" s="98"/>
      <c r="F86" s="98"/>
      <c r="G86" s="98"/>
      <c r="H86" s="98"/>
      <c r="I86" s="99"/>
      <c r="J86" s="100"/>
      <c r="K86" s="313">
        <v>0.05</v>
      </c>
      <c r="L86" s="852">
        <f>N79*K86</f>
        <v>555.05080151469281</v>
      </c>
      <c r="M86" s="853"/>
      <c r="N86" s="57"/>
    </row>
    <row r="87" spans="1:14" ht="15.75" thickBot="1">
      <c r="B87" s="815" t="s">
        <v>1037</v>
      </c>
      <c r="C87" s="816"/>
      <c r="D87" s="816"/>
      <c r="E87" s="816"/>
      <c r="F87" s="816"/>
      <c r="G87" s="816"/>
      <c r="H87" s="816"/>
      <c r="I87" s="816"/>
      <c r="J87" s="816"/>
      <c r="K87" s="816"/>
      <c r="L87" s="816"/>
      <c r="M87" s="817"/>
      <c r="N87" s="58">
        <f>L84+L85+L86</f>
        <v>3330.3048090881571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14431.320839382013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253</v>
      </c>
      <c r="B36" s="864" t="str">
        <f>VLOOKUP(A36,EQUIPOS!A6:D154,3,FALSE)</f>
        <v>Máquina hidrosembradora</v>
      </c>
      <c r="C36" s="865"/>
      <c r="D36" s="865"/>
      <c r="E36" s="865"/>
      <c r="F36" s="865"/>
      <c r="G36" s="865"/>
      <c r="H36" s="866"/>
      <c r="I36" s="275"/>
      <c r="J36" s="276"/>
      <c r="K36" s="277">
        <f>VLOOKUP(A36,EQUIPOS!A6:D163,4,FALSE)</f>
        <v>18191.642220093661</v>
      </c>
      <c r="L36" s="278"/>
      <c r="M36" s="344">
        <v>350</v>
      </c>
      <c r="N36" s="280">
        <f>K36/M36</f>
        <v>51.976120628839034</v>
      </c>
    </row>
    <row r="37" spans="1:14">
      <c r="A37" s="119" t="s">
        <v>138</v>
      </c>
      <c r="B37" s="864" t="str">
        <f>VLOOKUP(A37,EQUIPOS!A7:D154,3,FALSE)</f>
        <v>Camioneta D-300</v>
      </c>
      <c r="C37" s="865"/>
      <c r="D37" s="865"/>
      <c r="E37" s="865"/>
      <c r="F37" s="865"/>
      <c r="G37" s="865"/>
      <c r="H37" s="866"/>
      <c r="I37" s="429"/>
      <c r="J37" s="430"/>
      <c r="K37" s="277">
        <f>VLOOKUP(A37,EQUIPOS!A7:D164,4,FALSE)</f>
        <v>47038.405151128143</v>
      </c>
      <c r="L37" s="343"/>
      <c r="M37" s="344">
        <v>350</v>
      </c>
      <c r="N37" s="280">
        <f>K37/M37</f>
        <v>134.39544328893754</v>
      </c>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4.5595718934017855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190.93113581117836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1319.4959850539383</v>
      </c>
      <c r="N48" s="280">
        <f>K48*M48</f>
        <v>1319.4959850539383</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2206.0383945037056</v>
      </c>
      <c r="N49" s="280">
        <f>K49*M49</f>
        <v>882.41535780148229</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55.655134092689678</v>
      </c>
      <c r="N50" s="280">
        <f>K50*M50</f>
        <v>278.27567046344836</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101891.59113361053</v>
      </c>
      <c r="N51" s="280">
        <f>K51*M51</f>
        <v>5094.5795566805273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7574.7665699993959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91.191437868035706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7856.8891436786098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1571.377828735722</v>
      </c>
      <c r="M84" s="851"/>
      <c r="N84" s="57"/>
    </row>
    <row r="85" spans="1:14">
      <c r="B85" s="95" t="s">
        <v>1057</v>
      </c>
      <c r="C85" s="96"/>
      <c r="D85" s="96"/>
      <c r="E85" s="96"/>
      <c r="F85" s="96"/>
      <c r="G85" s="96"/>
      <c r="H85" s="96"/>
      <c r="I85" s="93"/>
      <c r="J85" s="94"/>
      <c r="K85" s="312">
        <v>0.05</v>
      </c>
      <c r="L85" s="850">
        <f>N79*K85</f>
        <v>392.8444571839305</v>
      </c>
      <c r="M85" s="851"/>
      <c r="N85" s="57"/>
    </row>
    <row r="86" spans="1:14" ht="15.75" thickBot="1">
      <c r="B86" s="97" t="s">
        <v>1058</v>
      </c>
      <c r="C86" s="98"/>
      <c r="D86" s="98"/>
      <c r="E86" s="98"/>
      <c r="F86" s="98"/>
      <c r="G86" s="98"/>
      <c r="H86" s="98"/>
      <c r="I86" s="99"/>
      <c r="J86" s="100"/>
      <c r="K86" s="313">
        <v>0.05</v>
      </c>
      <c r="L86" s="852">
        <f>N79*K86</f>
        <v>392.8444571839305</v>
      </c>
      <c r="M86" s="853"/>
      <c r="N86" s="57"/>
    </row>
    <row r="87" spans="1:14" ht="15.75" thickBot="1">
      <c r="B87" s="815" t="s">
        <v>1037</v>
      </c>
      <c r="C87" s="816"/>
      <c r="D87" s="816"/>
      <c r="E87" s="816"/>
      <c r="F87" s="816"/>
      <c r="G87" s="816"/>
      <c r="H87" s="816"/>
      <c r="I87" s="816"/>
      <c r="J87" s="816"/>
      <c r="K87" s="816"/>
      <c r="L87" s="816"/>
      <c r="M87" s="817"/>
      <c r="N87" s="58">
        <f>L84+L85+L86</f>
        <v>2357.0667431035831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10213.955886782192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1810</v>
      </c>
      <c r="C31" s="957" t="s">
        <v>2155</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8000</v>
      </c>
      <c r="N36" s="280">
        <f>K36/M36</f>
        <v>5.8798006438910182</v>
      </c>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31.413403246941016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4452.5532501657317</v>
      </c>
      <c r="N48" s="280">
        <f>K48*M48</f>
        <v>4675.1809126740181</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15537.290715361898</v>
      </c>
      <c r="N49" s="280">
        <f>K49*M49</f>
        <v>15537.290715361898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890.51268607244003</v>
      </c>
      <c r="N50" s="280">
        <f>K50*M50</f>
        <v>1781.0253721448801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21993.497000180796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24578.270663732736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4915.6541327465475</v>
      </c>
      <c r="M84" s="851"/>
      <c r="N84" s="57"/>
    </row>
    <row r="85" spans="1:14">
      <c r="B85" s="95" t="s">
        <v>1057</v>
      </c>
      <c r="C85" s="96"/>
      <c r="D85" s="96"/>
      <c r="E85" s="96"/>
      <c r="F85" s="96"/>
      <c r="G85" s="96"/>
      <c r="H85" s="96"/>
      <c r="I85" s="93"/>
      <c r="J85" s="94"/>
      <c r="K85" s="312">
        <v>0.05</v>
      </c>
      <c r="L85" s="850">
        <f>N79*K85</f>
        <v>1228.9135331866369</v>
      </c>
      <c r="M85" s="851"/>
      <c r="N85" s="57"/>
    </row>
    <row r="86" spans="1:14" ht="15.75" thickBot="1">
      <c r="B86" s="97" t="s">
        <v>1058</v>
      </c>
      <c r="C86" s="98"/>
      <c r="D86" s="98"/>
      <c r="E86" s="98"/>
      <c r="F86" s="98"/>
      <c r="G86" s="98"/>
      <c r="H86" s="98"/>
      <c r="I86" s="99"/>
      <c r="J86" s="100"/>
      <c r="K86" s="313">
        <v>0.05</v>
      </c>
      <c r="L86" s="852">
        <f>N79*K86</f>
        <v>1228.9135331866369</v>
      </c>
      <c r="M86" s="853"/>
      <c r="N86" s="57"/>
    </row>
    <row r="87" spans="1:14" ht="15.75" thickBot="1">
      <c r="B87" s="815" t="s">
        <v>1037</v>
      </c>
      <c r="C87" s="816"/>
      <c r="D87" s="816"/>
      <c r="E87" s="816"/>
      <c r="F87" s="816"/>
      <c r="G87" s="816"/>
      <c r="H87" s="816"/>
      <c r="I87" s="816"/>
      <c r="J87" s="816"/>
      <c r="K87" s="816"/>
      <c r="L87" s="816"/>
      <c r="M87" s="817"/>
      <c r="N87" s="58">
        <f>L84+L85+L86</f>
        <v>7373.4811991198203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31951.751862852558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86" t="s">
        <v>1811</v>
      </c>
      <c r="C31" s="957" t="s">
        <v>2158</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47038.405151128143</v>
      </c>
      <c r="L36" s="278"/>
      <c r="M36" s="344">
        <v>8000</v>
      </c>
      <c r="N36" s="280">
        <f>K36/M36</f>
        <v>5.8798006438910182</v>
      </c>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31.413403246941016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10018.239722774662</v>
      </c>
      <c r="N48" s="280">
        <f>K48*M48</f>
        <v>10519.151708913396</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15537.290715361898</v>
      </c>
      <c r="N49" s="280">
        <f>K49*M49</f>
        <v>15537.290715361898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890.51268607244003</v>
      </c>
      <c r="N50" s="280">
        <f>K50*M50</f>
        <v>1781.0253721448801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27837.467796420173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30422.241459972112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6084.448291994423</v>
      </c>
      <c r="M84" s="851"/>
      <c r="N84" s="57"/>
    </row>
    <row r="85" spans="1:14">
      <c r="B85" s="95" t="s">
        <v>1057</v>
      </c>
      <c r="C85" s="96"/>
      <c r="D85" s="96"/>
      <c r="E85" s="96"/>
      <c r="F85" s="96"/>
      <c r="G85" s="96"/>
      <c r="H85" s="96"/>
      <c r="I85" s="93"/>
      <c r="J85" s="94"/>
      <c r="K85" s="312">
        <v>0.05</v>
      </c>
      <c r="L85" s="850">
        <f>N79*K85</f>
        <v>1521.1120729986058</v>
      </c>
      <c r="M85" s="851"/>
      <c r="N85" s="57"/>
    </row>
    <row r="86" spans="1:14" ht="15.75" thickBot="1">
      <c r="B86" s="97" t="s">
        <v>1058</v>
      </c>
      <c r="C86" s="98"/>
      <c r="D86" s="98"/>
      <c r="E86" s="98"/>
      <c r="F86" s="98"/>
      <c r="G86" s="98"/>
      <c r="H86" s="98"/>
      <c r="I86" s="99"/>
      <c r="J86" s="100"/>
      <c r="K86" s="313">
        <v>0.05</v>
      </c>
      <c r="L86" s="852">
        <f>N79*K86</f>
        <v>1521.1120729986058</v>
      </c>
      <c r="M86" s="853"/>
      <c r="N86" s="57"/>
    </row>
    <row r="87" spans="1:14" ht="15.75" thickBot="1">
      <c r="B87" s="815" t="s">
        <v>1037</v>
      </c>
      <c r="C87" s="816"/>
      <c r="D87" s="816"/>
      <c r="E87" s="816"/>
      <c r="F87" s="816"/>
      <c r="G87" s="816"/>
      <c r="H87" s="816"/>
      <c r="I87" s="816"/>
      <c r="J87" s="816"/>
      <c r="K87" s="816"/>
      <c r="L87" s="816"/>
      <c r="M87" s="817"/>
      <c r="N87" s="58">
        <f>L84+L85+L86</f>
        <v>9126.6724379916341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39548.91389796375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119</v>
      </c>
      <c r="B36" s="864" t="str">
        <f>VLOOKUP(A36,EQUIPOS!A6:D154,3,FALSE)</f>
        <v xml:space="preserve">Bomba de concreto, Producción: 30 m3/h, POTENCIA: 67 HP, MAX PRESION DE CONCRETO: 1150 PSI
</v>
      </c>
      <c r="C36" s="865"/>
      <c r="D36" s="865"/>
      <c r="E36" s="865"/>
      <c r="F36" s="865"/>
      <c r="G36" s="865"/>
      <c r="H36" s="866"/>
      <c r="I36" s="275"/>
      <c r="J36" s="276"/>
      <c r="K36" s="277">
        <f>VLOOKUP(A36,EQUIPOS!A6:D163,4,FALSE)</f>
        <v>41811.91457002981</v>
      </c>
      <c r="L36" s="278"/>
      <c r="M36" s="344">
        <v>100</v>
      </c>
      <c r="N36" s="280">
        <f>K36/M36</f>
        <v>418.11914570029808</v>
      </c>
    </row>
    <row r="37" spans="1:14">
      <c r="A37" s="119" t="s">
        <v>138</v>
      </c>
      <c r="B37" s="864" t="str">
        <f>VLOOKUP(A37,EQUIPOS!A7:D154,3,FALSE)</f>
        <v>Camioneta D-300</v>
      </c>
      <c r="C37" s="865"/>
      <c r="D37" s="865"/>
      <c r="E37" s="865"/>
      <c r="F37" s="865"/>
      <c r="G37" s="865"/>
      <c r="H37" s="866"/>
      <c r="I37" s="429"/>
      <c r="J37" s="430"/>
      <c r="K37" s="277">
        <f>VLOOKUP(A37,EQUIPOS!A7:D164,4,FALSE)</f>
        <v>47038.405151128143</v>
      </c>
      <c r="L37" s="343"/>
      <c r="M37" s="344">
        <v>1000</v>
      </c>
      <c r="N37" s="280">
        <f>K37/M37</f>
        <v>47.038405151128146</v>
      </c>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3.8300403904575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468.98759124188371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459421.88281805575</v>
      </c>
      <c r="N48" s="280">
        <f>K48*M48</f>
        <v>45942.188281805575</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4835.2539826031052</v>
      </c>
      <c r="N49" s="280">
        <f>K49*M49</f>
        <v>5318.779380863416</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5975.0966471805368</v>
      </c>
      <c r="N50" s="280">
        <f>K50*M50</f>
        <v>5975.0966471805368</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57236.064309849527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383.00403904575001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58088.055940137165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11617.611188027433</v>
      </c>
      <c r="M84" s="851"/>
      <c r="N84" s="57"/>
    </row>
    <row r="85" spans="1:14">
      <c r="B85" s="95" t="s">
        <v>1057</v>
      </c>
      <c r="C85" s="96"/>
      <c r="D85" s="96"/>
      <c r="E85" s="96"/>
      <c r="F85" s="96"/>
      <c r="G85" s="96"/>
      <c r="H85" s="96"/>
      <c r="I85" s="93"/>
      <c r="J85" s="94"/>
      <c r="K85" s="312">
        <v>0.05</v>
      </c>
      <c r="L85" s="850">
        <f>N79*K85</f>
        <v>2904.4027970068582</v>
      </c>
      <c r="M85" s="851"/>
      <c r="N85" s="57"/>
    </row>
    <row r="86" spans="1:14" ht="15.75" thickBot="1">
      <c r="B86" s="97" t="s">
        <v>1058</v>
      </c>
      <c r="C86" s="98"/>
      <c r="D86" s="98"/>
      <c r="E86" s="98"/>
      <c r="F86" s="98"/>
      <c r="G86" s="98"/>
      <c r="H86" s="98"/>
      <c r="I86" s="99"/>
      <c r="J86" s="100"/>
      <c r="K86" s="313">
        <v>0.05</v>
      </c>
      <c r="L86" s="852">
        <f>N79*K86</f>
        <v>2904.4027970068582</v>
      </c>
      <c r="M86" s="853"/>
      <c r="N86" s="57"/>
    </row>
    <row r="87" spans="1:14" ht="15.75" thickBot="1">
      <c r="B87" s="815" t="s">
        <v>1037</v>
      </c>
      <c r="C87" s="816"/>
      <c r="D87" s="816"/>
      <c r="E87" s="816"/>
      <c r="F87" s="816"/>
      <c r="G87" s="816"/>
      <c r="H87" s="816"/>
      <c r="I87" s="816"/>
      <c r="J87" s="816"/>
      <c r="K87" s="816"/>
      <c r="L87" s="816"/>
      <c r="M87" s="817"/>
      <c r="N87" s="58">
        <f>L84+L85+L86</f>
        <v>17426.416782041149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75514.472722178311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43802.484047489903</v>
      </c>
      <c r="N48" s="280">
        <f>K48*M48</f>
        <v>21901.242023744951</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22262.745890435723</v>
      </c>
      <c r="N49" s="280">
        <f>K49*M49</f>
        <v>22262.745890435723</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44163.987914180674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49526.044460821169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9905.2088921642353</v>
      </c>
      <c r="M84" s="851"/>
      <c r="N84" s="57"/>
    </row>
    <row r="85" spans="1:14">
      <c r="B85" s="95" t="s">
        <v>1057</v>
      </c>
      <c r="C85" s="96"/>
      <c r="D85" s="96"/>
      <c r="E85" s="96"/>
      <c r="F85" s="96"/>
      <c r="G85" s="96"/>
      <c r="H85" s="96"/>
      <c r="I85" s="93"/>
      <c r="J85" s="94"/>
      <c r="K85" s="312">
        <v>0.05</v>
      </c>
      <c r="L85" s="850">
        <f>N79*K85</f>
        <v>2476.3022230410588</v>
      </c>
      <c r="M85" s="851"/>
      <c r="N85" s="57"/>
    </row>
    <row r="86" spans="1:14" ht="15.75" thickBot="1">
      <c r="B86" s="97" t="s">
        <v>1058</v>
      </c>
      <c r="C86" s="98"/>
      <c r="D86" s="98"/>
      <c r="E86" s="98"/>
      <c r="F86" s="98"/>
      <c r="G86" s="98"/>
      <c r="H86" s="98"/>
      <c r="I86" s="99"/>
      <c r="J86" s="100"/>
      <c r="K86" s="313">
        <v>0.05</v>
      </c>
      <c r="L86" s="852">
        <f>N79*K86</f>
        <v>2476.3022230410588</v>
      </c>
      <c r="M86" s="853"/>
      <c r="N86" s="57"/>
    </row>
    <row r="87" spans="1:14" ht="15.75" thickBot="1">
      <c r="B87" s="815" t="s">
        <v>1037</v>
      </c>
      <c r="C87" s="816"/>
      <c r="D87" s="816"/>
      <c r="E87" s="816"/>
      <c r="F87" s="816"/>
      <c r="G87" s="816"/>
      <c r="H87" s="816"/>
      <c r="I87" s="816"/>
      <c r="J87" s="816"/>
      <c r="K87" s="816"/>
      <c r="L87" s="816"/>
      <c r="M87" s="817"/>
      <c r="N87" s="58">
        <f>L84+L85+L86</f>
        <v>14857.813338246353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64383.857799067526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N76*M41</f>
        <v>85112.008676833342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890.51268607244003</v>
      </c>
      <c r="N48" s="280">
        <f>K48*M48</f>
        <v>979563.95467968401</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5" t="s">
        <v>1037</v>
      </c>
      <c r="C54" s="816"/>
      <c r="D54" s="816"/>
      <c r="E54" s="816"/>
      <c r="F54" s="816"/>
      <c r="G54" s="816"/>
      <c r="H54" s="816"/>
      <c r="I54" s="816"/>
      <c r="J54" s="816"/>
      <c r="K54" s="816"/>
      <c r="L54" s="816"/>
      <c r="M54" s="817"/>
      <c r="N54" s="402">
        <f>SUM(N48:N53)</f>
        <v>979563.95467968401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5"/>
      <c r="M64" s="986"/>
      <c r="N64" s="493"/>
    </row>
    <row r="65" spans="1:15" ht="15.75" thickBot="1">
      <c r="B65" s="815" t="s">
        <v>1037</v>
      </c>
      <c r="C65" s="816"/>
      <c r="D65" s="816"/>
      <c r="E65" s="816"/>
      <c r="F65" s="816"/>
      <c r="G65" s="816"/>
      <c r="H65" s="816"/>
      <c r="I65" s="816"/>
      <c r="J65" s="816"/>
      <c r="K65" s="816"/>
      <c r="L65" s="816"/>
      <c r="M65" s="817"/>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969"/>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7"/>
      <c r="C75" s="988"/>
      <c r="D75" s="988"/>
      <c r="E75" s="988"/>
      <c r="F75" s="988"/>
      <c r="G75" s="988"/>
      <c r="H75" s="988"/>
      <c r="I75" s="175"/>
      <c r="J75" s="175"/>
      <c r="K75" s="175"/>
      <c r="L75" s="989"/>
      <c r="M75" s="990"/>
      <c r="N75" s="51"/>
    </row>
    <row r="76" spans="1:15" ht="15.75" thickBot="1">
      <c r="B76" s="815" t="s">
        <v>1037</v>
      </c>
      <c r="C76" s="816"/>
      <c r="D76" s="816"/>
      <c r="E76" s="816"/>
      <c r="F76" s="816"/>
      <c r="G76" s="816"/>
      <c r="H76" s="816"/>
      <c r="I76" s="816"/>
      <c r="J76" s="816"/>
      <c r="K76" s="816"/>
      <c r="L76" s="816"/>
      <c r="M76" s="817"/>
      <c r="N76" s="309">
        <f>SUM(N70:N75)</f>
        <v>1702240.1735366667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2766916.1368931839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553383.22737863683</v>
      </c>
      <c r="M83" s="851"/>
      <c r="N83" s="57"/>
    </row>
    <row r="84" spans="1:14">
      <c r="B84" s="95" t="s">
        <v>1057</v>
      </c>
      <c r="C84" s="96"/>
      <c r="D84" s="96"/>
      <c r="E84" s="96"/>
      <c r="F84" s="96"/>
      <c r="G84" s="96"/>
      <c r="H84" s="96"/>
      <c r="I84" s="93"/>
      <c r="J84" s="94"/>
      <c r="K84" s="312">
        <v>0.05</v>
      </c>
      <c r="L84" s="850">
        <f>N78*K84</f>
        <v>138345.80684465921</v>
      </c>
      <c r="M84" s="851"/>
      <c r="N84" s="57"/>
    </row>
    <row r="85" spans="1:14" ht="15.75" thickBot="1">
      <c r="B85" s="97" t="s">
        <v>1058</v>
      </c>
      <c r="C85" s="98"/>
      <c r="D85" s="98"/>
      <c r="E85" s="98"/>
      <c r="F85" s="98"/>
      <c r="G85" s="98"/>
      <c r="H85" s="98"/>
      <c r="I85" s="99"/>
      <c r="J85" s="100"/>
      <c r="K85" s="313">
        <v>0.05</v>
      </c>
      <c r="L85" s="852">
        <f>N78*K85</f>
        <v>138345.80684465921</v>
      </c>
      <c r="M85" s="853"/>
      <c r="N85" s="57"/>
    </row>
    <row r="86" spans="1:14" ht="15.75" thickBot="1">
      <c r="B86" s="815" t="s">
        <v>1037</v>
      </c>
      <c r="C86" s="816"/>
      <c r="D86" s="816"/>
      <c r="E86" s="816"/>
      <c r="F86" s="816"/>
      <c r="G86" s="816"/>
      <c r="H86" s="816"/>
      <c r="I86" s="816"/>
      <c r="J86" s="816"/>
      <c r="K86" s="816"/>
      <c r="L86" s="816"/>
      <c r="M86" s="817"/>
      <c r="N86" s="58">
        <f>L83+L84+L85</f>
        <v>830074.84106795513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3596990.9779611388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113" t="s">
        <v>1250</v>
      </c>
      <c r="C31" s="991" t="s">
        <v>2299</v>
      </c>
      <c r="D31" s="992"/>
      <c r="E31" s="992"/>
      <c r="F31" s="992"/>
      <c r="G31" s="992"/>
      <c r="H31" s="992"/>
      <c r="I31" s="992"/>
      <c r="J31" s="992"/>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77" t="s">
        <v>373</v>
      </c>
      <c r="B36" s="864" t="str">
        <f>VLOOKUP(A36,EQUIPOS!A6:D154,3,FALSE)</f>
        <v>Volqueta 6 m3</v>
      </c>
      <c r="C36" s="865"/>
      <c r="D36" s="865"/>
      <c r="E36" s="865"/>
      <c r="F36" s="865"/>
      <c r="G36" s="865"/>
      <c r="H36" s="866"/>
      <c r="I36" s="275"/>
      <c r="J36" s="276"/>
      <c r="K36" s="277">
        <f>VLOOKUP(A36,EQUIPOS!A6:D161,4,FALSE)</f>
        <v>65331.127224350799</v>
      </c>
      <c r="L36" s="278"/>
      <c r="M36" s="463">
        <v>81</v>
      </c>
      <c r="N36" s="280">
        <f>K36/M36</f>
        <v>806.55712622655312</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806.55712622655312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806.55712622655312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161.31142524531063</v>
      </c>
      <c r="M83" s="851"/>
      <c r="N83" s="57"/>
    </row>
    <row r="84" spans="1:14">
      <c r="B84" s="95" t="s">
        <v>1057</v>
      </c>
      <c r="C84" s="96"/>
      <c r="D84" s="96"/>
      <c r="E84" s="96"/>
      <c r="F84" s="96"/>
      <c r="G84" s="96"/>
      <c r="H84" s="96"/>
      <c r="I84" s="93"/>
      <c r="J84" s="94"/>
      <c r="K84" s="312">
        <v>0.05</v>
      </c>
      <c r="L84" s="850">
        <f>N78*K84</f>
        <v>40.327856311327658</v>
      </c>
      <c r="M84" s="851"/>
      <c r="N84" s="57"/>
    </row>
    <row r="85" spans="1:14" ht="15.75" thickBot="1">
      <c r="B85" s="97" t="s">
        <v>1058</v>
      </c>
      <c r="C85" s="98"/>
      <c r="D85" s="98"/>
      <c r="E85" s="98"/>
      <c r="F85" s="98"/>
      <c r="G85" s="98"/>
      <c r="H85" s="98"/>
      <c r="I85" s="99"/>
      <c r="J85" s="100"/>
      <c r="K85" s="313">
        <v>0.05</v>
      </c>
      <c r="L85" s="852">
        <f>N78*K85</f>
        <v>40.327856311327658</v>
      </c>
      <c r="M85" s="853"/>
      <c r="N85" s="57"/>
    </row>
    <row r="86" spans="1:14" ht="15.75" thickBot="1">
      <c r="B86" s="815" t="s">
        <v>1037</v>
      </c>
      <c r="C86" s="816"/>
      <c r="D86" s="816"/>
      <c r="E86" s="816"/>
      <c r="F86" s="816"/>
      <c r="G86" s="816"/>
      <c r="H86" s="816"/>
      <c r="I86" s="816"/>
      <c r="J86" s="816"/>
      <c r="K86" s="816"/>
      <c r="L86" s="816"/>
      <c r="M86" s="817"/>
      <c r="N86" s="58">
        <f>L83+L84+L85</f>
        <v>241.96713786796593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1048.5242640945191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41.25" customHeight="1" thickBot="1">
      <c r="A31" t="s">
        <v>1929</v>
      </c>
      <c r="B31" s="113" t="s">
        <v>1251</v>
      </c>
      <c r="C31" s="991" t="s">
        <v>2302</v>
      </c>
      <c r="D31" s="992"/>
      <c r="E31" s="992"/>
      <c r="F31" s="992"/>
      <c r="G31" s="992"/>
      <c r="H31" s="992"/>
      <c r="I31" s="992"/>
      <c r="J31" s="992"/>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373</v>
      </c>
      <c r="B36" s="864" t="str">
        <f>VLOOKUP(A36,EQUIPOS!A6:D154,3,FALSE)</f>
        <v>Volqueta 6 m3</v>
      </c>
      <c r="C36" s="865"/>
      <c r="D36" s="865"/>
      <c r="E36" s="865"/>
      <c r="F36" s="865"/>
      <c r="G36" s="865"/>
      <c r="H36" s="866"/>
      <c r="I36" s="275"/>
      <c r="J36" s="276"/>
      <c r="K36" s="277">
        <f>VLOOKUP(A36,EQUIPOS!A6:D161,4,FALSE)</f>
        <v>65331.127224350799</v>
      </c>
      <c r="L36" s="278"/>
      <c r="M36" s="291">
        <v>66</v>
      </c>
      <c r="N36" s="280">
        <f>K36/M36</f>
        <v>989.86556400531515</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989.86556400531515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989.86556400531515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197.97311280106305</v>
      </c>
      <c r="M83" s="851"/>
      <c r="N83" s="57"/>
    </row>
    <row r="84" spans="1:14">
      <c r="B84" s="95" t="s">
        <v>1057</v>
      </c>
      <c r="C84" s="96"/>
      <c r="D84" s="96"/>
      <c r="E84" s="96"/>
      <c r="F84" s="96"/>
      <c r="G84" s="96"/>
      <c r="H84" s="96"/>
      <c r="I84" s="93"/>
      <c r="J84" s="94"/>
      <c r="K84" s="312">
        <v>0.05</v>
      </c>
      <c r="L84" s="850">
        <f>N78*K84</f>
        <v>49.493278200265763</v>
      </c>
      <c r="M84" s="851"/>
      <c r="N84" s="57"/>
    </row>
    <row r="85" spans="1:14" ht="15.75" thickBot="1">
      <c r="B85" s="97" t="s">
        <v>1058</v>
      </c>
      <c r="C85" s="98"/>
      <c r="D85" s="98"/>
      <c r="E85" s="98"/>
      <c r="F85" s="98"/>
      <c r="G85" s="98"/>
      <c r="H85" s="98"/>
      <c r="I85" s="99"/>
      <c r="J85" s="100"/>
      <c r="K85" s="313">
        <v>0.05</v>
      </c>
      <c r="L85" s="852">
        <f>N78*K85</f>
        <v>49.493278200265763</v>
      </c>
      <c r="M85" s="853"/>
      <c r="N85" s="57"/>
    </row>
    <row r="86" spans="1:14" ht="15.75" thickBot="1">
      <c r="B86" s="815" t="s">
        <v>1037</v>
      </c>
      <c r="C86" s="816"/>
      <c r="D86" s="816"/>
      <c r="E86" s="816"/>
      <c r="F86" s="816"/>
      <c r="G86" s="816"/>
      <c r="H86" s="816"/>
      <c r="I86" s="816"/>
      <c r="J86" s="816"/>
      <c r="K86" s="816"/>
      <c r="L86" s="816"/>
      <c r="M86" s="817"/>
      <c r="N86" s="58">
        <f>L83+L84+L85</f>
        <v>296.95966920159458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1286.8252332069096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3" t="s">
        <v>1026</v>
      </c>
      <c r="C27" s="994"/>
      <c r="D27" s="994"/>
      <c r="E27" s="994"/>
      <c r="F27" s="994"/>
      <c r="G27" s="994"/>
      <c r="H27" s="994"/>
      <c r="I27" s="994"/>
      <c r="J27" s="994"/>
      <c r="K27" s="994"/>
      <c r="L27" s="994"/>
      <c r="M27" s="994"/>
      <c r="N27" s="995"/>
    </row>
    <row r="28" spans="1:14" ht="15.75" thickBot="1">
      <c r="B28" s="39"/>
      <c r="C28" s="40"/>
      <c r="D28" s="40"/>
      <c r="E28" s="40"/>
      <c r="F28" s="40"/>
      <c r="G28" s="40"/>
      <c r="H28" s="40"/>
      <c r="I28" s="40"/>
      <c r="J28" s="40"/>
      <c r="K28" s="40"/>
      <c r="L28" s="40"/>
      <c r="M28" s="40"/>
      <c r="N28" s="41"/>
    </row>
    <row r="29" spans="1:14" ht="26.25" thickBot="1">
      <c r="B29" s="77" t="s">
        <v>1027</v>
      </c>
      <c r="C29" s="998" t="s">
        <v>1028</v>
      </c>
      <c r="D29" s="999"/>
      <c r="E29" s="999"/>
      <c r="F29" s="999"/>
      <c r="G29" s="999"/>
      <c r="H29" s="999"/>
      <c r="I29" s="999"/>
      <c r="J29" s="78"/>
      <c r="K29" s="350" t="s">
        <v>2321</v>
      </c>
      <c r="L29" s="996" t="s">
        <v>1029</v>
      </c>
      <c r="M29" s="997"/>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373</v>
      </c>
      <c r="B36" s="864" t="str">
        <f>VLOOKUP(A36,EQUIPOS!A6:D154,3,FALSE)</f>
        <v>Volqueta 6 m3</v>
      </c>
      <c r="C36" s="865"/>
      <c r="D36" s="865"/>
      <c r="E36" s="865"/>
      <c r="F36" s="865"/>
      <c r="G36" s="865"/>
      <c r="H36" s="866"/>
      <c r="I36" s="275"/>
      <c r="J36" s="276"/>
      <c r="K36" s="277">
        <f>VLOOKUP(A36,EQUIPOS!A6:D161,4,FALSE)</f>
        <v>65331.127224350799</v>
      </c>
      <c r="L36" s="278"/>
      <c r="M36" s="291">
        <v>66</v>
      </c>
      <c r="N36" s="280">
        <f>K36/M36</f>
        <v>989.86556400531515</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989.86556400531515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989.86556400531515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197.97311280106305</v>
      </c>
      <c r="M83" s="851"/>
      <c r="N83" s="57"/>
    </row>
    <row r="84" spans="1:14">
      <c r="B84" s="95" t="s">
        <v>1057</v>
      </c>
      <c r="C84" s="96"/>
      <c r="D84" s="96"/>
      <c r="E84" s="96"/>
      <c r="F84" s="96"/>
      <c r="G84" s="96"/>
      <c r="H84" s="96"/>
      <c r="I84" s="93"/>
      <c r="J84" s="94"/>
      <c r="K84" s="312">
        <v>0.05</v>
      </c>
      <c r="L84" s="850">
        <f>N78*K84</f>
        <v>49.493278200265763</v>
      </c>
      <c r="M84" s="851"/>
      <c r="N84" s="57"/>
    </row>
    <row r="85" spans="1:14" ht="15.75" thickBot="1">
      <c r="B85" s="97" t="s">
        <v>1058</v>
      </c>
      <c r="C85" s="98"/>
      <c r="D85" s="98"/>
      <c r="E85" s="98"/>
      <c r="F85" s="98"/>
      <c r="G85" s="98"/>
      <c r="H85" s="98"/>
      <c r="I85" s="99"/>
      <c r="J85" s="100"/>
      <c r="K85" s="313">
        <v>0.05</v>
      </c>
      <c r="L85" s="852">
        <f>N78*K85</f>
        <v>49.493278200265763</v>
      </c>
      <c r="M85" s="853"/>
      <c r="N85" s="57"/>
    </row>
    <row r="86" spans="1:14" ht="15.75" thickBot="1">
      <c r="B86" s="815" t="s">
        <v>1037</v>
      </c>
      <c r="C86" s="816"/>
      <c r="D86" s="816"/>
      <c r="E86" s="816"/>
      <c r="F86" s="816"/>
      <c r="G86" s="816"/>
      <c r="H86" s="816"/>
      <c r="I86" s="816"/>
      <c r="J86" s="816"/>
      <c r="K86" s="816"/>
      <c r="L86" s="816"/>
      <c r="M86" s="817"/>
      <c r="N86" s="58">
        <f>L83+L84+L85</f>
        <v>296.95966920159458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1286.8252332069096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2019-12-12T16:47:31Z</dcterms:modified>
</cp:coreProperties>
</file>